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ml.chartshapes+xml"/>
  <Override PartName="/xl/charts/chart3.xml" ContentType="application/vnd.openxmlformats-officedocument.drawingml.chart+xml"/>
  <Override PartName="/xl/drawings/drawing3.xml" ContentType="application/vnd.openxmlformats-officedocument.drawingml.chartshapes+xml"/>
  <Override PartName="/xl/charts/chart4.xml" ContentType="application/vnd.openxmlformats-officedocument.drawingml.chart+xml"/>
  <Override PartName="/xl/drawings/drawing4.xml" ContentType="application/vnd.openxmlformats-officedocument.drawingml.chartshapes+xml"/>
  <Override PartName="/xl/charts/chart5.xml" ContentType="application/vnd.openxmlformats-officedocument.drawingml.chart+xml"/>
  <Override PartName="/xl/drawings/drawing5.xml" ContentType="application/vnd.openxmlformats-officedocument.drawingml.chartshapes+xml"/>
  <Override PartName="/xl/charts/chart6.xml" ContentType="application/vnd.openxmlformats-officedocument.drawingml.chart+xml"/>
  <Override PartName="/xl/drawings/drawing6.xml" ContentType="application/vnd.openxmlformats-officedocument.drawingml.chartshapes+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drawings/drawing9.xml" ContentType="application/vnd.openxmlformats-officedocument.drawingml.chartshapes+xml"/>
  <Override PartName="/xl/charts/chart10.xml" ContentType="application/vnd.openxmlformats-officedocument.drawingml.chart+xml"/>
  <Override PartName="/xl/drawings/drawing10.xml" ContentType="application/vnd.openxmlformats-officedocument.drawingml.chartshapes+xml"/>
  <Override PartName="/xl/charts/chart11.xml" ContentType="application/vnd.openxmlformats-officedocument.drawingml.chart+xml"/>
  <Override PartName="/xl/drawings/drawing11.xml" ContentType="application/vnd.openxmlformats-officedocument.drawingml.chartshapes+xml"/>
  <Override PartName="/xl/charts/chart12.xml" ContentType="application/vnd.openxmlformats-officedocument.drawingml.chart+xml"/>
  <Override PartName="/xl/drawings/drawing12.xml" ContentType="application/vnd.openxmlformats-officedocument.drawingml.chartshapes+xml"/>
  <Override PartName="/xl/charts/chart13.xml" ContentType="application/vnd.openxmlformats-officedocument.drawingml.chart+xml"/>
  <Override PartName="/xl/drawings/drawing13.xml" ContentType="application/vnd.openxmlformats-officedocument.drawingml.chartshapes+xml"/>
  <Override PartName="/xl/charts/chart14.xml" ContentType="application/vnd.openxmlformats-officedocument.drawingml.chart+xml"/>
  <Override PartName="/xl/drawings/drawing14.xml" ContentType="application/vnd.openxmlformats-officedocument.drawingml.chartshapes+xml"/>
  <Override PartName="/xl/charts/chart15.xml" ContentType="application/vnd.openxmlformats-officedocument.drawingml.chart+xml"/>
  <Override PartName="/xl/drawings/drawing15.xml" ContentType="application/vnd.openxmlformats-officedocument.drawingml.chartshapes+xml"/>
  <Override PartName="/xl/charts/chart16.xml" ContentType="application/vnd.openxmlformats-officedocument.drawingml.chart+xml"/>
  <Override PartName="/xl/drawings/drawing16.xml" ContentType="application/vnd.openxmlformats-officedocument.drawingml.chartshapes+xml"/>
  <Override PartName="/xl/charts/chart17.xml" ContentType="application/vnd.openxmlformats-officedocument.drawingml.chart+xml"/>
  <Override PartName="/xl/drawings/drawing17.xml" ContentType="application/vnd.openxmlformats-officedocument.drawingml.chartshapes+xml"/>
  <Override PartName="/xl/charts/chart18.xml" ContentType="application/vnd.openxmlformats-officedocument.drawingml.chart+xml"/>
  <Override PartName="/xl/drawings/drawing18.xml" ContentType="application/vnd.openxmlformats-officedocument.drawingml.chartshapes+xml"/>
  <Override PartName="/xl/charts/chart19.xml" ContentType="application/vnd.openxmlformats-officedocument.drawingml.chart+xml"/>
  <Override PartName="/xl/drawings/drawing19.xml" ContentType="application/vnd.openxmlformats-officedocument.drawingml.chartshapes+xml"/>
  <Override PartName="/xl/charts/chart20.xml" ContentType="application/vnd.openxmlformats-officedocument.drawingml.chart+xml"/>
  <Override PartName="/xl/drawings/drawing20.xml" ContentType="application/vnd.openxmlformats-officedocument.drawingml.chartshapes+xml"/>
  <Override PartName="/xl/charts/chart21.xml" ContentType="application/vnd.openxmlformats-officedocument.drawingml.chart+xml"/>
  <Override PartName="/xl/drawings/drawing21.xml" ContentType="application/vnd.openxmlformats-officedocument.drawingml.chartshapes+xml"/>
  <Override PartName="/xl/charts/chart22.xml" ContentType="application/vnd.openxmlformats-officedocument.drawingml.chart+xml"/>
  <Override PartName="/xl/drawings/drawing22.xml" ContentType="application/vnd.openxmlformats-officedocument.drawingml.chartshapes+xml"/>
  <Override PartName="/xl/charts/chart23.xml" ContentType="application/vnd.openxmlformats-officedocument.drawingml.chart+xml"/>
  <Override PartName="/xl/drawings/drawing23.xml" ContentType="application/vnd.openxmlformats-officedocument.drawingml.chartshapes+xml"/>
  <Override PartName="/xl/charts/chart24.xml" ContentType="application/vnd.openxmlformats-officedocument.drawingml.chart+xml"/>
  <Override PartName="/xl/drawings/drawing24.xml" ContentType="application/vnd.openxmlformats-officedocument.drawingml.chartshapes+xml"/>
  <Override PartName="/xl/charts/chart25.xml" ContentType="application/vnd.openxmlformats-officedocument.drawingml.chart+xml"/>
  <Override PartName="/xl/drawings/drawing25.xml" ContentType="application/vnd.openxmlformats-officedocument.drawingml.chartshapes+xml"/>
  <Override PartName="/xl/charts/chart26.xml" ContentType="application/vnd.openxmlformats-officedocument.drawingml.chart+xml"/>
  <Override PartName="/xl/drawings/drawing26.xml" ContentType="application/vnd.openxmlformats-officedocument.drawingml.chartshapes+xml"/>
  <Override PartName="/xl/charts/chart27.xml" ContentType="application/vnd.openxmlformats-officedocument.drawingml.chart+xml"/>
  <Override PartName="/xl/drawings/drawing27.xml" ContentType="application/vnd.openxmlformats-officedocument.drawingml.chartshapes+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drawings/drawing28.xml" ContentType="application/vnd.openxmlformats-officedocument.drawingml.chartshapes+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drawings/drawing29.xml" ContentType="application/vnd.openxmlformats-officedocument.drawing+xml"/>
  <Override PartName="/xl/charts/chart43.xml" ContentType="application/vnd.openxmlformats-officedocument.drawingml.chart+xml"/>
  <Override PartName="/xl/charts/chart44.xml" ContentType="application/vnd.openxmlformats-officedocument.drawingml.chart+xml"/>
  <Override PartName="/xl/drawings/drawing30.xml" ContentType="application/vnd.openxmlformats-officedocument.drawingml.chartshapes+xml"/>
  <Override PartName="/xl/charts/chart45.xml" ContentType="application/vnd.openxmlformats-officedocument.drawingml.chart+xml"/>
  <Override PartName="/xl/drawings/drawing31.xml" ContentType="application/vnd.openxmlformats-officedocument.drawingml.chartshapes+xml"/>
  <Override PartName="/xl/charts/chart46.xml" ContentType="application/vnd.openxmlformats-officedocument.drawingml.chart+xml"/>
  <Override PartName="/xl/drawings/drawing32.xml" ContentType="application/vnd.openxmlformats-officedocument.drawingml.chartshapes+xml"/>
  <Override PartName="/xl/charts/chart47.xml" ContentType="application/vnd.openxmlformats-officedocument.drawingml.chart+xml"/>
  <Override PartName="/xl/drawings/drawing33.xml" ContentType="application/vnd.openxmlformats-officedocument.drawingml.chartshapes+xml"/>
  <Override PartName="/xl/charts/chart48.xml" ContentType="application/vnd.openxmlformats-officedocument.drawingml.chart+xml"/>
  <Override PartName="/xl/drawings/drawing34.xml" ContentType="application/vnd.openxmlformats-officedocument.drawingml.chartshapes+xml"/>
  <Override PartName="/xl/charts/chart49.xml" ContentType="application/vnd.openxmlformats-officedocument.drawingml.chart+xml"/>
  <Override PartName="/xl/drawings/drawing35.xml" ContentType="application/vnd.openxmlformats-officedocument.drawingml.chartshapes+xml"/>
  <Override PartName="/xl/charts/chart50.xml" ContentType="application/vnd.openxmlformats-officedocument.drawingml.chart+xml"/>
  <Override PartName="/xl/drawings/drawing36.xml" ContentType="application/vnd.openxmlformats-officedocument.drawingml.chartshapes+xml"/>
  <Override PartName="/xl/charts/chart51.xml" ContentType="application/vnd.openxmlformats-officedocument.drawingml.chart+xml"/>
  <Override PartName="/xl/drawings/drawing37.xml" ContentType="application/vnd.openxmlformats-officedocument.drawingml.chartshapes+xml"/>
  <Override PartName="/xl/charts/chart52.xml" ContentType="application/vnd.openxmlformats-officedocument.drawingml.chart+xml"/>
  <Override PartName="/xl/drawings/drawing38.xml" ContentType="application/vnd.openxmlformats-officedocument.drawingml.chartshapes+xml"/>
  <Override PartName="/xl/charts/chart53.xml" ContentType="application/vnd.openxmlformats-officedocument.drawingml.chart+xml"/>
  <Override PartName="/xl/drawings/drawing39.xml" ContentType="application/vnd.openxmlformats-officedocument.drawingml.chartshapes+xml"/>
  <Override PartName="/xl/charts/chart54.xml" ContentType="application/vnd.openxmlformats-officedocument.drawingml.chart+xml"/>
  <Override PartName="/xl/drawings/drawing40.xml" ContentType="application/vnd.openxmlformats-officedocument.drawingml.chartshapes+xml"/>
  <Override PartName="/xl/charts/chart55.xml" ContentType="application/vnd.openxmlformats-officedocument.drawingml.chart+xml"/>
  <Override PartName="/xl/drawings/drawing41.xml" ContentType="application/vnd.openxmlformats-officedocument.drawingml.chartshapes+xml"/>
  <Override PartName="/xl/charts/chart56.xml" ContentType="application/vnd.openxmlformats-officedocument.drawingml.chart+xml"/>
  <Override PartName="/xl/drawings/drawing42.xml" ContentType="application/vnd.openxmlformats-officedocument.drawingml.chartshapes+xml"/>
  <Override PartName="/xl/charts/chart57.xml" ContentType="application/vnd.openxmlformats-officedocument.drawingml.chart+xml"/>
  <Override PartName="/xl/drawings/drawing43.xml" ContentType="application/vnd.openxmlformats-officedocument.drawingml.chartshapes+xml"/>
  <Override PartName="/xl/charts/chart58.xml" ContentType="application/vnd.openxmlformats-officedocument.drawingml.chart+xml"/>
  <Override PartName="/xl/drawings/drawing44.xml" ContentType="application/vnd.openxmlformats-officedocument.drawingml.chartshapes+xml"/>
  <Override PartName="/xl/charts/chart59.xml" ContentType="application/vnd.openxmlformats-officedocument.drawingml.chart+xml"/>
  <Override PartName="/xl/drawings/drawing45.xml" ContentType="application/vnd.openxmlformats-officedocument.drawingml.chartshapes+xml"/>
  <Override PartName="/xl/charts/chart60.xml" ContentType="application/vnd.openxmlformats-officedocument.drawingml.chart+xml"/>
  <Override PartName="/xl/drawings/drawing46.xml" ContentType="application/vnd.openxmlformats-officedocument.drawingml.chartshapes+xml"/>
  <Override PartName="/xl/charts/chart61.xml" ContentType="application/vnd.openxmlformats-officedocument.drawingml.chart+xml"/>
  <Override PartName="/xl/drawings/drawing47.xml" ContentType="application/vnd.openxmlformats-officedocument.drawingml.chartshapes+xml"/>
  <Override PartName="/xl/charts/chart62.xml" ContentType="application/vnd.openxmlformats-officedocument.drawingml.chart+xml"/>
  <Override PartName="/xl/drawings/drawing48.xml" ContentType="application/vnd.openxmlformats-officedocument.drawingml.chartshapes+xml"/>
  <Override PartName="/xl/charts/chart63.xml" ContentType="application/vnd.openxmlformats-officedocument.drawingml.chart+xml"/>
  <Override PartName="/xl/drawings/drawing49.xml" ContentType="application/vnd.openxmlformats-officedocument.drawingml.chartshapes+xml"/>
  <Override PartName="/xl/charts/chart64.xml" ContentType="application/vnd.openxmlformats-officedocument.drawingml.chart+xml"/>
  <Override PartName="/xl/drawings/drawing50.xml" ContentType="application/vnd.openxmlformats-officedocument.drawingml.chartshapes+xml"/>
  <Override PartName="/xl/charts/chart65.xml" ContentType="application/vnd.openxmlformats-officedocument.drawingml.chart+xml"/>
  <Override PartName="/xl/drawings/drawing51.xml" ContentType="application/vnd.openxmlformats-officedocument.drawingml.chartshapes+xml"/>
  <Override PartName="/xl/charts/chart66.xml" ContentType="application/vnd.openxmlformats-officedocument.drawingml.chart+xml"/>
  <Override PartName="/xl/drawings/drawing52.xml" ContentType="application/vnd.openxmlformats-officedocument.drawingml.chartshapes+xml"/>
  <Override PartName="/xl/charts/chart67.xml" ContentType="application/vnd.openxmlformats-officedocument.drawingml.chart+xml"/>
  <Override PartName="/xl/drawings/drawing53.xml" ContentType="application/vnd.openxmlformats-officedocument.drawingml.chartshapes+xml"/>
  <Override PartName="/xl/charts/chart68.xml" ContentType="application/vnd.openxmlformats-officedocument.drawingml.chart+xml"/>
  <Override PartName="/xl/drawings/drawing54.xml" ContentType="application/vnd.openxmlformats-officedocument.drawingml.chartshapes+xml"/>
  <Override PartName="/xl/charts/chart69.xml" ContentType="application/vnd.openxmlformats-officedocument.drawingml.chart+xml"/>
  <Override PartName="/xl/drawings/drawing55.xml" ContentType="application/vnd.openxmlformats-officedocument.drawingml.chartshapes+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drawings/drawing56.xml" ContentType="application/vnd.openxmlformats-officedocument.drawingml.chartshapes+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29"/>
  <workbookPr defaultThemeVersion="124226"/>
  <mc:AlternateContent xmlns:mc="http://schemas.openxmlformats.org/markup-compatibility/2006">
    <mc:Choice Requires="x15">
      <x15ac:absPath xmlns:x15ac="http://schemas.microsoft.com/office/spreadsheetml/2010/11/ac" url="C:\Users\a5415\Documents\IBTSgithub2\TestPackage\Mis-readingOfOtolith\"/>
    </mc:Choice>
  </mc:AlternateContent>
  <xr:revisionPtr revIDLastSave="0" documentId="8_{928950BD-DFD4-44D3-85D2-4863D382E8D1}" xr6:coauthVersionLast="40" xr6:coauthVersionMax="40" xr10:uidLastSave="{00000000-0000-0000-0000-000000000000}"/>
  <bookViews>
    <workbookView xWindow="0" yWindow="105" windowWidth="11760" windowHeight="5850" tabRatio="628" xr2:uid="{00000000-000D-0000-FFFF-FFFF00000000}"/>
  </bookViews>
  <sheets>
    <sheet name="AGE" sheetId="1" r:id="rId1"/>
    <sheet name="AgeTest" sheetId="7" r:id="rId2"/>
    <sheet name="Fish data" sheetId="9" r:id="rId3"/>
  </sheets>
  <definedNames>
    <definedName name="_xlnm._FilterDatabase" localSheetId="0" hidden="1">AGE!$S$1:$S$857</definedName>
    <definedName name="_xlnm.Print_Area" localSheetId="0">AGE!$A$1:$T$68,AGE!$C$73:$R$175,AGE!$D$182:$R$261,AGE!$AC$353:$AP$443,AGE!$AC$446:$AP$536,AGE!$D$264:$R$350,AGE!$Z$2:$AB$26,AGE!$AA$539:$AX$640,AGE!$AC$698:$AQ$724,AGE!$AC$751:$AR$800,AGE!$AC$803:$AR$835,AGE!$AC$839:$AR$874</definedName>
    <definedName name="_xlnm.Print_Area" localSheetId="1">AgeTest!$A$1:$T$86,AgeTest!$C$91:$R$193,AgeTest!$D$200:$R$278,AgeTest!$AC$370:$AP$460,AgeTest!$AC$463:$AP$553,AgeTest!$D$281:$R$367,AgeTest!$Z$2:$AB$26,AgeTest!$AA$556:$AX$656,AgeTest!$AC$714:$AQ$740,AgeTest!$AC$767:$AR$816,AgeTest!$AC$819:$AR$851,AgeTest!$AC$855:$AR$890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F67" i="1" l="1"/>
  <c r="AF68" i="1" s="1"/>
  <c r="R6" i="1"/>
  <c r="AG64" i="1"/>
  <c r="AG56" i="1"/>
  <c r="AG52" i="1"/>
  <c r="AG51" i="1"/>
  <c r="AG48" i="1"/>
  <c r="AG44" i="1"/>
  <c r="AG40" i="1"/>
  <c r="AG39" i="1"/>
  <c r="AG36" i="1"/>
  <c r="AG35" i="1"/>
  <c r="AG32" i="1"/>
  <c r="AG31" i="1"/>
  <c r="AG28" i="1"/>
  <c r="AG27" i="1"/>
  <c r="AG24" i="1"/>
  <c r="AG20" i="1"/>
  <c r="AG15" i="1"/>
  <c r="AG12" i="1"/>
  <c r="AG11" i="1"/>
  <c r="AG8" i="1"/>
  <c r="AE67" i="1"/>
  <c r="AE68" i="1" s="1"/>
  <c r="T61" i="1" a="1"/>
  <c r="T61" i="1" s="1"/>
  <c r="AU602" i="1"/>
  <c r="AU598" i="1"/>
  <c r="AU586" i="1"/>
  <c r="AU584" i="1"/>
  <c r="AU574" i="1"/>
  <c r="AU571" i="1"/>
  <c r="AU561" i="1"/>
  <c r="AU558" i="1"/>
  <c r="AA587" i="1"/>
  <c r="Z584" i="1"/>
  <c r="AA574" i="1"/>
  <c r="Z571" i="1"/>
  <c r="Z558" i="1"/>
  <c r="AA561" i="1"/>
  <c r="AU548" i="1"/>
  <c r="AU545" i="1"/>
  <c r="O190" i="1"/>
  <c r="O191" i="1"/>
  <c r="O192" i="1" a="1"/>
  <c r="O192" i="1" s="1"/>
  <c r="O219" i="1" s="1" a="1"/>
  <c r="O219" i="1" s="1"/>
  <c r="O217" i="1"/>
  <c r="O218" i="1"/>
  <c r="O269" i="1"/>
  <c r="O270" i="1"/>
  <c r="O290" i="1"/>
  <c r="O291" i="1"/>
  <c r="O312" i="1"/>
  <c r="O313" i="1"/>
  <c r="O333" i="1"/>
  <c r="O334" i="1"/>
  <c r="F255" i="1"/>
  <c r="F254" i="1"/>
  <c r="F253" i="1"/>
  <c r="O244" i="1"/>
  <c r="O245" i="1"/>
  <c r="R5" i="1"/>
  <c r="AG65" i="1"/>
  <c r="AG61" i="1"/>
  <c r="AG53" i="1"/>
  <c r="AG45" i="1"/>
  <c r="AG41" i="1"/>
  <c r="AG37" i="1"/>
  <c r="AG33" i="1"/>
  <c r="AG25" i="1"/>
  <c r="AG21" i="1"/>
  <c r="AG17" i="1"/>
  <c r="AG13" i="1"/>
  <c r="R13" i="1"/>
  <c r="S13" i="1" s="1" a="1"/>
  <c r="S13" i="1" s="1"/>
  <c r="Y13" i="1" s="1"/>
  <c r="S6" i="1" a="1"/>
  <c r="S6" i="1" s="1"/>
  <c r="Y6" i="1" s="1"/>
  <c r="R7" i="1"/>
  <c r="S7" i="1" s="1" a="1"/>
  <c r="S7" i="1" s="1"/>
  <c r="Y7" i="1" s="1"/>
  <c r="R8" i="1"/>
  <c r="S8" i="1" s="1" a="1"/>
  <c r="S8" i="1" s="1"/>
  <c r="Y8" i="1" s="1"/>
  <c r="R9" i="1"/>
  <c r="S9" i="1" s="1" a="1"/>
  <c r="S9" i="1" s="1"/>
  <c r="Y9" i="1" s="1"/>
  <c r="R10" i="1"/>
  <c r="S10" i="1" s="1" a="1"/>
  <c r="S10" i="1" s="1"/>
  <c r="Y10" i="1" s="1"/>
  <c r="R11" i="1"/>
  <c r="S11" i="1" s="1" a="1"/>
  <c r="S11" i="1" s="1"/>
  <c r="Y11" i="1" s="1"/>
  <c r="R12" i="1"/>
  <c r="S12" i="1" s="1" a="1"/>
  <c r="S12" i="1" s="1"/>
  <c r="Y12" i="1" s="1"/>
  <c r="R14" i="1"/>
  <c r="S14" i="1" s="1" a="1"/>
  <c r="S14" i="1" s="1"/>
  <c r="Y14" i="1" s="1"/>
  <c r="R15" i="1"/>
  <c r="S15" i="1" s="1" a="1"/>
  <c r="S15" i="1" s="1"/>
  <c r="Y15" i="1" s="1"/>
  <c r="R16" i="1"/>
  <c r="S16" i="1" s="1" a="1"/>
  <c r="S16" i="1" s="1"/>
  <c r="Y16" i="1" s="1"/>
  <c r="R17" i="1"/>
  <c r="S17" i="1" s="1" a="1"/>
  <c r="S17" i="1" s="1"/>
  <c r="Y17" i="1" s="1"/>
  <c r="R18" i="1"/>
  <c r="S18" i="1" s="1" a="1"/>
  <c r="S18" i="1" s="1"/>
  <c r="Y18" i="1" s="1"/>
  <c r="R19" i="1"/>
  <c r="S19" i="1" s="1" a="1"/>
  <c r="S19" i="1" s="1"/>
  <c r="Y19" i="1" s="1"/>
  <c r="R20" i="1"/>
  <c r="S20" i="1" s="1" a="1"/>
  <c r="S20" i="1" s="1"/>
  <c r="Y20" i="1" s="1"/>
  <c r="R21" i="1"/>
  <c r="S21" i="1" s="1" a="1"/>
  <c r="S21" i="1" s="1"/>
  <c r="Y21" i="1" s="1"/>
  <c r="R22" i="1"/>
  <c r="S22" i="1" s="1" a="1"/>
  <c r="S22" i="1" s="1"/>
  <c r="Y22" i="1" s="1"/>
  <c r="R23" i="1"/>
  <c r="S23" i="1" s="1" a="1"/>
  <c r="S23" i="1" s="1"/>
  <c r="Y23" i="1" s="1"/>
  <c r="R24" i="1"/>
  <c r="S24" i="1" s="1" a="1"/>
  <c r="S24" i="1" s="1"/>
  <c r="Y24" i="1" s="1"/>
  <c r="R25" i="1"/>
  <c r="S25" i="1" s="1" a="1"/>
  <c r="S25" i="1" s="1"/>
  <c r="Y25" i="1" s="1"/>
  <c r="R26" i="1"/>
  <c r="S26" i="1" s="1" a="1"/>
  <c r="S26" i="1" s="1"/>
  <c r="Y26" i="1" s="1"/>
  <c r="R27" i="1"/>
  <c r="S27" i="1" s="1" a="1"/>
  <c r="S27" i="1" s="1"/>
  <c r="Y27" i="1" s="1"/>
  <c r="R28" i="1"/>
  <c r="S28" i="1" s="1" a="1"/>
  <c r="S28" i="1" s="1"/>
  <c r="Y28" i="1" s="1"/>
  <c r="R29" i="1"/>
  <c r="S29" i="1" s="1" a="1"/>
  <c r="S29" i="1" s="1"/>
  <c r="Y29" i="1" s="1"/>
  <c r="R30" i="1"/>
  <c r="S30" i="1" s="1" a="1"/>
  <c r="S30" i="1" s="1"/>
  <c r="Y30" i="1" s="1"/>
  <c r="R31" i="1"/>
  <c r="S31" i="1" s="1" a="1"/>
  <c r="S31" i="1" s="1"/>
  <c r="Y31" i="1" s="1"/>
  <c r="R32" i="1"/>
  <c r="S32" i="1" s="1" a="1"/>
  <c r="S32" i="1" s="1"/>
  <c r="Y32" i="1" s="1"/>
  <c r="R33" i="1"/>
  <c r="S33" i="1" s="1" a="1"/>
  <c r="S33" i="1" s="1"/>
  <c r="Y33" i="1" s="1"/>
  <c r="R34" i="1"/>
  <c r="S34" i="1" s="1" a="1"/>
  <c r="S34" i="1" s="1"/>
  <c r="Y34" i="1" s="1"/>
  <c r="R35" i="1"/>
  <c r="S35" i="1" s="1" a="1"/>
  <c r="S35" i="1" s="1"/>
  <c r="Y35" i="1" s="1"/>
  <c r="R36" i="1"/>
  <c r="S36" i="1" s="1" a="1"/>
  <c r="S36" i="1" s="1"/>
  <c r="Y36" i="1" s="1"/>
  <c r="R37" i="1"/>
  <c r="S37" i="1" s="1" a="1"/>
  <c r="S37" i="1" s="1"/>
  <c r="Y37" i="1" s="1"/>
  <c r="R38" i="1"/>
  <c r="S38" i="1" s="1" a="1"/>
  <c r="S38" i="1" s="1"/>
  <c r="Y38" i="1" s="1"/>
  <c r="R39" i="1"/>
  <c r="S39" i="1" s="1" a="1"/>
  <c r="S39" i="1" s="1"/>
  <c r="Y39" i="1" s="1"/>
  <c r="R40" i="1"/>
  <c r="S40" i="1" s="1" a="1"/>
  <c r="S40" i="1" s="1"/>
  <c r="Y40" i="1" s="1"/>
  <c r="R41" i="1"/>
  <c r="S41" i="1" s="1" a="1"/>
  <c r="S41" i="1" s="1"/>
  <c r="Y41" i="1" s="1"/>
  <c r="R42" i="1"/>
  <c r="S42" i="1" s="1" a="1"/>
  <c r="S42" i="1" s="1"/>
  <c r="Y42" i="1" s="1"/>
  <c r="R43" i="1"/>
  <c r="S43" i="1" s="1" a="1"/>
  <c r="S43" i="1" s="1"/>
  <c r="Y43" i="1" s="1"/>
  <c r="R44" i="1"/>
  <c r="S44" i="1" s="1" a="1"/>
  <c r="S44" i="1" s="1"/>
  <c r="Y44" i="1" s="1"/>
  <c r="R45" i="1"/>
  <c r="S45" i="1" s="1" a="1"/>
  <c r="S45" i="1" s="1"/>
  <c r="Y45" i="1" s="1"/>
  <c r="R46" i="1"/>
  <c r="S46" i="1" s="1" a="1"/>
  <c r="S46" i="1" s="1"/>
  <c r="Y46" i="1" s="1"/>
  <c r="R47" i="1"/>
  <c r="R48" i="1"/>
  <c r="S48" i="1" s="1" a="1"/>
  <c r="S48" i="1" s="1"/>
  <c r="Y48" i="1" s="1"/>
  <c r="R49" i="1"/>
  <c r="S49" i="1" s="1" a="1"/>
  <c r="S49" i="1" s="1"/>
  <c r="Y49" i="1" s="1"/>
  <c r="R50" i="1"/>
  <c r="S50" i="1" s="1" a="1"/>
  <c r="S50" i="1" s="1"/>
  <c r="Y50" i="1" s="1"/>
  <c r="R51" i="1"/>
  <c r="S51" i="1" s="1" a="1"/>
  <c r="S51" i="1" s="1"/>
  <c r="Y51" i="1" s="1"/>
  <c r="R52" i="1"/>
  <c r="S52" i="1" s="1" a="1"/>
  <c r="S52" i="1" s="1"/>
  <c r="Y52" i="1" s="1"/>
  <c r="R53" i="1"/>
  <c r="S53" i="1" s="1" a="1"/>
  <c r="S53" i="1" s="1"/>
  <c r="Y53" i="1" s="1"/>
  <c r="R54" i="1"/>
  <c r="S54" i="1" s="1" a="1"/>
  <c r="S54" i="1" s="1"/>
  <c r="Y54" i="1" s="1"/>
  <c r="R55" i="1"/>
  <c r="S55" i="1" s="1" a="1"/>
  <c r="S55" i="1" s="1"/>
  <c r="Y55" i="1" s="1"/>
  <c r="R56" i="1"/>
  <c r="S56" i="1" s="1" a="1"/>
  <c r="S56" i="1" s="1"/>
  <c r="Y56" i="1" s="1"/>
  <c r="R57" i="1"/>
  <c r="S57" i="1" s="1" a="1"/>
  <c r="S57" i="1" s="1"/>
  <c r="Y57" i="1" s="1"/>
  <c r="R58" i="1"/>
  <c r="S58" i="1" s="1" a="1"/>
  <c r="S58" i="1" s="1"/>
  <c r="Y58" i="1" s="1"/>
  <c r="R59" i="1"/>
  <c r="S59" i="1" s="1" a="1"/>
  <c r="S59" i="1" s="1"/>
  <c r="Y59" i="1" s="1"/>
  <c r="R60" i="1"/>
  <c r="S60" i="1" s="1" a="1"/>
  <c r="S60" i="1" s="1"/>
  <c r="Y60" i="1" s="1"/>
  <c r="R61" i="1"/>
  <c r="S61" i="1" s="1" a="1"/>
  <c r="S61" i="1" s="1"/>
  <c r="Y61" i="1" s="1"/>
  <c r="R62" i="1"/>
  <c r="S62" i="1" s="1" a="1"/>
  <c r="S62" i="1" s="1"/>
  <c r="Y62" i="1" s="1"/>
  <c r="R63" i="1"/>
  <c r="S63" i="1" s="1" a="1"/>
  <c r="S63" i="1" s="1"/>
  <c r="Y63" i="1" s="1"/>
  <c r="R64" i="1"/>
  <c r="S64" i="1" s="1" a="1"/>
  <c r="S64" i="1" s="1"/>
  <c r="Y64" i="1" s="1"/>
  <c r="R65" i="1"/>
  <c r="S65" i="1" s="1" a="1"/>
  <c r="S65" i="1" s="1"/>
  <c r="Y65" i="1" s="1"/>
  <c r="R66" i="1"/>
  <c r="S66" i="1" s="1" a="1"/>
  <c r="S66" i="1" s="1"/>
  <c r="Y66" i="1" s="1"/>
  <c r="O170" i="1"/>
  <c r="O171" i="1"/>
  <c r="O148" i="1"/>
  <c r="O149" i="1"/>
  <c r="O126" i="1"/>
  <c r="O127" i="1"/>
  <c r="O104" i="1"/>
  <c r="O105" i="1"/>
  <c r="O83" i="1"/>
  <c r="O84" i="1"/>
  <c r="O101" i="1"/>
  <c r="O308" i="1" s="1"/>
  <c r="O67" i="1"/>
  <c r="O68" i="1" s="1"/>
  <c r="R46" i="7"/>
  <c r="R47" i="7"/>
  <c r="S47" i="7" a="1"/>
  <c r="S47" i="7" s="1"/>
  <c r="Y47" i="7" s="1"/>
  <c r="R48" i="7"/>
  <c r="S48" i="7" s="1" a="1"/>
  <c r="S48" i="7" s="1"/>
  <c r="Y48" i="7" s="1"/>
  <c r="R49" i="7"/>
  <c r="S49" i="7" a="1"/>
  <c r="S49" i="7" s="1"/>
  <c r="Y49" i="7" s="1"/>
  <c r="R50" i="7"/>
  <c r="S50" i="7" s="1" a="1"/>
  <c r="S50" i="7" s="1"/>
  <c r="Y50" i="7" s="1"/>
  <c r="R51" i="7"/>
  <c r="S51" i="7" a="1"/>
  <c r="S51" i="7" s="1"/>
  <c r="Y51" i="7" s="1"/>
  <c r="R52" i="7"/>
  <c r="S52" i="7" s="1" a="1"/>
  <c r="S52" i="7" s="1"/>
  <c r="Y52" i="7" s="1"/>
  <c r="R53" i="7"/>
  <c r="S53" i="7" a="1"/>
  <c r="S53" i="7" s="1"/>
  <c r="Y53" i="7" s="1"/>
  <c r="R54" i="7"/>
  <c r="S54" i="7" s="1" a="1"/>
  <c r="S54" i="7" s="1"/>
  <c r="Y54" i="7" s="1"/>
  <c r="R55" i="7"/>
  <c r="S55" i="7" a="1"/>
  <c r="S55" i="7" s="1"/>
  <c r="Y55" i="7" s="1"/>
  <c r="R56" i="7"/>
  <c r="S56" i="7" s="1" a="1"/>
  <c r="S56" i="7" s="1"/>
  <c r="Y56" i="7" s="1"/>
  <c r="R57" i="7"/>
  <c r="S57" i="7" a="1"/>
  <c r="S57" i="7" s="1"/>
  <c r="Y57" i="7" s="1"/>
  <c r="R58" i="7"/>
  <c r="S58" i="7" s="1" a="1"/>
  <c r="S58" i="7" s="1"/>
  <c r="Y58" i="7" s="1"/>
  <c r="R59" i="7"/>
  <c r="S59" i="7" a="1"/>
  <c r="S59" i="7" s="1"/>
  <c r="Y59" i="7" s="1"/>
  <c r="R60" i="7"/>
  <c r="S60" i="7" s="1" a="1"/>
  <c r="S60" i="7" s="1"/>
  <c r="Y60" i="7" s="1"/>
  <c r="R61" i="7"/>
  <c r="S61" i="7" a="1"/>
  <c r="S61" i="7" s="1"/>
  <c r="Y61" i="7" s="1"/>
  <c r="R62" i="7"/>
  <c r="S62" i="7" s="1" a="1"/>
  <c r="S62" i="7" s="1"/>
  <c r="Y62" i="7" s="1"/>
  <c r="R63" i="7"/>
  <c r="S63" i="7" a="1"/>
  <c r="S63" i="7" s="1"/>
  <c r="Y63" i="7" s="1"/>
  <c r="R64" i="7"/>
  <c r="S64" i="7" s="1" a="1"/>
  <c r="S64" i="7" s="1"/>
  <c r="Y64" i="7" s="1"/>
  <c r="R65" i="7"/>
  <c r="R66" i="7"/>
  <c r="S66" i="7" s="1" a="1"/>
  <c r="S66" i="7" s="1"/>
  <c r="Y66" i="7" s="1"/>
  <c r="R67" i="7"/>
  <c r="R68" i="7"/>
  <c r="R69" i="7"/>
  <c r="R70" i="7"/>
  <c r="S70" i="7" a="1"/>
  <c r="S70" i="7" s="1"/>
  <c r="Y70" i="7" s="1"/>
  <c r="R71" i="7"/>
  <c r="S71" i="7" s="1" a="1"/>
  <c r="S71" i="7" s="1"/>
  <c r="Y71" i="7" s="1"/>
  <c r="R72" i="7"/>
  <c r="R73" i="7"/>
  <c r="R74" i="7"/>
  <c r="S74" i="7" s="1" a="1"/>
  <c r="S74" i="7" s="1"/>
  <c r="Y74" i="7" s="1"/>
  <c r="R75" i="7"/>
  <c r="R76" i="7"/>
  <c r="R77" i="7"/>
  <c r="R78" i="7"/>
  <c r="S78" i="7" s="1" a="1"/>
  <c r="S78" i="7" s="1"/>
  <c r="Y78" i="7" s="1"/>
  <c r="R79" i="7"/>
  <c r="S79" i="7" s="1" a="1"/>
  <c r="S79" i="7" s="1"/>
  <c r="Y79" i="7" s="1"/>
  <c r="R80" i="7"/>
  <c r="R81" i="7"/>
  <c r="R82" i="7"/>
  <c r="S82" i="7" a="1"/>
  <c r="S82" i="7" s="1"/>
  <c r="Y82" i="7" s="1"/>
  <c r="R83" i="7"/>
  <c r="S83" i="7" a="1"/>
  <c r="S83" i="7"/>
  <c r="Y83" i="7" s="1"/>
  <c r="R84" i="7"/>
  <c r="R6" i="7"/>
  <c r="S6" i="7" s="1" a="1"/>
  <c r="S6" i="7" s="1"/>
  <c r="R7" i="7"/>
  <c r="R8" i="7"/>
  <c r="S8" i="7" a="1"/>
  <c r="S8" i="7" s="1"/>
  <c r="Y8" i="7" s="1"/>
  <c r="R9" i="7"/>
  <c r="R10" i="7"/>
  <c r="S10" i="7" s="1" a="1"/>
  <c r="S10" i="7" s="1"/>
  <c r="Y10" i="7" s="1"/>
  <c r="R11" i="7"/>
  <c r="S11" i="7" s="1" a="1"/>
  <c r="S11" i="7" s="1"/>
  <c r="Y11" i="7" s="1"/>
  <c r="R12" i="7"/>
  <c r="S12" i="7" s="1" a="1"/>
  <c r="S12" i="7" s="1"/>
  <c r="Y12" i="7" s="1"/>
  <c r="R13" i="7"/>
  <c r="S13" i="7" s="1" a="1"/>
  <c r="S13" i="7" s="1"/>
  <c r="Y13" i="7" s="1"/>
  <c r="R14" i="7"/>
  <c r="S14" i="7" s="1" a="1"/>
  <c r="S14" i="7" s="1"/>
  <c r="Y14" i="7" s="1"/>
  <c r="R15" i="7"/>
  <c r="S15" i="7" s="1" a="1"/>
  <c r="S15" i="7" s="1"/>
  <c r="Y15" i="7" s="1"/>
  <c r="R16" i="7"/>
  <c r="S16" i="7" s="1" a="1"/>
  <c r="S16" i="7" s="1"/>
  <c r="Y16" i="7" s="1"/>
  <c r="R17" i="7"/>
  <c r="S17" i="7" s="1" a="1"/>
  <c r="S17" i="7" s="1"/>
  <c r="Y17" i="7" s="1"/>
  <c r="R18" i="7"/>
  <c r="R19" i="7"/>
  <c r="S19" i="7" a="1"/>
  <c r="S19" i="7"/>
  <c r="Y19" i="7"/>
  <c r="R20" i="7"/>
  <c r="S20" i="7" s="1" a="1"/>
  <c r="S20" i="7" s="1"/>
  <c r="Y20" i="7" s="1"/>
  <c r="R21" i="7"/>
  <c r="S21" i="7" a="1"/>
  <c r="S21" i="7"/>
  <c r="Y21" i="7"/>
  <c r="R22" i="7"/>
  <c r="S22" i="7" s="1" a="1"/>
  <c r="S22" i="7" s="1"/>
  <c r="Y22" i="7" s="1"/>
  <c r="R23" i="7"/>
  <c r="S23" i="7" a="1"/>
  <c r="S23" i="7" s="1"/>
  <c r="Y23" i="7" s="1"/>
  <c r="R24" i="7"/>
  <c r="S24" i="7" s="1" a="1"/>
  <c r="S24" i="7" s="1"/>
  <c r="Y24" i="7" s="1"/>
  <c r="R25" i="7"/>
  <c r="S25" i="7" a="1"/>
  <c r="S25" i="7" s="1"/>
  <c r="Y25" i="7"/>
  <c r="R26" i="7"/>
  <c r="S26" i="7" s="1" a="1"/>
  <c r="S26" i="7" s="1"/>
  <c r="Y26" i="7" s="1"/>
  <c r="R27" i="7"/>
  <c r="S27" i="7" a="1"/>
  <c r="S27" i="7" s="1"/>
  <c r="Y27" i="7" s="1"/>
  <c r="R28" i="7"/>
  <c r="S28" i="7" s="1" a="1"/>
  <c r="S28" i="7" s="1"/>
  <c r="Y28" i="7" s="1"/>
  <c r="R29" i="7"/>
  <c r="S29" i="7" a="1"/>
  <c r="S29" i="7" s="1"/>
  <c r="Y29" i="7"/>
  <c r="R30" i="7"/>
  <c r="S30" i="7" s="1" a="1"/>
  <c r="S30" i="7" s="1"/>
  <c r="Y30" i="7" s="1"/>
  <c r="R31" i="7"/>
  <c r="S31" i="7" a="1"/>
  <c r="S31" i="7" s="1"/>
  <c r="Y31" i="7" s="1"/>
  <c r="R32" i="7"/>
  <c r="S32" i="7" s="1" a="1"/>
  <c r="S32" i="7" s="1"/>
  <c r="Y32" i="7" s="1"/>
  <c r="R33" i="7"/>
  <c r="S33" i="7" a="1"/>
  <c r="S33" i="7" s="1"/>
  <c r="Y33" i="7"/>
  <c r="R34" i="7"/>
  <c r="S34" i="7" s="1" a="1"/>
  <c r="S34" i="7" s="1"/>
  <c r="Y34" i="7" s="1"/>
  <c r="R35" i="7"/>
  <c r="S35" i="7" a="1"/>
  <c r="S35" i="7" s="1"/>
  <c r="Y35" i="7" s="1"/>
  <c r="R36" i="7"/>
  <c r="S36" i="7" s="1" a="1"/>
  <c r="S36" i="7" s="1"/>
  <c r="Y36" i="7" s="1"/>
  <c r="R37" i="7"/>
  <c r="S37" i="7" a="1"/>
  <c r="S37" i="7" s="1"/>
  <c r="Y37" i="7"/>
  <c r="R38" i="7"/>
  <c r="R39" i="7"/>
  <c r="S39" i="7" a="1"/>
  <c r="S39" i="7" s="1"/>
  <c r="Y39" i="7" s="1"/>
  <c r="R40" i="7"/>
  <c r="S40" i="7" s="1" a="1"/>
  <c r="S40" i="7"/>
  <c r="Y40" i="7" s="1"/>
  <c r="R41" i="7"/>
  <c r="S41" i="7" a="1"/>
  <c r="S41" i="7" s="1"/>
  <c r="Y41" i="7" s="1"/>
  <c r="R42" i="7"/>
  <c r="R43" i="7"/>
  <c r="S43" i="7" a="1"/>
  <c r="S43" i="7" s="1"/>
  <c r="Y43" i="7" s="1"/>
  <c r="R44" i="7"/>
  <c r="S44" i="7" s="1" a="1"/>
  <c r="S44" i="7" s="1"/>
  <c r="Y44" i="7" s="1"/>
  <c r="R45" i="7"/>
  <c r="S45" i="7" a="1"/>
  <c r="S45" i="7" s="1"/>
  <c r="Y45" i="7" s="1"/>
  <c r="R5" i="7"/>
  <c r="AC855" i="7"/>
  <c r="AE850" i="7"/>
  <c r="AC819" i="7"/>
  <c r="AC767" i="7"/>
  <c r="AA616" i="7"/>
  <c r="AB615" i="7"/>
  <c r="AA603" i="7"/>
  <c r="AU602" i="7"/>
  <c r="AA602" i="7"/>
  <c r="AU601" i="7"/>
  <c r="AU591" i="7"/>
  <c r="AA591" i="7"/>
  <c r="AU590" i="7"/>
  <c r="AA590" i="7"/>
  <c r="AU578" i="7"/>
  <c r="AA578" i="7"/>
  <c r="AU577" i="7"/>
  <c r="AA577" i="7"/>
  <c r="AU565" i="7"/>
  <c r="AA565" i="7"/>
  <c r="AU564" i="7"/>
  <c r="AA564" i="7"/>
  <c r="AA556" i="7"/>
  <c r="AO535" i="7"/>
  <c r="AN535" i="7"/>
  <c r="AM535" i="7"/>
  <c r="AL535" i="7"/>
  <c r="AK535" i="7"/>
  <c r="AJ535" i="7"/>
  <c r="AI535" i="7"/>
  <c r="AH535" i="7"/>
  <c r="AG535" i="7"/>
  <c r="AF535" i="7"/>
  <c r="AE535" i="7"/>
  <c r="AD535" i="7"/>
  <c r="AC535" i="7"/>
  <c r="AC534" i="7"/>
  <c r="AC533" i="7"/>
  <c r="AO513" i="7"/>
  <c r="AN513" i="7"/>
  <c r="AM513" i="7"/>
  <c r="AL513" i="7"/>
  <c r="AK513" i="7"/>
  <c r="AJ513" i="7"/>
  <c r="AI513" i="7"/>
  <c r="AH513" i="7"/>
  <c r="AG513" i="7"/>
  <c r="AF513" i="7"/>
  <c r="AE513" i="7"/>
  <c r="AD513" i="7"/>
  <c r="AC513" i="7"/>
  <c r="AC512" i="7"/>
  <c r="AO491" i="7"/>
  <c r="AN491" i="7"/>
  <c r="AM491" i="7"/>
  <c r="AL491" i="7"/>
  <c r="AK491" i="7"/>
  <c r="AJ491" i="7"/>
  <c r="AI491" i="7"/>
  <c r="AH491" i="7"/>
  <c r="AG491" i="7"/>
  <c r="AF491" i="7"/>
  <c r="AE491" i="7"/>
  <c r="AD491" i="7"/>
  <c r="AC491" i="7"/>
  <c r="AC490" i="7"/>
  <c r="AC469" i="7"/>
  <c r="AC468" i="7"/>
  <c r="AE465" i="7"/>
  <c r="AC463" i="7"/>
  <c r="AC442" i="7"/>
  <c r="AC441" i="7"/>
  <c r="AC440" i="7"/>
  <c r="AO420" i="7"/>
  <c r="AN420" i="7"/>
  <c r="AM420" i="7"/>
  <c r="AL420" i="7"/>
  <c r="AK420" i="7"/>
  <c r="AJ420" i="7"/>
  <c r="AI420" i="7"/>
  <c r="AH420" i="7"/>
  <c r="AG420" i="7"/>
  <c r="AF420" i="7"/>
  <c r="AE420" i="7"/>
  <c r="AD420" i="7"/>
  <c r="AC420" i="7"/>
  <c r="AC419" i="7"/>
  <c r="AC398" i="7"/>
  <c r="AC397" i="7"/>
  <c r="AC376" i="7"/>
  <c r="AC375" i="7"/>
  <c r="AE372" i="7"/>
  <c r="AC370" i="7"/>
  <c r="G353" i="7"/>
  <c r="G354" i="7" s="1"/>
  <c r="G355" i="7" s="1"/>
  <c r="G356" i="7" s="1"/>
  <c r="G357" i="7" s="1"/>
  <c r="G358" i="7" s="1"/>
  <c r="G359" i="7" s="1"/>
  <c r="G360" i="7"/>
  <c r="G361" i="7" s="1"/>
  <c r="G362" i="7" s="1"/>
  <c r="G363" i="7" s="1"/>
  <c r="G364" i="7" s="1"/>
  <c r="G365" i="7" s="1"/>
  <c r="G366" i="7" s="1"/>
  <c r="G367" i="7" s="1"/>
  <c r="Q351" i="7"/>
  <c r="N351" i="7"/>
  <c r="M351" i="7"/>
  <c r="L351" i="7"/>
  <c r="K351" i="7"/>
  <c r="J351" i="7"/>
  <c r="I351" i="7"/>
  <c r="H351" i="7"/>
  <c r="G351" i="7"/>
  <c r="Q350" i="7"/>
  <c r="N350" i="7"/>
  <c r="M350" i="7"/>
  <c r="L350" i="7"/>
  <c r="K350" i="7"/>
  <c r="J350" i="7"/>
  <c r="I350" i="7"/>
  <c r="H350" i="7"/>
  <c r="G350" i="7"/>
  <c r="G332" i="7"/>
  <c r="G333" i="7"/>
  <c r="G334" i="7" s="1"/>
  <c r="G335" i="7" s="1"/>
  <c r="G336" i="7" s="1"/>
  <c r="G337" i="7" s="1"/>
  <c r="G338" i="7" s="1"/>
  <c r="G339" i="7" s="1"/>
  <c r="G340" i="7" s="1"/>
  <c r="G341" i="7" s="1"/>
  <c r="G342" i="7" s="1"/>
  <c r="G343" i="7" s="1"/>
  <c r="G344" i="7" s="1"/>
  <c r="G345" i="7" s="1"/>
  <c r="G346" i="7" s="1"/>
  <c r="Q330" i="7"/>
  <c r="N330" i="7"/>
  <c r="M330" i="7"/>
  <c r="L330" i="7"/>
  <c r="K330" i="7"/>
  <c r="J330" i="7"/>
  <c r="I330" i="7"/>
  <c r="H330" i="7"/>
  <c r="G330" i="7"/>
  <c r="Q329" i="7"/>
  <c r="N329" i="7"/>
  <c r="M329" i="7"/>
  <c r="L329" i="7"/>
  <c r="K329" i="7"/>
  <c r="J329" i="7"/>
  <c r="I329" i="7"/>
  <c r="H329" i="7"/>
  <c r="G329" i="7"/>
  <c r="R325" i="7"/>
  <c r="G325" i="7"/>
  <c r="G310" i="7"/>
  <c r="G311" i="7"/>
  <c r="G312" i="7" s="1"/>
  <c r="G313" i="7" s="1"/>
  <c r="G314" i="7" s="1"/>
  <c r="G315" i="7" s="1"/>
  <c r="G316" i="7" s="1"/>
  <c r="G317" i="7" s="1"/>
  <c r="G318" i="7" s="1"/>
  <c r="G319" i="7" s="1"/>
  <c r="G320" i="7" s="1"/>
  <c r="G321" i="7" s="1"/>
  <c r="G322" i="7" s="1"/>
  <c r="G323" i="7" s="1"/>
  <c r="G324" i="7" s="1"/>
  <c r="Q308" i="7"/>
  <c r="N308" i="7"/>
  <c r="M308" i="7"/>
  <c r="L308" i="7"/>
  <c r="K308" i="7"/>
  <c r="J308" i="7"/>
  <c r="I308" i="7"/>
  <c r="H308" i="7"/>
  <c r="G308" i="7"/>
  <c r="Q307" i="7"/>
  <c r="N307" i="7"/>
  <c r="M307" i="7"/>
  <c r="L307" i="7"/>
  <c r="K307" i="7"/>
  <c r="J307" i="7"/>
  <c r="I307" i="7"/>
  <c r="H307" i="7"/>
  <c r="G307" i="7"/>
  <c r="G289" i="7"/>
  <c r="G290" i="7" s="1"/>
  <c r="G291" i="7" s="1"/>
  <c r="G292" i="7" s="1"/>
  <c r="G293" i="7" s="1"/>
  <c r="G294" i="7" s="1"/>
  <c r="G295" i="7" s="1"/>
  <c r="G296" i="7" s="1"/>
  <c r="G297" i="7" s="1"/>
  <c r="G298" i="7" s="1"/>
  <c r="G299" i="7" s="1"/>
  <c r="G300" i="7" s="1"/>
  <c r="G301" i="7" s="1"/>
  <c r="G302" i="7" s="1"/>
  <c r="G303" i="7" s="1"/>
  <c r="Q287" i="7"/>
  <c r="N287" i="7"/>
  <c r="M287" i="7"/>
  <c r="L287" i="7"/>
  <c r="K287" i="7"/>
  <c r="J287" i="7"/>
  <c r="I287" i="7"/>
  <c r="H287" i="7"/>
  <c r="G287" i="7"/>
  <c r="Q286" i="7"/>
  <c r="N286" i="7"/>
  <c r="M286" i="7"/>
  <c r="L286" i="7"/>
  <c r="K286" i="7"/>
  <c r="J286" i="7"/>
  <c r="I286" i="7"/>
  <c r="H286" i="7"/>
  <c r="G286" i="7"/>
  <c r="D283" i="7"/>
  <c r="G274" i="7"/>
  <c r="F274" i="7"/>
  <c r="F272" i="7"/>
  <c r="F271" i="7"/>
  <c r="F270" i="7"/>
  <c r="F269" i="7"/>
  <c r="F268" i="7"/>
  <c r="F267" i="7"/>
  <c r="F266" i="7"/>
  <c r="F265" i="7"/>
  <c r="F264" i="7"/>
  <c r="Q263" i="7"/>
  <c r="N263" i="7"/>
  <c r="M263" i="7"/>
  <c r="L263" i="7"/>
  <c r="K263" i="7"/>
  <c r="J263" i="7"/>
  <c r="I263" i="7"/>
  <c r="H263" i="7"/>
  <c r="Q262" i="7"/>
  <c r="N262" i="7"/>
  <c r="M262" i="7"/>
  <c r="L262" i="7"/>
  <c r="K262" i="7"/>
  <c r="J262" i="7"/>
  <c r="I262" i="7"/>
  <c r="H262" i="7"/>
  <c r="G261" i="7"/>
  <c r="G258" i="7"/>
  <c r="G238" i="7"/>
  <c r="G239" i="7"/>
  <c r="G240" i="7" s="1"/>
  <c r="G241" i="7"/>
  <c r="G242" i="7" s="1"/>
  <c r="G243" i="7" s="1"/>
  <c r="G244" i="7" s="1"/>
  <c r="G245" i="7" s="1"/>
  <c r="G246" i="7" s="1"/>
  <c r="G247" i="7" s="1"/>
  <c r="G248" i="7" s="1"/>
  <c r="G249" i="7" s="1"/>
  <c r="G250" i="7" s="1"/>
  <c r="G251" i="7" s="1"/>
  <c r="G252" i="7" s="1"/>
  <c r="G253" i="7" s="1"/>
  <c r="G254" i="7" s="1"/>
  <c r="G255" i="7" s="1"/>
  <c r="G256" i="7" s="1"/>
  <c r="G257" i="7"/>
  <c r="Q236" i="7"/>
  <c r="N236" i="7"/>
  <c r="M236" i="7"/>
  <c r="L236" i="7"/>
  <c r="K236" i="7"/>
  <c r="J236" i="7"/>
  <c r="I236" i="7"/>
  <c r="H236" i="7"/>
  <c r="Q235" i="7"/>
  <c r="N235" i="7"/>
  <c r="M235" i="7"/>
  <c r="L235" i="7"/>
  <c r="K235" i="7"/>
  <c r="J235" i="7"/>
  <c r="I235" i="7"/>
  <c r="H235" i="7"/>
  <c r="G231" i="7"/>
  <c r="G211" i="7"/>
  <c r="N211" i="7" a="1"/>
  <c r="N211" i="7" s="1"/>
  <c r="N238" i="7" s="1" a="1"/>
  <c r="N238" i="7" s="1"/>
  <c r="R210" i="7" a="1"/>
  <c r="R210" i="7"/>
  <c r="R237" i="7" s="1" a="1"/>
  <c r="R237" i="7" s="1"/>
  <c r="Q210" i="7" a="1"/>
  <c r="Q210" i="7" s="1"/>
  <c r="N210" i="7" a="1"/>
  <c r="N210" i="7"/>
  <c r="M210" i="7" a="1"/>
  <c r="M210" i="7"/>
  <c r="L210" i="7" a="1"/>
  <c r="L210" i="7" s="1"/>
  <c r="K210" i="7" a="1"/>
  <c r="K210" i="7" s="1"/>
  <c r="J210" i="7" a="1"/>
  <c r="J210" i="7" s="1"/>
  <c r="I210" i="7" a="1"/>
  <c r="I210" i="7" s="1"/>
  <c r="I237" i="7" s="1" a="1"/>
  <c r="I237" i="7" s="1"/>
  <c r="H210" i="7" a="1"/>
  <c r="H210" i="7" s="1"/>
  <c r="Q209" i="7"/>
  <c r="N209" i="7"/>
  <c r="M209" i="7"/>
  <c r="L209" i="7"/>
  <c r="K209" i="7"/>
  <c r="J209" i="7"/>
  <c r="I209" i="7"/>
  <c r="H209" i="7"/>
  <c r="Q208" i="7"/>
  <c r="N208" i="7"/>
  <c r="M208" i="7"/>
  <c r="L208" i="7"/>
  <c r="K208" i="7"/>
  <c r="J208" i="7"/>
  <c r="I208" i="7"/>
  <c r="H208" i="7"/>
  <c r="D200" i="7"/>
  <c r="Q189" i="7"/>
  <c r="N189" i="7"/>
  <c r="M189" i="7"/>
  <c r="L189" i="7"/>
  <c r="K189" i="7"/>
  <c r="J189" i="7"/>
  <c r="I189" i="7"/>
  <c r="H189" i="7"/>
  <c r="Q188" i="7"/>
  <c r="N188" i="7"/>
  <c r="M188" i="7"/>
  <c r="L188" i="7"/>
  <c r="K188" i="7"/>
  <c r="J188" i="7"/>
  <c r="I188" i="7"/>
  <c r="H188" i="7"/>
  <c r="G184" i="7"/>
  <c r="G169" i="7"/>
  <c r="G170" i="7" s="1"/>
  <c r="G171" i="7" s="1"/>
  <c r="G172" i="7" s="1"/>
  <c r="G173" i="7" s="1"/>
  <c r="G174" i="7" s="1"/>
  <c r="G175" i="7" s="1"/>
  <c r="G176" i="7" s="1"/>
  <c r="G177" i="7" s="1"/>
  <c r="G178" i="7" s="1"/>
  <c r="G179" i="7" s="1"/>
  <c r="G180" i="7" s="1"/>
  <c r="G181" i="7" s="1"/>
  <c r="G182" i="7" s="1"/>
  <c r="G183" i="7" s="1"/>
  <c r="Q167" i="7"/>
  <c r="N167" i="7"/>
  <c r="M167" i="7"/>
  <c r="L167" i="7"/>
  <c r="K167" i="7"/>
  <c r="J167" i="7"/>
  <c r="I167" i="7"/>
  <c r="H167" i="7"/>
  <c r="G167" i="7"/>
  <c r="Q166" i="7"/>
  <c r="N166" i="7"/>
  <c r="M166" i="7"/>
  <c r="L166" i="7"/>
  <c r="K166" i="7"/>
  <c r="J166" i="7"/>
  <c r="I166" i="7"/>
  <c r="H166" i="7"/>
  <c r="G166" i="7"/>
  <c r="G162" i="7"/>
  <c r="G147" i="7"/>
  <c r="G148" i="7" s="1"/>
  <c r="G149" i="7" s="1"/>
  <c r="G150" i="7" s="1"/>
  <c r="G151" i="7" s="1"/>
  <c r="G152" i="7" s="1"/>
  <c r="G153" i="7"/>
  <c r="G154" i="7" s="1"/>
  <c r="G155" i="7" s="1"/>
  <c r="G156" i="7" s="1"/>
  <c r="G157" i="7" s="1"/>
  <c r="G158" i="7" s="1"/>
  <c r="G159" i="7" s="1"/>
  <c r="G160" i="7" s="1"/>
  <c r="G161" i="7" s="1"/>
  <c r="Q145" i="7"/>
  <c r="N145" i="7"/>
  <c r="M145" i="7"/>
  <c r="L145" i="7"/>
  <c r="K145" i="7"/>
  <c r="J145" i="7"/>
  <c r="I145" i="7"/>
  <c r="H145" i="7"/>
  <c r="G145" i="7"/>
  <c r="Q144" i="7"/>
  <c r="N144" i="7"/>
  <c r="M144" i="7"/>
  <c r="L144" i="7"/>
  <c r="K144" i="7"/>
  <c r="J144" i="7"/>
  <c r="I144" i="7"/>
  <c r="H144" i="7"/>
  <c r="G144" i="7"/>
  <c r="G140" i="7"/>
  <c r="G125" i="7"/>
  <c r="G126" i="7" s="1"/>
  <c r="G127" i="7" s="1"/>
  <c r="G128" i="7" s="1"/>
  <c r="G129" i="7" s="1"/>
  <c r="G130" i="7" s="1"/>
  <c r="G131" i="7" s="1"/>
  <c r="G132" i="7" s="1"/>
  <c r="G133" i="7" s="1"/>
  <c r="G134" i="7" s="1"/>
  <c r="G135" i="7" s="1"/>
  <c r="G136" i="7" s="1"/>
  <c r="G137" i="7" s="1"/>
  <c r="G138" i="7" s="1"/>
  <c r="G139" i="7" s="1"/>
  <c r="Q123" i="7"/>
  <c r="N123" i="7"/>
  <c r="M123" i="7"/>
  <c r="L123" i="7"/>
  <c r="K123" i="7"/>
  <c r="J123" i="7"/>
  <c r="I123" i="7"/>
  <c r="H123" i="7"/>
  <c r="G123" i="7"/>
  <c r="Q122" i="7"/>
  <c r="N122" i="7"/>
  <c r="M122" i="7"/>
  <c r="L122" i="7"/>
  <c r="K122" i="7"/>
  <c r="J122" i="7"/>
  <c r="I122" i="7"/>
  <c r="H122" i="7"/>
  <c r="G122" i="7"/>
  <c r="Q119" i="7"/>
  <c r="Q325" i="7"/>
  <c r="N119" i="7"/>
  <c r="N85" i="7"/>
  <c r="N86" i="7" s="1"/>
  <c r="M119" i="7"/>
  <c r="L119" i="7"/>
  <c r="L85" i="7"/>
  <c r="L86" i="7" s="1"/>
  <c r="K119" i="7"/>
  <c r="K325" i="7" s="1"/>
  <c r="J119" i="7"/>
  <c r="J85" i="7" s="1"/>
  <c r="J86" i="7" s="1"/>
  <c r="I119" i="7"/>
  <c r="H119" i="7"/>
  <c r="G104" i="7"/>
  <c r="G105" i="7"/>
  <c r="Q102" i="7"/>
  <c r="N102" i="7"/>
  <c r="M102" i="7"/>
  <c r="L102" i="7"/>
  <c r="K102" i="7"/>
  <c r="J102" i="7"/>
  <c r="I102" i="7"/>
  <c r="H102" i="7"/>
  <c r="G102" i="7"/>
  <c r="AC748" i="7"/>
  <c r="Q101" i="7"/>
  <c r="N101" i="7"/>
  <c r="M101" i="7"/>
  <c r="L101" i="7"/>
  <c r="K101" i="7"/>
  <c r="J101" i="7"/>
  <c r="I101" i="7"/>
  <c r="H101" i="7"/>
  <c r="G101" i="7"/>
  <c r="AC747" i="7" s="1"/>
  <c r="F98" i="7"/>
  <c r="H89" i="7"/>
  <c r="H88" i="7"/>
  <c r="AF85" i="7"/>
  <c r="AF86" i="7" s="1"/>
  <c r="AE85" i="7"/>
  <c r="AE86" i="7" s="1"/>
  <c r="AG84" i="7"/>
  <c r="W84" i="7" a="1"/>
  <c r="W84" i="7"/>
  <c r="T84" i="7" a="1"/>
  <c r="T84" i="7"/>
  <c r="S84" i="7" a="1"/>
  <c r="S84" i="7"/>
  <c r="Y84" i="7" s="1"/>
  <c r="AG83" i="7"/>
  <c r="W83" i="7" a="1"/>
  <c r="W83" i="7"/>
  <c r="T83" i="7" a="1"/>
  <c r="T83" i="7"/>
  <c r="AG82" i="7"/>
  <c r="W82" i="7" a="1"/>
  <c r="W82" i="7" s="1"/>
  <c r="T82" i="7" a="1"/>
  <c r="T82" i="7" s="1"/>
  <c r="AG81" i="7"/>
  <c r="W81" i="7" a="1"/>
  <c r="W81" i="7"/>
  <c r="T81" i="7" a="1"/>
  <c r="T81" i="7"/>
  <c r="S81" i="7" a="1"/>
  <c r="S81" i="7" s="1"/>
  <c r="Y81" i="7" s="1"/>
  <c r="AG80" i="7"/>
  <c r="W80" i="7" a="1"/>
  <c r="W80" i="7"/>
  <c r="T80" i="7" a="1"/>
  <c r="T80" i="7"/>
  <c r="S80" i="7" a="1"/>
  <c r="S80" i="7" s="1"/>
  <c r="Y80" i="7" s="1"/>
  <c r="AG79" i="7"/>
  <c r="W79" i="7" a="1"/>
  <c r="W79" i="7"/>
  <c r="T79" i="7" a="1"/>
  <c r="T79" i="7"/>
  <c r="AG78" i="7"/>
  <c r="W78" i="7" a="1"/>
  <c r="W78" i="7" s="1"/>
  <c r="T78" i="7" a="1"/>
  <c r="T78" i="7" s="1"/>
  <c r="AG77" i="7"/>
  <c r="W77" i="7" a="1"/>
  <c r="W77" i="7"/>
  <c r="T77" i="7" a="1"/>
  <c r="T77" i="7" s="1"/>
  <c r="S77" i="7" a="1"/>
  <c r="S77" i="7"/>
  <c r="Y77" i="7" s="1"/>
  <c r="AG76" i="7"/>
  <c r="W76" i="7" a="1"/>
  <c r="W76" i="7"/>
  <c r="T76" i="7" a="1"/>
  <c r="T76" i="7" s="1"/>
  <c r="S76" i="7" a="1"/>
  <c r="S76" i="7"/>
  <c r="Y76" i="7" s="1"/>
  <c r="AG75" i="7"/>
  <c r="W75" i="7" a="1"/>
  <c r="W75" i="7"/>
  <c r="T75" i="7" a="1"/>
  <c r="T75" i="7" s="1"/>
  <c r="S75" i="7" a="1"/>
  <c r="S75" i="7"/>
  <c r="Y75" i="7" s="1"/>
  <c r="AG74" i="7"/>
  <c r="W74" i="7" a="1"/>
  <c r="W74" i="7"/>
  <c r="T74" i="7" a="1"/>
  <c r="T74" i="7" s="1"/>
  <c r="AG73" i="7"/>
  <c r="W73" i="7" a="1"/>
  <c r="W73" i="7" s="1"/>
  <c r="T73" i="7" a="1"/>
  <c r="T73" i="7" s="1"/>
  <c r="S73" i="7" a="1"/>
  <c r="S73" i="7" s="1"/>
  <c r="Y73" i="7" s="1"/>
  <c r="AG72" i="7"/>
  <c r="W72" i="7" a="1"/>
  <c r="W72" i="7" s="1"/>
  <c r="T72" i="7" a="1"/>
  <c r="T72" i="7" s="1"/>
  <c r="S72" i="7" a="1"/>
  <c r="S72" i="7" s="1"/>
  <c r="Y72" i="7" s="1"/>
  <c r="AG71" i="7"/>
  <c r="W71" i="7" a="1"/>
  <c r="W71" i="7" s="1"/>
  <c r="T71" i="7" a="1"/>
  <c r="T71" i="7" s="1"/>
  <c r="AG70" i="7"/>
  <c r="W70" i="7" a="1"/>
  <c r="W70" i="7" s="1"/>
  <c r="T70" i="7" a="1"/>
  <c r="T70" i="7"/>
  <c r="AG69" i="7"/>
  <c r="W69" i="7" a="1"/>
  <c r="W69" i="7" s="1"/>
  <c r="T69" i="7" a="1"/>
  <c r="T69" i="7" s="1"/>
  <c r="S69" i="7" a="1"/>
  <c r="S69" i="7" s="1"/>
  <c r="Y69" i="7" s="1"/>
  <c r="AG68" i="7"/>
  <c r="W68" i="7" a="1"/>
  <c r="W68" i="7" s="1"/>
  <c r="T68" i="7" a="1"/>
  <c r="T68" i="7" s="1"/>
  <c r="S68" i="7" a="1"/>
  <c r="S68" i="7" s="1"/>
  <c r="Y68" i="7" s="1"/>
  <c r="AG67" i="7"/>
  <c r="W67" i="7" a="1"/>
  <c r="W67" i="7" s="1"/>
  <c r="T67" i="7" a="1"/>
  <c r="T67" i="7" s="1"/>
  <c r="S67" i="7" a="1"/>
  <c r="S67" i="7" s="1"/>
  <c r="Y67" i="7" s="1"/>
  <c r="AG66" i="7"/>
  <c r="W66" i="7" a="1"/>
  <c r="W66" i="7" s="1"/>
  <c r="T66" i="7" a="1"/>
  <c r="T66" i="7" s="1"/>
  <c r="AG65" i="7"/>
  <c r="W65" i="7" a="1"/>
  <c r="W65" i="7"/>
  <c r="T65" i="7" a="1"/>
  <c r="T65" i="7"/>
  <c r="S65" i="7" a="1"/>
  <c r="S65" i="7"/>
  <c r="Y65" i="7" s="1"/>
  <c r="AG64" i="7"/>
  <c r="W64" i="7" a="1"/>
  <c r="W64" i="7"/>
  <c r="T64" i="7" a="1"/>
  <c r="T64" i="7"/>
  <c r="AG63" i="7"/>
  <c r="W63" i="7" a="1"/>
  <c r="W63" i="7" s="1"/>
  <c r="T63" i="7" a="1"/>
  <c r="T63" i="7" s="1"/>
  <c r="AG62" i="7"/>
  <c r="W62" i="7" a="1"/>
  <c r="W62" i="7"/>
  <c r="T62" i="7" a="1"/>
  <c r="T62" i="7"/>
  <c r="AG61" i="7"/>
  <c r="W61" i="7" a="1"/>
  <c r="W61" i="7" s="1"/>
  <c r="T61" i="7" a="1"/>
  <c r="T61" i="7" s="1"/>
  <c r="AG60" i="7"/>
  <c r="W60" i="7" a="1"/>
  <c r="W60" i="7"/>
  <c r="T60" i="7" a="1"/>
  <c r="T60" i="7" s="1"/>
  <c r="AG59" i="7"/>
  <c r="W59" i="7" a="1"/>
  <c r="W59" i="7" s="1"/>
  <c r="T59" i="7" a="1"/>
  <c r="T59" i="7" s="1"/>
  <c r="AG58" i="7"/>
  <c r="W58" i="7" a="1"/>
  <c r="W58" i="7" s="1"/>
  <c r="T58" i="7" a="1"/>
  <c r="T58" i="7"/>
  <c r="AG57" i="7"/>
  <c r="W57" i="7" a="1"/>
  <c r="W57" i="7" s="1"/>
  <c r="T57" i="7" a="1"/>
  <c r="T57" i="7" s="1"/>
  <c r="AG56" i="7"/>
  <c r="W56" i="7" a="1"/>
  <c r="W56" i="7"/>
  <c r="T56" i="7" a="1"/>
  <c r="T56" i="7"/>
  <c r="AG55" i="7"/>
  <c r="W55" i="7" a="1"/>
  <c r="W55" i="7" s="1"/>
  <c r="T55" i="7" a="1"/>
  <c r="T55" i="7" s="1"/>
  <c r="AG54" i="7"/>
  <c r="W54" i="7" a="1"/>
  <c r="W54" i="7"/>
  <c r="T54" i="7" a="1"/>
  <c r="T54" i="7"/>
  <c r="AG53" i="7"/>
  <c r="W53" i="7" a="1"/>
  <c r="W53" i="7" s="1"/>
  <c r="T53" i="7" a="1"/>
  <c r="T53" i="7" s="1"/>
  <c r="AG52" i="7"/>
  <c r="W52" i="7" a="1"/>
  <c r="W52" i="7"/>
  <c r="T52" i="7" a="1"/>
  <c r="T52" i="7" s="1"/>
  <c r="AG51" i="7"/>
  <c r="W51" i="7" a="1"/>
  <c r="W51" i="7" s="1"/>
  <c r="T51" i="7" a="1"/>
  <c r="T51" i="7" s="1"/>
  <c r="AG50" i="7"/>
  <c r="W50" i="7" a="1"/>
  <c r="W50" i="7" s="1"/>
  <c r="T50" i="7" a="1"/>
  <c r="T50" i="7"/>
  <c r="AG49" i="7"/>
  <c r="W49" i="7" a="1"/>
  <c r="W49" i="7" s="1"/>
  <c r="T49" i="7" a="1"/>
  <c r="T49" i="7" s="1"/>
  <c r="AG48" i="7"/>
  <c r="W48" i="7" a="1"/>
  <c r="W48" i="7"/>
  <c r="T48" i="7" a="1"/>
  <c r="T48" i="7"/>
  <c r="AG47" i="7"/>
  <c r="W47" i="7" a="1"/>
  <c r="W47" i="7" s="1"/>
  <c r="T47" i="7" a="1"/>
  <c r="T47" i="7" s="1"/>
  <c r="AG46" i="7"/>
  <c r="W46" i="7" a="1"/>
  <c r="W46" i="7"/>
  <c r="T46" i="7" a="1"/>
  <c r="T46" i="7"/>
  <c r="AG45" i="7"/>
  <c r="W45" i="7" a="1"/>
  <c r="W45" i="7" s="1"/>
  <c r="T45" i="7" a="1"/>
  <c r="T45" i="7" s="1"/>
  <c r="AG44" i="7"/>
  <c r="W44" i="7" a="1"/>
  <c r="W44" i="7"/>
  <c r="T44" i="7" a="1"/>
  <c r="T44" i="7" s="1"/>
  <c r="AG43" i="7"/>
  <c r="W43" i="7" a="1"/>
  <c r="W43" i="7" s="1"/>
  <c r="T43" i="7" a="1"/>
  <c r="T43" i="7" s="1"/>
  <c r="AG42" i="7"/>
  <c r="W42" i="7" a="1"/>
  <c r="W42" i="7" s="1"/>
  <c r="T42" i="7" a="1"/>
  <c r="T42" i="7"/>
  <c r="S42" i="7" a="1"/>
  <c r="S42" i="7"/>
  <c r="Y42" i="7" s="1"/>
  <c r="AG41" i="7"/>
  <c r="W41" i="7" a="1"/>
  <c r="W41" i="7" s="1"/>
  <c r="T41" i="7" a="1"/>
  <c r="T41" i="7"/>
  <c r="AG40" i="7"/>
  <c r="W40" i="7" a="1"/>
  <c r="W40" i="7" s="1"/>
  <c r="T40" i="7" a="1"/>
  <c r="T40" i="7" s="1"/>
  <c r="AG39" i="7"/>
  <c r="W39" i="7" a="1"/>
  <c r="W39" i="7"/>
  <c r="T39" i="7" a="1"/>
  <c r="T39" i="7"/>
  <c r="AG38" i="7"/>
  <c r="W38" i="7" a="1"/>
  <c r="W38" i="7" s="1"/>
  <c r="T38" i="7" a="1"/>
  <c r="T38" i="7" s="1"/>
  <c r="S38" i="7" a="1"/>
  <c r="S38" i="7" s="1"/>
  <c r="Y38" i="7" s="1"/>
  <c r="AG37" i="7"/>
  <c r="W37" i="7" a="1"/>
  <c r="W37" i="7" s="1"/>
  <c r="T37" i="7" a="1"/>
  <c r="T37" i="7" s="1"/>
  <c r="AG36" i="7"/>
  <c r="W36" i="7" a="1"/>
  <c r="W36" i="7"/>
  <c r="T36" i="7" a="1"/>
  <c r="T36" i="7"/>
  <c r="AG35" i="7"/>
  <c r="AJ20" i="7" s="1" a="1"/>
  <c r="AJ20" i="7" s="1"/>
  <c r="W35" i="7" a="1"/>
  <c r="W35" i="7" s="1"/>
  <c r="T35" i="7" a="1"/>
  <c r="T35" i="7" s="1"/>
  <c r="AG34" i="7"/>
  <c r="W34" i="7" a="1"/>
  <c r="W34" i="7"/>
  <c r="T34" i="7" a="1"/>
  <c r="T34" i="7" s="1"/>
  <c r="AG33" i="7"/>
  <c r="W33" i="7" a="1"/>
  <c r="W33" i="7" s="1"/>
  <c r="T33" i="7" a="1"/>
  <c r="T33" i="7" s="1"/>
  <c r="AG32" i="7"/>
  <c r="W32" i="7" a="1"/>
  <c r="W32" i="7" s="1"/>
  <c r="T32" i="7" a="1"/>
  <c r="T32" i="7"/>
  <c r="AG31" i="7"/>
  <c r="W31" i="7" a="1"/>
  <c r="W31" i="7" s="1"/>
  <c r="T31" i="7" a="1"/>
  <c r="T31" i="7" s="1"/>
  <c r="AN483" i="7" s="1" a="1"/>
  <c r="AN483" i="7" s="1"/>
  <c r="AN527" i="7" s="1" a="1"/>
  <c r="AN527" i="7" s="1"/>
  <c r="AG30" i="7"/>
  <c r="W30" i="7" a="1"/>
  <c r="W30" i="7"/>
  <c r="T30" i="7" a="1"/>
  <c r="T30" i="7"/>
  <c r="AG29" i="7"/>
  <c r="W29" i="7" a="1"/>
  <c r="W29" i="7" s="1"/>
  <c r="T29" i="7" a="1"/>
  <c r="T29" i="7" s="1"/>
  <c r="AG28" i="7"/>
  <c r="W28" i="7" a="1"/>
  <c r="W28" i="7"/>
  <c r="T28" i="7" a="1"/>
  <c r="T28" i="7"/>
  <c r="AG27" i="7"/>
  <c r="W27" i="7" a="1"/>
  <c r="W27" i="7" s="1"/>
  <c r="T27" i="7" a="1"/>
  <c r="T27" i="7" s="1"/>
  <c r="AG26" i="7"/>
  <c r="W26" i="7" a="1"/>
  <c r="W26" i="7"/>
  <c r="T26" i="7" a="1"/>
  <c r="T26" i="7" s="1"/>
  <c r="AG25" i="7"/>
  <c r="W25" i="7" a="1"/>
  <c r="W25" i="7" s="1"/>
  <c r="T25" i="7" a="1"/>
  <c r="T25" i="7" s="1"/>
  <c r="AG24" i="7"/>
  <c r="W24" i="7" a="1"/>
  <c r="W24" i="7" s="1"/>
  <c r="T24" i="7" a="1"/>
  <c r="T24" i="7"/>
  <c r="AG23" i="7"/>
  <c r="W23" i="7" a="1"/>
  <c r="W23" i="7" s="1"/>
  <c r="T23" i="7" a="1"/>
  <c r="T23" i="7" s="1"/>
  <c r="AG22" i="7"/>
  <c r="W22" i="7" a="1"/>
  <c r="W22" i="7"/>
  <c r="T22" i="7" a="1"/>
  <c r="T22" i="7"/>
  <c r="AG21" i="7"/>
  <c r="W21" i="7" a="1"/>
  <c r="W21" i="7" s="1"/>
  <c r="T21" i="7" a="1"/>
  <c r="T21" i="7" s="1"/>
  <c r="AG20" i="7"/>
  <c r="W20" i="7" a="1"/>
  <c r="W20" i="7"/>
  <c r="T20" i="7" a="1"/>
  <c r="T20" i="7"/>
  <c r="AG19" i="7"/>
  <c r="W19" i="7" a="1"/>
  <c r="W19" i="7" s="1"/>
  <c r="T19" i="7" a="1"/>
  <c r="T19" i="7" s="1"/>
  <c r="AG18" i="7"/>
  <c r="W18" i="7" a="1"/>
  <c r="W18" i="7"/>
  <c r="T18" i="7" a="1"/>
  <c r="T18" i="7" s="1"/>
  <c r="S18" i="7" a="1"/>
  <c r="S18" i="7"/>
  <c r="Y18" i="7" s="1"/>
  <c r="AG17" i="7"/>
  <c r="W17" i="7" a="1"/>
  <c r="W17" i="7"/>
  <c r="T17" i="7" a="1"/>
  <c r="T17" i="7" s="1"/>
  <c r="AG16" i="7"/>
  <c r="W16" i="7" a="1"/>
  <c r="W16" i="7" s="1"/>
  <c r="T16" i="7" a="1"/>
  <c r="T16" i="7" s="1"/>
  <c r="AG15" i="7"/>
  <c r="W15" i="7" a="1"/>
  <c r="W15" i="7" s="1"/>
  <c r="T15" i="7" a="1"/>
  <c r="T15" i="7"/>
  <c r="AG14" i="7"/>
  <c r="AJ14" i="7"/>
  <c r="W14" i="7" a="1"/>
  <c r="W14" i="7"/>
  <c r="T14" i="7" a="1"/>
  <c r="T14" i="7" s="1"/>
  <c r="AG13" i="7"/>
  <c r="AJ13" i="7"/>
  <c r="W13" i="7" a="1"/>
  <c r="W13" i="7"/>
  <c r="T13" i="7" a="1"/>
  <c r="T13" i="7"/>
  <c r="AG12" i="7"/>
  <c r="W12" i="7" a="1"/>
  <c r="W12" i="7" s="1"/>
  <c r="T12" i="7" a="1"/>
  <c r="T12" i="7" s="1"/>
  <c r="AG11" i="7"/>
  <c r="W11" i="7" a="1"/>
  <c r="W11" i="7"/>
  <c r="T11" i="7" a="1"/>
  <c r="T11" i="7" s="1"/>
  <c r="AG10" i="7"/>
  <c r="W10" i="7" a="1"/>
  <c r="W10" i="7" s="1"/>
  <c r="T10" i="7" a="1"/>
  <c r="T10" i="7" s="1"/>
  <c r="AG9" i="7"/>
  <c r="W9" i="7" a="1"/>
  <c r="W9" i="7" s="1"/>
  <c r="T9" i="7" a="1"/>
  <c r="T9" i="7"/>
  <c r="AG8" i="7"/>
  <c r="W8" i="7" a="1"/>
  <c r="W8" i="7" s="1"/>
  <c r="T8" i="7" a="1"/>
  <c r="T8" i="7"/>
  <c r="AG7" i="7"/>
  <c r="W7" i="7" a="1"/>
  <c r="W7" i="7"/>
  <c r="T7" i="7" a="1"/>
  <c r="T7" i="7"/>
  <c r="AG6" i="7"/>
  <c r="W6" i="7" a="1"/>
  <c r="W6" i="7"/>
  <c r="T6" i="7" a="1"/>
  <c r="T6" i="7" s="1"/>
  <c r="AG5" i="7"/>
  <c r="W5" i="7" a="1"/>
  <c r="W5" i="7"/>
  <c r="T5" i="7" a="1"/>
  <c r="T5" i="7"/>
  <c r="Z597" i="1"/>
  <c r="AA600" i="1"/>
  <c r="AD361" i="1"/>
  <c r="AD405" i="1" s="1" a="1"/>
  <c r="AD405" i="1" s="1"/>
  <c r="AG66" i="1"/>
  <c r="AG62" i="1"/>
  <c r="AG58" i="1"/>
  <c r="AG42" i="1"/>
  <c r="AG22" i="1"/>
  <c r="AG18" i="1"/>
  <c r="AG14" i="1"/>
  <c r="AG10" i="1"/>
  <c r="AG6" i="1"/>
  <c r="J85" i="1"/>
  <c r="J314" i="1" s="1"/>
  <c r="W6" i="1" a="1"/>
  <c r="W6" i="1" s="1"/>
  <c r="W7" i="1" a="1"/>
  <c r="W7" i="1" s="1"/>
  <c r="W8" i="1" a="1"/>
  <c r="W8" i="1" s="1"/>
  <c r="W9" i="1" a="1"/>
  <c r="W9" i="1" s="1"/>
  <c r="W10" i="1" a="1"/>
  <c r="W10" i="1" s="1"/>
  <c r="W11" i="1" a="1"/>
  <c r="W11" i="1" s="1"/>
  <c r="W12" i="1" a="1"/>
  <c r="W12" i="1" s="1"/>
  <c r="W13" i="1" a="1"/>
  <c r="W13" i="1" s="1"/>
  <c r="W14" i="1" a="1"/>
  <c r="W14" i="1" s="1"/>
  <c r="W15" i="1" a="1"/>
  <c r="W15" i="1" s="1"/>
  <c r="W16" i="1" a="1"/>
  <c r="W16" i="1" s="1"/>
  <c r="W17" i="1" a="1"/>
  <c r="W17" i="1" s="1"/>
  <c r="W18" i="1" a="1"/>
  <c r="W18" i="1" s="1"/>
  <c r="W19" i="1" a="1"/>
  <c r="W19" i="1" s="1"/>
  <c r="W20" i="1" a="1"/>
  <c r="W20" i="1" s="1"/>
  <c r="W21" i="1" a="1"/>
  <c r="W21" i="1" s="1"/>
  <c r="W22" i="1" a="1"/>
  <c r="W22" i="1" s="1"/>
  <c r="W23" i="1" a="1"/>
  <c r="W23" i="1" s="1"/>
  <c r="W24" i="1" a="1"/>
  <c r="W24" i="1" s="1"/>
  <c r="W25" i="1" a="1"/>
  <c r="W25" i="1" s="1"/>
  <c r="W26" i="1" a="1"/>
  <c r="W26" i="1" s="1"/>
  <c r="W27" i="1" a="1"/>
  <c r="W27" i="1" s="1"/>
  <c r="W28" i="1" a="1"/>
  <c r="W28" i="1" s="1"/>
  <c r="W29" i="1" a="1"/>
  <c r="W29" i="1" s="1"/>
  <c r="W30" i="1" a="1"/>
  <c r="W30" i="1" s="1"/>
  <c r="W31" i="1" a="1"/>
  <c r="W31" i="1" s="1"/>
  <c r="W32" i="1" a="1"/>
  <c r="W32" i="1" s="1"/>
  <c r="W33" i="1" a="1"/>
  <c r="W33" i="1" s="1"/>
  <c r="W34" i="1" a="1"/>
  <c r="W34" i="1" s="1"/>
  <c r="W35" i="1" a="1"/>
  <c r="W35" i="1" s="1"/>
  <c r="W36" i="1" a="1"/>
  <c r="W36" i="1" s="1"/>
  <c r="W37" i="1" a="1"/>
  <c r="W37" i="1" s="1"/>
  <c r="W38" i="1" a="1"/>
  <c r="W38" i="1" s="1"/>
  <c r="W39" i="1" a="1"/>
  <c r="W39" i="1" s="1"/>
  <c r="W40" i="1" a="1"/>
  <c r="W40" i="1" s="1"/>
  <c r="W41" i="1" a="1"/>
  <c r="W41" i="1" s="1"/>
  <c r="W42" i="1" a="1"/>
  <c r="W42" i="1" s="1"/>
  <c r="W43" i="1" a="1"/>
  <c r="W43" i="1" s="1"/>
  <c r="W44" i="1" a="1"/>
  <c r="W44" i="1" s="1"/>
  <c r="W45" i="1" a="1"/>
  <c r="W45" i="1" s="1"/>
  <c r="W46" i="1" a="1"/>
  <c r="W46" i="1" s="1"/>
  <c r="W47" i="1" a="1"/>
  <c r="W47" i="1" s="1"/>
  <c r="W48" i="1" a="1"/>
  <c r="W48" i="1" s="1"/>
  <c r="W49" i="1" a="1"/>
  <c r="W49" i="1" s="1"/>
  <c r="W50" i="1" a="1"/>
  <c r="W50" i="1" s="1"/>
  <c r="W51" i="1" a="1"/>
  <c r="W51" i="1" s="1"/>
  <c r="W52" i="1" a="1"/>
  <c r="W52" i="1" s="1"/>
  <c r="W53" i="1" a="1"/>
  <c r="W53" i="1" s="1"/>
  <c r="W54" i="1" a="1"/>
  <c r="W54" i="1" s="1"/>
  <c r="W55" i="1" a="1"/>
  <c r="W55" i="1" s="1"/>
  <c r="W56" i="1" a="1"/>
  <c r="W56" i="1" s="1"/>
  <c r="W57" i="1" a="1"/>
  <c r="W57" i="1" s="1"/>
  <c r="W58" i="1" a="1"/>
  <c r="W58" i="1" s="1"/>
  <c r="W59" i="1" a="1"/>
  <c r="W59" i="1" s="1"/>
  <c r="W60" i="1" a="1"/>
  <c r="W60" i="1" s="1"/>
  <c r="W61" i="1" a="1"/>
  <c r="W61" i="1" s="1"/>
  <c r="W62" i="1" a="1"/>
  <c r="W62" i="1" s="1"/>
  <c r="W63" i="1" a="1"/>
  <c r="W63" i="1" s="1"/>
  <c r="W64" i="1" a="1"/>
  <c r="W64" i="1" s="1"/>
  <c r="W65" i="1" a="1"/>
  <c r="W65" i="1" s="1"/>
  <c r="W66" i="1" a="1"/>
  <c r="W66" i="1" s="1"/>
  <c r="W5" i="1" a="1"/>
  <c r="W5" i="1" s="1"/>
  <c r="T7" i="1" a="1"/>
  <c r="T7" i="1" s="1"/>
  <c r="T8" i="1" a="1"/>
  <c r="T8" i="1" s="1"/>
  <c r="T9" i="1" a="1"/>
  <c r="T9" i="1" s="1"/>
  <c r="T15" i="1" a="1"/>
  <c r="T15" i="1" s="1"/>
  <c r="T16" i="1" a="1"/>
  <c r="T16" i="1" s="1"/>
  <c r="T17" i="1" a="1"/>
  <c r="T17" i="1" s="1"/>
  <c r="T18" i="1" a="1"/>
  <c r="T18" i="1" s="1"/>
  <c r="T19" i="1" a="1"/>
  <c r="T19" i="1" s="1"/>
  <c r="T20" i="1" a="1"/>
  <c r="T20" i="1" s="1"/>
  <c r="T21" i="1" a="1"/>
  <c r="T21" i="1" s="1"/>
  <c r="T22" i="1" a="1"/>
  <c r="T22" i="1" s="1"/>
  <c r="T23" i="1" a="1"/>
  <c r="T23" i="1" s="1"/>
  <c r="T24" i="1" a="1"/>
  <c r="T24" i="1" s="1"/>
  <c r="T25" i="1" a="1"/>
  <c r="T25" i="1" s="1"/>
  <c r="T26" i="1" a="1"/>
  <c r="T26" i="1" s="1"/>
  <c r="T27" i="1" a="1"/>
  <c r="T27" i="1" s="1"/>
  <c r="T28" i="1" a="1"/>
  <c r="T28" i="1" s="1"/>
  <c r="T29" i="1" a="1"/>
  <c r="T29" i="1" s="1"/>
  <c r="T6" i="1" a="1"/>
  <c r="T6" i="1" s="1"/>
  <c r="T10" i="1" a="1"/>
  <c r="T10" i="1" s="1"/>
  <c r="T11" i="1" a="1"/>
  <c r="T11" i="1" s="1"/>
  <c r="T12" i="1" a="1"/>
  <c r="T12" i="1" s="1"/>
  <c r="T13" i="1" a="1"/>
  <c r="T13" i="1" s="1"/>
  <c r="T14" i="1" a="1"/>
  <c r="T14" i="1" s="1"/>
  <c r="S47" i="1" a="1"/>
  <c r="S47" i="1" s="1"/>
  <c r="Y47" i="1" s="1"/>
  <c r="F80" i="1"/>
  <c r="G83" i="1"/>
  <c r="AC731" i="1" s="1"/>
  <c r="G84" i="1"/>
  <c r="AC732" i="1" s="1"/>
  <c r="G86" i="1"/>
  <c r="G104" i="1"/>
  <c r="G105" i="1"/>
  <c r="G107" i="1"/>
  <c r="G108" i="1" s="1"/>
  <c r="G109" i="1" s="1"/>
  <c r="G110" i="1" s="1"/>
  <c r="G111" i="1"/>
  <c r="G112" i="1" s="1"/>
  <c r="G113" i="1" s="1"/>
  <c r="G114" i="1" s="1"/>
  <c r="G115" i="1" s="1"/>
  <c r="G116" i="1" s="1"/>
  <c r="G117" i="1" s="1"/>
  <c r="G118" i="1" s="1"/>
  <c r="G119" i="1" s="1"/>
  <c r="G120" i="1" s="1"/>
  <c r="G121" i="1" s="1"/>
  <c r="AJ474" i="1"/>
  <c r="AI474" i="1"/>
  <c r="AG60" i="1"/>
  <c r="K269" i="1"/>
  <c r="K270" i="1"/>
  <c r="K290" i="1"/>
  <c r="K291" i="1"/>
  <c r="K312" i="1"/>
  <c r="K313" i="1"/>
  <c r="K333" i="1"/>
  <c r="K334" i="1"/>
  <c r="F247" i="1"/>
  <c r="I333" i="1"/>
  <c r="I334" i="1"/>
  <c r="I312" i="1"/>
  <c r="I313" i="1"/>
  <c r="I290" i="1"/>
  <c r="I291" i="1"/>
  <c r="I269" i="1"/>
  <c r="I270" i="1"/>
  <c r="I244" i="1"/>
  <c r="I245" i="1"/>
  <c r="I217" i="1"/>
  <c r="I218" i="1"/>
  <c r="I190" i="1"/>
  <c r="I191" i="1"/>
  <c r="I192" i="1" a="1"/>
  <c r="I192" i="1" s="1"/>
  <c r="I219" i="1" s="1" a="1"/>
  <c r="I219" i="1" s="1"/>
  <c r="I170" i="1"/>
  <c r="I171" i="1"/>
  <c r="I148" i="1"/>
  <c r="I149" i="1"/>
  <c r="I126" i="1"/>
  <c r="I127" i="1"/>
  <c r="I104" i="1"/>
  <c r="I105" i="1"/>
  <c r="I83" i="1"/>
  <c r="I84" i="1"/>
  <c r="I101" i="1"/>
  <c r="J101" i="1"/>
  <c r="K101" i="1"/>
  <c r="K308" i="1" s="1"/>
  <c r="L101" i="1"/>
  <c r="L67" i="1" s="1"/>
  <c r="L68" i="1" s="1"/>
  <c r="M101" i="1"/>
  <c r="N101" i="1"/>
  <c r="P101" i="1"/>
  <c r="Q101" i="1"/>
  <c r="H101" i="1"/>
  <c r="F252" i="1"/>
  <c r="F250" i="1"/>
  <c r="F251" i="1"/>
  <c r="G193" i="1"/>
  <c r="O193" i="1" s="1" a="1"/>
  <c r="O193" i="1" s="1"/>
  <c r="O220" i="1" s="1" a="1"/>
  <c r="O220" i="1" s="1"/>
  <c r="H193" i="1" a="1"/>
  <c r="H193" i="1" s="1"/>
  <c r="H220" i="1" s="1" a="1"/>
  <c r="H220" i="1" s="1"/>
  <c r="G220" i="1"/>
  <c r="G221" i="1" s="1"/>
  <c r="G222" i="1" s="1"/>
  <c r="G223" i="1" s="1"/>
  <c r="G224" i="1"/>
  <c r="G225" i="1" s="1"/>
  <c r="G226" i="1" s="1"/>
  <c r="G227" i="1" s="1"/>
  <c r="G228" i="1" s="1"/>
  <c r="G229" i="1" s="1"/>
  <c r="G230" i="1" s="1"/>
  <c r="G231" i="1" s="1"/>
  <c r="G232" i="1" s="1"/>
  <c r="G233" i="1" s="1"/>
  <c r="G234" i="1" s="1"/>
  <c r="G235" i="1" s="1"/>
  <c r="G236" i="1" s="1"/>
  <c r="G237" i="1" s="1"/>
  <c r="G238" i="1" s="1"/>
  <c r="G239" i="1" s="1"/>
  <c r="T5" i="1" a="1"/>
  <c r="T5" i="1" s="1"/>
  <c r="T30" i="1" a="1"/>
  <c r="T30" i="1" s="1"/>
  <c r="T31" i="1" a="1"/>
  <c r="T31" i="1" s="1"/>
  <c r="T32" i="1" a="1"/>
  <c r="T32" i="1" s="1"/>
  <c r="T34" i="1" a="1"/>
  <c r="T34" i="1" s="1"/>
  <c r="T35" i="1" a="1"/>
  <c r="T35" i="1" s="1"/>
  <c r="T36" i="1" a="1"/>
  <c r="T36" i="1" s="1"/>
  <c r="T37" i="1" a="1"/>
  <c r="T37" i="1" s="1"/>
  <c r="T38" i="1" a="1"/>
  <c r="T38" i="1" s="1"/>
  <c r="T39" i="1" a="1"/>
  <c r="T39" i="1" s="1"/>
  <c r="T40" i="1" a="1"/>
  <c r="T40" i="1" s="1"/>
  <c r="T41" i="1" a="1"/>
  <c r="T41" i="1" s="1"/>
  <c r="T42" i="1" a="1"/>
  <c r="T42" i="1" s="1"/>
  <c r="T43" i="1" a="1"/>
  <c r="T43" i="1" s="1"/>
  <c r="T44" i="1" a="1"/>
  <c r="T44" i="1" s="1"/>
  <c r="T45" i="1" a="1"/>
  <c r="T45" i="1" s="1"/>
  <c r="T46" i="1" a="1"/>
  <c r="T46" i="1" s="1"/>
  <c r="T47" i="1" a="1"/>
  <c r="T47" i="1" s="1"/>
  <c r="T48" i="1" a="1"/>
  <c r="T48" i="1" s="1"/>
  <c r="T49" i="1" a="1"/>
  <c r="T49" i="1" s="1"/>
  <c r="T50" i="1" a="1"/>
  <c r="T50" i="1" s="1"/>
  <c r="T51" i="1" a="1"/>
  <c r="T51" i="1" s="1"/>
  <c r="T52" i="1" a="1"/>
  <c r="T52" i="1" s="1"/>
  <c r="T53" i="1" a="1"/>
  <c r="T53" i="1" s="1"/>
  <c r="T54" i="1" a="1"/>
  <c r="T54" i="1" s="1"/>
  <c r="T55" i="1" a="1"/>
  <c r="T55" i="1" s="1"/>
  <c r="T56" i="1" a="1"/>
  <c r="T56" i="1" s="1"/>
  <c r="T57" i="1" a="1"/>
  <c r="T57" i="1" s="1"/>
  <c r="T58" i="1" a="1"/>
  <c r="T58" i="1" s="1"/>
  <c r="T59" i="1" a="1"/>
  <c r="T59" i="1" s="1"/>
  <c r="T60" i="1" a="1"/>
  <c r="T60" i="1" s="1"/>
  <c r="T62" i="1" a="1"/>
  <c r="T62" i="1" s="1"/>
  <c r="T63" i="1" a="1"/>
  <c r="T63" i="1" s="1"/>
  <c r="T64" i="1" a="1"/>
  <c r="T64" i="1" s="1"/>
  <c r="T65" i="1" a="1"/>
  <c r="T65" i="1" s="1"/>
  <c r="T66" i="1" a="1"/>
  <c r="T66" i="1" s="1"/>
  <c r="H83" i="1"/>
  <c r="J83" i="1"/>
  <c r="K83" i="1"/>
  <c r="L83" i="1"/>
  <c r="M83" i="1"/>
  <c r="N83" i="1"/>
  <c r="P83" i="1"/>
  <c r="Q83" i="1"/>
  <c r="H84" i="1"/>
  <c r="J84" i="1"/>
  <c r="K84" i="1"/>
  <c r="L84" i="1"/>
  <c r="M84" i="1"/>
  <c r="N84" i="1"/>
  <c r="P84" i="1"/>
  <c r="Q84" i="1"/>
  <c r="H104" i="1"/>
  <c r="J104" i="1"/>
  <c r="K104" i="1"/>
  <c r="L104" i="1"/>
  <c r="M104" i="1"/>
  <c r="N104" i="1"/>
  <c r="P104" i="1"/>
  <c r="Q104" i="1"/>
  <c r="H105" i="1"/>
  <c r="J105" i="1"/>
  <c r="K105" i="1"/>
  <c r="L105" i="1"/>
  <c r="M105" i="1"/>
  <c r="N105" i="1"/>
  <c r="P105" i="1"/>
  <c r="Q105" i="1"/>
  <c r="G272" i="1"/>
  <c r="G273" i="1" s="1"/>
  <c r="G274" i="1" s="1"/>
  <c r="G275" i="1" s="1"/>
  <c r="G276" i="1" s="1"/>
  <c r="G277" i="1" s="1"/>
  <c r="G278" i="1" s="1"/>
  <c r="G279" i="1" s="1"/>
  <c r="G280" i="1" s="1"/>
  <c r="G281" i="1" s="1"/>
  <c r="G282" i="1" s="1"/>
  <c r="G283" i="1"/>
  <c r="G284" i="1" s="1"/>
  <c r="G285" i="1" s="1"/>
  <c r="G286" i="1" s="1"/>
  <c r="G293" i="1"/>
  <c r="G294" i="1" s="1"/>
  <c r="G295" i="1" s="1"/>
  <c r="G296" i="1" s="1"/>
  <c r="G297" i="1" s="1"/>
  <c r="G298" i="1" s="1"/>
  <c r="G299" i="1" s="1"/>
  <c r="G300" i="1" s="1"/>
  <c r="G301" i="1" s="1"/>
  <c r="G302" i="1" s="1"/>
  <c r="G303" i="1" s="1"/>
  <c r="G304" i="1" s="1"/>
  <c r="G305" i="1" s="1"/>
  <c r="G306" i="1" s="1"/>
  <c r="G307" i="1" s="1"/>
  <c r="G122" i="1"/>
  <c r="G126" i="1"/>
  <c r="H126" i="1"/>
  <c r="J126" i="1"/>
  <c r="K126" i="1"/>
  <c r="L126" i="1"/>
  <c r="M126" i="1"/>
  <c r="N126" i="1"/>
  <c r="P126" i="1"/>
  <c r="Q126" i="1"/>
  <c r="G127" i="1"/>
  <c r="H127" i="1"/>
  <c r="J127" i="1"/>
  <c r="K127" i="1"/>
  <c r="L127" i="1"/>
  <c r="M127" i="1"/>
  <c r="N127" i="1"/>
  <c r="P127" i="1"/>
  <c r="Q127" i="1"/>
  <c r="G129" i="1"/>
  <c r="G130" i="1" s="1"/>
  <c r="G131" i="1" s="1"/>
  <c r="G132" i="1" s="1"/>
  <c r="G133" i="1" s="1"/>
  <c r="G134" i="1" s="1"/>
  <c r="G135" i="1" s="1"/>
  <c r="G136" i="1" s="1"/>
  <c r="G137" i="1" s="1"/>
  <c r="G138" i="1" s="1"/>
  <c r="G139" i="1" s="1"/>
  <c r="G140" i="1" s="1"/>
  <c r="G144" i="1"/>
  <c r="G148" i="1"/>
  <c r="H148" i="1"/>
  <c r="J148" i="1"/>
  <c r="K148" i="1"/>
  <c r="L148" i="1"/>
  <c r="M148" i="1"/>
  <c r="N148" i="1"/>
  <c r="P148" i="1"/>
  <c r="Q148" i="1"/>
  <c r="G149" i="1"/>
  <c r="H149" i="1"/>
  <c r="J149" i="1"/>
  <c r="K149" i="1"/>
  <c r="L149" i="1"/>
  <c r="M149" i="1"/>
  <c r="N149" i="1"/>
  <c r="P149" i="1"/>
  <c r="Q149" i="1"/>
  <c r="G151" i="1"/>
  <c r="G152" i="1" s="1"/>
  <c r="G153" i="1" s="1"/>
  <c r="G154" i="1" s="1"/>
  <c r="G155" i="1" s="1"/>
  <c r="G156" i="1" s="1"/>
  <c r="G157" i="1" s="1"/>
  <c r="G158" i="1" s="1"/>
  <c r="G159" i="1" s="1"/>
  <c r="G160" i="1" s="1"/>
  <c r="G161" i="1" s="1"/>
  <c r="G162" i="1" s="1"/>
  <c r="G163" i="1" s="1"/>
  <c r="G164" i="1" s="1"/>
  <c r="G165" i="1" s="1"/>
  <c r="G166" i="1"/>
  <c r="H170" i="1"/>
  <c r="J170" i="1"/>
  <c r="K170" i="1"/>
  <c r="L170" i="1"/>
  <c r="M170" i="1"/>
  <c r="N170" i="1"/>
  <c r="P170" i="1"/>
  <c r="Q170" i="1"/>
  <c r="H171" i="1"/>
  <c r="J171" i="1"/>
  <c r="K171" i="1"/>
  <c r="L171" i="1"/>
  <c r="M171" i="1"/>
  <c r="N171" i="1"/>
  <c r="P171" i="1"/>
  <c r="Q171" i="1"/>
  <c r="D182" i="1"/>
  <c r="H190" i="1"/>
  <c r="J190" i="1"/>
  <c r="K190" i="1"/>
  <c r="L190" i="1"/>
  <c r="M190" i="1"/>
  <c r="N190" i="1"/>
  <c r="P190" i="1"/>
  <c r="Q190" i="1"/>
  <c r="H191" i="1"/>
  <c r="J191" i="1"/>
  <c r="K191" i="1"/>
  <c r="L191" i="1"/>
  <c r="M191" i="1"/>
  <c r="N191" i="1"/>
  <c r="P191" i="1"/>
  <c r="Q191" i="1"/>
  <c r="J192" i="1" a="1"/>
  <c r="J192" i="1" s="1"/>
  <c r="J219" i="1" s="1" a="1"/>
  <c r="K192" i="1" a="1"/>
  <c r="K192" i="1" s="1"/>
  <c r="K219" i="1" s="1" a="1"/>
  <c r="K219" i="1" s="1"/>
  <c r="L192" i="1" a="1"/>
  <c r="L192" i="1" s="1"/>
  <c r="L219" i="1" s="1" a="1"/>
  <c r="L219" i="1" s="1"/>
  <c r="M192" i="1" a="1"/>
  <c r="M192" i="1" s="1"/>
  <c r="M219" i="1" s="1" a="1"/>
  <c r="M219" i="1" s="1"/>
  <c r="N192" i="1" a="1"/>
  <c r="N192" i="1" s="1"/>
  <c r="N219" i="1" s="1" a="1"/>
  <c r="N219" i="1" s="1"/>
  <c r="P192" i="1" a="1"/>
  <c r="P192" i="1" s="1"/>
  <c r="P219" i="1" s="1" a="1"/>
  <c r="P219" i="1" s="1"/>
  <c r="Q192" i="1" a="1"/>
  <c r="Q192" i="1" s="1"/>
  <c r="Q219" i="1" s="1" a="1"/>
  <c r="Q219" i="1" s="1"/>
  <c r="G213" i="1"/>
  <c r="H217" i="1"/>
  <c r="J217" i="1"/>
  <c r="K217" i="1"/>
  <c r="L217" i="1"/>
  <c r="M217" i="1"/>
  <c r="N217" i="1"/>
  <c r="P217" i="1"/>
  <c r="Q217" i="1"/>
  <c r="H218" i="1"/>
  <c r="J218" i="1"/>
  <c r="K218" i="1"/>
  <c r="L218" i="1"/>
  <c r="M218" i="1"/>
  <c r="N218" i="1"/>
  <c r="P218" i="1"/>
  <c r="Q218" i="1"/>
  <c r="G240" i="1"/>
  <c r="G243" i="1"/>
  <c r="H244" i="1"/>
  <c r="J244" i="1"/>
  <c r="K244" i="1"/>
  <c r="L244" i="1"/>
  <c r="M244" i="1"/>
  <c r="N244" i="1"/>
  <c r="P244" i="1"/>
  <c r="Q244" i="1"/>
  <c r="H245" i="1"/>
  <c r="J245" i="1"/>
  <c r="K245" i="1"/>
  <c r="L245" i="1"/>
  <c r="M245" i="1"/>
  <c r="N245" i="1"/>
  <c r="P245" i="1"/>
  <c r="Q245" i="1"/>
  <c r="F246" i="1"/>
  <c r="F248" i="1"/>
  <c r="F249" i="1"/>
  <c r="F257" i="1"/>
  <c r="G257" i="1"/>
  <c r="D266" i="1"/>
  <c r="G269" i="1"/>
  <c r="H269" i="1"/>
  <c r="J269" i="1"/>
  <c r="L269" i="1"/>
  <c r="M269" i="1"/>
  <c r="N269" i="1"/>
  <c r="P269" i="1"/>
  <c r="Q269" i="1"/>
  <c r="G270" i="1"/>
  <c r="H270" i="1"/>
  <c r="J270" i="1"/>
  <c r="L270" i="1"/>
  <c r="M270" i="1"/>
  <c r="N270" i="1"/>
  <c r="P270" i="1"/>
  <c r="Q270" i="1"/>
  <c r="G290" i="1"/>
  <c r="H290" i="1"/>
  <c r="J290" i="1"/>
  <c r="L290" i="1"/>
  <c r="M290" i="1"/>
  <c r="N290" i="1"/>
  <c r="P290" i="1"/>
  <c r="Q290" i="1"/>
  <c r="G291" i="1"/>
  <c r="H291" i="1"/>
  <c r="J291" i="1"/>
  <c r="L291" i="1"/>
  <c r="M291" i="1"/>
  <c r="N291" i="1"/>
  <c r="P291" i="1"/>
  <c r="Q291" i="1"/>
  <c r="G308" i="1"/>
  <c r="G312" i="1"/>
  <c r="H312" i="1"/>
  <c r="J312" i="1"/>
  <c r="L312" i="1"/>
  <c r="M312" i="1"/>
  <c r="N312" i="1"/>
  <c r="P312" i="1"/>
  <c r="Q312" i="1"/>
  <c r="G313" i="1"/>
  <c r="H313" i="1"/>
  <c r="J313" i="1"/>
  <c r="L313" i="1"/>
  <c r="M313" i="1"/>
  <c r="N313" i="1"/>
  <c r="P313" i="1"/>
  <c r="Q313" i="1"/>
  <c r="G315" i="1"/>
  <c r="G316" i="1" s="1"/>
  <c r="G317" i="1" s="1"/>
  <c r="G318" i="1" s="1"/>
  <c r="G319" i="1"/>
  <c r="G320" i="1" s="1"/>
  <c r="G321" i="1" s="1"/>
  <c r="G322" i="1" s="1"/>
  <c r="G323" i="1" s="1"/>
  <c r="G324" i="1" s="1"/>
  <c r="G325" i="1" s="1"/>
  <c r="G326" i="1" s="1"/>
  <c r="G327" i="1" s="1"/>
  <c r="G328" i="1" s="1"/>
  <c r="G329" i="1" s="1"/>
  <c r="G333" i="1"/>
  <c r="H333" i="1"/>
  <c r="J333" i="1"/>
  <c r="L333" i="1"/>
  <c r="M333" i="1"/>
  <c r="N333" i="1"/>
  <c r="P333" i="1"/>
  <c r="Q333" i="1"/>
  <c r="G334" i="1"/>
  <c r="H334" i="1"/>
  <c r="J334" i="1"/>
  <c r="L334" i="1"/>
  <c r="M334" i="1"/>
  <c r="N334" i="1"/>
  <c r="P334" i="1"/>
  <c r="Q334" i="1"/>
  <c r="G336" i="1"/>
  <c r="G337" i="1"/>
  <c r="G338" i="1" s="1"/>
  <c r="G339" i="1" s="1"/>
  <c r="G340" i="1" s="1"/>
  <c r="G341" i="1" s="1"/>
  <c r="G342" i="1" s="1"/>
  <c r="G343" i="1" s="1"/>
  <c r="G344" i="1" s="1"/>
  <c r="G345" i="1" s="1"/>
  <c r="G346" i="1" s="1"/>
  <c r="G347" i="1" s="1"/>
  <c r="G348" i="1" s="1"/>
  <c r="G349" i="1" s="1"/>
  <c r="G350" i="1" s="1"/>
  <c r="AC353" i="1"/>
  <c r="AE355" i="1"/>
  <c r="AC358" i="1"/>
  <c r="AC359" i="1"/>
  <c r="AC380" i="1"/>
  <c r="AC381" i="1"/>
  <c r="AC402" i="1"/>
  <c r="AC403" i="1"/>
  <c r="AD403" i="1"/>
  <c r="AE403" i="1"/>
  <c r="AF403" i="1"/>
  <c r="AG403" i="1"/>
  <c r="AH403" i="1"/>
  <c r="AI403" i="1"/>
  <c r="AJ403" i="1"/>
  <c r="AK403" i="1"/>
  <c r="AL403" i="1"/>
  <c r="AM403" i="1"/>
  <c r="AN403" i="1"/>
  <c r="AO403" i="1"/>
  <c r="AC423" i="1"/>
  <c r="AC424" i="1"/>
  <c r="AC425" i="1"/>
  <c r="AC446" i="1"/>
  <c r="AE448" i="1"/>
  <c r="AC451" i="1"/>
  <c r="AC452" i="1"/>
  <c r="AC473" i="1"/>
  <c r="AC474" i="1"/>
  <c r="AD474" i="1"/>
  <c r="AE474" i="1"/>
  <c r="AF474" i="1"/>
  <c r="AG474" i="1"/>
  <c r="AH474" i="1"/>
  <c r="AK474" i="1"/>
  <c r="AL474" i="1"/>
  <c r="AM474" i="1"/>
  <c r="AN474" i="1"/>
  <c r="AO474" i="1"/>
  <c r="AC495" i="1"/>
  <c r="AC496" i="1"/>
  <c r="AD496" i="1"/>
  <c r="AE496" i="1"/>
  <c r="AF496" i="1"/>
  <c r="AG496" i="1"/>
  <c r="AH496" i="1"/>
  <c r="AI496" i="1"/>
  <c r="AJ496" i="1"/>
  <c r="AK496" i="1"/>
  <c r="AL496" i="1"/>
  <c r="AM496" i="1"/>
  <c r="AN496" i="1"/>
  <c r="AO496" i="1"/>
  <c r="AC516" i="1"/>
  <c r="AC517" i="1"/>
  <c r="AC518" i="1"/>
  <c r="AD518" i="1"/>
  <c r="AE518" i="1"/>
  <c r="AF518" i="1"/>
  <c r="AG518" i="1"/>
  <c r="AH518" i="1"/>
  <c r="AI518" i="1"/>
  <c r="AJ518" i="1"/>
  <c r="AK518" i="1"/>
  <c r="AL518" i="1"/>
  <c r="AM518" i="1"/>
  <c r="AN518" i="1"/>
  <c r="AO518" i="1"/>
  <c r="AA539" i="1"/>
  <c r="Z545" i="1"/>
  <c r="AA548" i="1"/>
  <c r="AC751" i="1"/>
  <c r="AC803" i="1"/>
  <c r="AE834" i="1"/>
  <c r="AC839" i="1"/>
  <c r="H70" i="1"/>
  <c r="H71" i="1"/>
  <c r="T33" i="1" a="1"/>
  <c r="T33" i="1" s="1"/>
  <c r="R192" i="1" a="1"/>
  <c r="R192" i="1" s="1"/>
  <c r="R219" i="1" s="1" a="1"/>
  <c r="R219" i="1" s="1"/>
  <c r="H192" i="1" a="1"/>
  <c r="H192" i="1" s="1"/>
  <c r="H219" i="1" s="1" a="1"/>
  <c r="H219" i="1" s="1"/>
  <c r="R308" i="1"/>
  <c r="AG46" i="1"/>
  <c r="AG47" i="1"/>
  <c r="AG43" i="1"/>
  <c r="AG7" i="1"/>
  <c r="AG9" i="1"/>
  <c r="AG29" i="1"/>
  <c r="AG57" i="1"/>
  <c r="AG26" i="1"/>
  <c r="AG49" i="1"/>
  <c r="G87" i="1"/>
  <c r="M193" i="1" a="1"/>
  <c r="M193" i="1" s="1"/>
  <c r="M220" i="1" s="1" a="1"/>
  <c r="M220" i="1" s="1"/>
  <c r="AG54" i="1"/>
  <c r="Q67" i="1"/>
  <c r="Q68" i="1" s="1"/>
  <c r="Q308" i="1"/>
  <c r="L308" i="1"/>
  <c r="AG50" i="1"/>
  <c r="AG34" i="1"/>
  <c r="AG30" i="1"/>
  <c r="N193" i="1" a="1"/>
  <c r="N193" i="1" s="1"/>
  <c r="N220" i="1" s="1" a="1"/>
  <c r="N220" i="1" s="1"/>
  <c r="G194" i="1"/>
  <c r="P193" i="1" a="1"/>
  <c r="P193" i="1" s="1"/>
  <c r="P220" i="1" s="1" a="1"/>
  <c r="P220" i="1" s="1"/>
  <c r="R193" i="1" a="1"/>
  <c r="R193" i="1" s="1"/>
  <c r="R220" i="1" s="1" a="1"/>
  <c r="R220" i="1" s="1"/>
  <c r="K193" i="1" a="1"/>
  <c r="K193" i="1" s="1"/>
  <c r="K220" i="1" s="1" a="1"/>
  <c r="K220" i="1" s="1"/>
  <c r="K67" i="1"/>
  <c r="K68" i="1" s="1"/>
  <c r="I193" i="1" a="1"/>
  <c r="I193" i="1" s="1"/>
  <c r="Q193" i="1" a="1"/>
  <c r="Q193" i="1" s="1"/>
  <c r="Q220" i="1" s="1" a="1"/>
  <c r="Q220" i="1" s="1"/>
  <c r="J193" i="1" a="1"/>
  <c r="J193" i="1" s="1"/>
  <c r="J220" i="1" s="1" a="1"/>
  <c r="J220" i="1" s="1"/>
  <c r="AG38" i="1"/>
  <c r="AG63" i="1"/>
  <c r="AG23" i="1"/>
  <c r="AG19" i="1"/>
  <c r="AG59" i="1"/>
  <c r="AG55" i="1"/>
  <c r="AG16" i="1"/>
  <c r="G88" i="1"/>
  <c r="G89" i="1" s="1"/>
  <c r="G90" i="1" s="1"/>
  <c r="J128" i="1" a="1"/>
  <c r="J128" i="1" s="1"/>
  <c r="AG5" i="1"/>
  <c r="J150" i="1"/>
  <c r="G91" i="1"/>
  <c r="G92" i="1" s="1"/>
  <c r="G93" i="1" s="1"/>
  <c r="G94" i="1" s="1"/>
  <c r="G95" i="1" s="1"/>
  <c r="K211" i="7" a="1"/>
  <c r="K211" i="7"/>
  <c r="K238" i="7" s="1" a="1"/>
  <c r="K238" i="7" s="1"/>
  <c r="L211" i="7" a="1"/>
  <c r="L211" i="7"/>
  <c r="L238" i="7" s="1" a="1"/>
  <c r="L238" i="7"/>
  <c r="R211" i="7" a="1"/>
  <c r="R211" i="7" s="1"/>
  <c r="R238" i="7" s="1" a="1"/>
  <c r="R238" i="7" s="1"/>
  <c r="H211" i="7" a="1"/>
  <c r="H211" i="7" s="1"/>
  <c r="H238" i="7" s="1" a="1"/>
  <c r="H238" i="7" s="1"/>
  <c r="Q211" i="7" a="1"/>
  <c r="Q211" i="7" s="1"/>
  <c r="Q238" i="7" s="1" a="1"/>
  <c r="Q238" i="7" s="1"/>
  <c r="I211" i="7" a="1"/>
  <c r="I211" i="7" s="1"/>
  <c r="I238" i="7" a="1"/>
  <c r="I238" i="7" s="1"/>
  <c r="M211" i="7" a="1"/>
  <c r="M211" i="7" s="1"/>
  <c r="M238" i="7" a="1"/>
  <c r="M238" i="7"/>
  <c r="G212" i="7"/>
  <c r="L212" i="7" s="1" a="1"/>
  <c r="L212" i="7" s="1"/>
  <c r="L239" i="7" s="1" a="1"/>
  <c r="L239" i="7" s="1"/>
  <c r="G213" i="7"/>
  <c r="J211" i="7" a="1"/>
  <c r="J211" i="7"/>
  <c r="J238" i="7" a="1"/>
  <c r="J238" i="7" s="1"/>
  <c r="Q85" i="7"/>
  <c r="Q86" i="7" s="1"/>
  <c r="H325" i="7"/>
  <c r="L325" i="7"/>
  <c r="K237" i="7" a="1"/>
  <c r="K237" i="7" s="1"/>
  <c r="AN14" i="7" a="1"/>
  <c r="AN14" i="7" s="1"/>
  <c r="G106" i="7"/>
  <c r="I325" i="7"/>
  <c r="I85" i="7"/>
  <c r="I86" i="7" s="1"/>
  <c r="M325" i="7"/>
  <c r="M85" i="7"/>
  <c r="M86" i="7"/>
  <c r="J325" i="7"/>
  <c r="N325" i="7"/>
  <c r="M212" i="7" a="1"/>
  <c r="M212" i="7"/>
  <c r="M239" i="7" s="1" a="1"/>
  <c r="M239" i="7"/>
  <c r="I213" i="7" a="1"/>
  <c r="I213" i="7" s="1"/>
  <c r="I240" i="7" s="1" a="1"/>
  <c r="I240" i="7" s="1"/>
  <c r="N212" i="7" a="1"/>
  <c r="N212" i="7" s="1"/>
  <c r="N239" i="7" s="1" a="1"/>
  <c r="N239" i="7"/>
  <c r="K212" i="7" a="1"/>
  <c r="K212" i="7"/>
  <c r="K239" i="7" s="1" a="1"/>
  <c r="K239" i="7" s="1"/>
  <c r="M213" i="7" a="1"/>
  <c r="M213" i="7" s="1"/>
  <c r="M240" i="7" a="1"/>
  <c r="M240" i="7" s="1"/>
  <c r="I212" i="7" a="1"/>
  <c r="I212" i="7" s="1"/>
  <c r="I239" i="7" a="1"/>
  <c r="I239" i="7" s="1"/>
  <c r="J212" i="7" a="1"/>
  <c r="J212" i="7"/>
  <c r="G214" i="7"/>
  <c r="Q213" i="7" a="1"/>
  <c r="Q213" i="7" s="1"/>
  <c r="Q240" i="7" s="1" a="1"/>
  <c r="Q240" i="7"/>
  <c r="Q212" i="7" a="1"/>
  <c r="Q212" i="7"/>
  <c r="R212" i="7" a="1"/>
  <c r="R212" i="7" s="1"/>
  <c r="H212" i="7" a="1"/>
  <c r="H212" i="7"/>
  <c r="H239" i="7" a="1"/>
  <c r="H239" i="7"/>
  <c r="N213" i="7" a="1"/>
  <c r="N213" i="7" s="1"/>
  <c r="G107" i="7"/>
  <c r="Q214" i="7" a="1"/>
  <c r="Q214" i="7" s="1"/>
  <c r="Q241" i="7" s="1" a="1"/>
  <c r="Q241" i="7" s="1"/>
  <c r="G215" i="7"/>
  <c r="H214" i="7" a="1"/>
  <c r="H214" i="7" s="1"/>
  <c r="H241" i="7" s="1" a="1"/>
  <c r="H241" i="7" s="1"/>
  <c r="K214" i="7" a="1"/>
  <c r="K214" i="7" s="1"/>
  <c r="K241" i="7" s="1" a="1"/>
  <c r="K241" i="7" s="1"/>
  <c r="R214" i="7" a="1"/>
  <c r="R214" i="7" s="1"/>
  <c r="R241" i="7" s="1" a="1"/>
  <c r="R241" i="7" s="1"/>
  <c r="J214" i="7" a="1"/>
  <c r="J214" i="7"/>
  <c r="J241" i="7" s="1" a="1"/>
  <c r="J241" i="7" s="1"/>
  <c r="M214" i="7" a="1"/>
  <c r="M214" i="7" s="1"/>
  <c r="M241" i="7" s="1" a="1"/>
  <c r="M241" i="7" s="1"/>
  <c r="G108" i="7"/>
  <c r="Q215" i="7" a="1"/>
  <c r="Q215" i="7"/>
  <c r="Q242" i="7" s="1" a="1"/>
  <c r="Q242" i="7" s="1"/>
  <c r="N215" i="7" a="1"/>
  <c r="N215" i="7" s="1"/>
  <c r="N242" i="7" s="1" a="1"/>
  <c r="N242" i="7" s="1"/>
  <c r="M215" i="7" a="1"/>
  <c r="M215" i="7"/>
  <c r="M242" i="7" s="1" a="1"/>
  <c r="M242" i="7" s="1"/>
  <c r="R215" i="7" a="1"/>
  <c r="R215" i="7"/>
  <c r="R242" i="7" s="1" a="1"/>
  <c r="R242" i="7" s="1"/>
  <c r="G216" i="7"/>
  <c r="K216" i="7" s="1" a="1"/>
  <c r="K216" i="7" s="1"/>
  <c r="K243" i="7" s="1" a="1"/>
  <c r="K243" i="7" s="1"/>
  <c r="I215" i="7" a="1"/>
  <c r="I215" i="7"/>
  <c r="I242" i="7" s="1" a="1"/>
  <c r="I242" i="7"/>
  <c r="K215" i="7" a="1"/>
  <c r="K215" i="7" s="1"/>
  <c r="K242" i="7" s="1" a="1"/>
  <c r="K242" i="7" s="1"/>
  <c r="L215" i="7" a="1"/>
  <c r="L215" i="7" s="1"/>
  <c r="L242" i="7" a="1"/>
  <c r="L242" i="7" s="1"/>
  <c r="G109" i="7"/>
  <c r="N216" i="7" a="1"/>
  <c r="N216" i="7" s="1"/>
  <c r="N243" i="7" s="1" a="1"/>
  <c r="N243" i="7" s="1"/>
  <c r="I216" i="7" a="1"/>
  <c r="I216" i="7" s="1"/>
  <c r="I243" i="7" a="1"/>
  <c r="I243" i="7" s="1"/>
  <c r="J216" i="7" a="1"/>
  <c r="J216" i="7" s="1"/>
  <c r="J243" i="7" s="1" a="1"/>
  <c r="J243" i="7" s="1"/>
  <c r="L216" i="7" a="1"/>
  <c r="L216" i="7"/>
  <c r="L243" i="7" s="1" a="1"/>
  <c r="L243" i="7" s="1"/>
  <c r="Q216" i="7" a="1"/>
  <c r="Q216" i="7" s="1"/>
  <c r="Q243" i="7" s="1" a="1"/>
  <c r="Q243" i="7" s="1"/>
  <c r="R216" i="7" a="1"/>
  <c r="R216" i="7" s="1"/>
  <c r="R243" i="7" s="1" a="1"/>
  <c r="R243" i="7" s="1"/>
  <c r="H216" i="7" a="1"/>
  <c r="H216" i="7" s="1"/>
  <c r="H243" i="7" s="1" a="1"/>
  <c r="H243" i="7" s="1"/>
  <c r="G110" i="7"/>
  <c r="G111" i="7"/>
  <c r="G141" i="1"/>
  <c r="G142" i="1" s="1"/>
  <c r="G143" i="1" s="1"/>
  <c r="H67" i="1"/>
  <c r="H68" i="1" s="1"/>
  <c r="H308" i="1"/>
  <c r="I220" i="1" a="1"/>
  <c r="I220" i="1"/>
  <c r="J219" i="1"/>
  <c r="I308" i="1"/>
  <c r="I67" i="1"/>
  <c r="I68" i="1" s="1"/>
  <c r="Q237" i="7" a="1"/>
  <c r="Q237" i="7"/>
  <c r="N237" i="7" a="1"/>
  <c r="N237" i="7" s="1"/>
  <c r="M237" i="7" a="1"/>
  <c r="M237" i="7" s="1"/>
  <c r="L237" i="7" a="1"/>
  <c r="L237" i="7"/>
  <c r="AM447" i="7" a="1"/>
  <c r="AM447" i="7"/>
  <c r="K85" i="7"/>
  <c r="K86" i="7"/>
  <c r="R119" i="7"/>
  <c r="J237" i="7" a="1"/>
  <c r="J237" i="7" s="1"/>
  <c r="AG550" i="7" a="1"/>
  <c r="AG550" i="7" s="1"/>
  <c r="AD451" i="7" a="1"/>
  <c r="AD451" i="7"/>
  <c r="AO538" i="7" a="1"/>
  <c r="AO538" i="7"/>
  <c r="S9" i="7" a="1"/>
  <c r="S9" i="7"/>
  <c r="Y9" i="7" s="1"/>
  <c r="AH549" i="7" a="1"/>
  <c r="AH549" i="7" s="1"/>
  <c r="AD382" i="7" a="1"/>
  <c r="AD382" i="7"/>
  <c r="AD426" i="7" s="1" a="1"/>
  <c r="AD426" i="7" s="1"/>
  <c r="AM391" i="7" a="1"/>
  <c r="AM391" i="7" s="1"/>
  <c r="AM435" i="7" s="1" a="1"/>
  <c r="AM435" i="7" s="1"/>
  <c r="AO409" i="7" a="1"/>
  <c r="AO409" i="7" s="1"/>
  <c r="AH401" i="7" a="1"/>
  <c r="AH401" i="7" s="1"/>
  <c r="AI496" i="7" a="1"/>
  <c r="AI496" i="7"/>
  <c r="H237" i="7" a="1"/>
  <c r="H237" i="7"/>
  <c r="AI446" i="7" a="1"/>
  <c r="AI446" i="7"/>
  <c r="AI542" i="7" a="1"/>
  <c r="AI542" i="7" s="1"/>
  <c r="AN539" i="7" a="1"/>
  <c r="AN539" i="7" s="1"/>
  <c r="K105" i="7" a="1"/>
  <c r="K105" i="7"/>
  <c r="K148" i="7" a="1"/>
  <c r="K148" i="7" s="1"/>
  <c r="AH480" i="7" a="1"/>
  <c r="AH480" i="7" s="1"/>
  <c r="AH524" i="7" a="1"/>
  <c r="AH524" i="7" s="1"/>
  <c r="H85" i="7"/>
  <c r="H86" i="7"/>
  <c r="J110" i="7" a="1"/>
  <c r="J110" i="7" s="1"/>
  <c r="J295" i="7" s="1" a="1"/>
  <c r="J295" i="7" s="1"/>
  <c r="AD392" i="7" a="1"/>
  <c r="AD392" i="7" s="1"/>
  <c r="AD436" i="7" s="1" a="1"/>
  <c r="AD436" i="7"/>
  <c r="AD472" i="7" a="1"/>
  <c r="AD472" i="7" s="1"/>
  <c r="AD516" i="7" s="1" a="1"/>
  <c r="AD516" i="7" s="1"/>
  <c r="AH381" i="7" a="1"/>
  <c r="AH381" i="7" s="1"/>
  <c r="AH425" i="7" s="1" a="1"/>
  <c r="AH425" i="7" s="1"/>
  <c r="AD458" i="7" a="1"/>
  <c r="AD458" i="7" s="1"/>
  <c r="AO414" i="7" a="1"/>
  <c r="AO414" i="7" s="1"/>
  <c r="AM547" i="7" a="1"/>
  <c r="AM547" i="7" s="1"/>
  <c r="AF545" i="7" a="1"/>
  <c r="AF545" i="7"/>
  <c r="S5" i="7" a="1"/>
  <c r="S5" i="7" s="1"/>
  <c r="Y5" i="7" s="1"/>
  <c r="AM551" i="7" a="1"/>
  <c r="AM551" i="7"/>
  <c r="J104" i="7" a="1"/>
  <c r="J104" i="7" s="1"/>
  <c r="AE492" i="7" a="1"/>
  <c r="AE492" i="7"/>
  <c r="AE453" i="7" a="1"/>
  <c r="AE453" i="7"/>
  <c r="AN407" i="7" a="1"/>
  <c r="AN407" i="7"/>
  <c r="AI456" i="7" a="1"/>
  <c r="AI456" i="7"/>
  <c r="H107" i="7" a="1"/>
  <c r="H107" i="7"/>
  <c r="R128" i="7" a="1"/>
  <c r="R128" i="7"/>
  <c r="AH377" i="7" a="1"/>
  <c r="AH377" i="7" s="1"/>
  <c r="AH421" i="7" s="1" a="1"/>
  <c r="AH421" i="7" s="1"/>
  <c r="AH410" i="7" a="1"/>
  <c r="AH410" i="7" s="1"/>
  <c r="AE407" i="7" a="1"/>
  <c r="AE407" i="7" s="1"/>
  <c r="AJ384" i="7" a="1"/>
  <c r="AJ384" i="7"/>
  <c r="AJ428" i="7" s="1" a="1"/>
  <c r="AJ428" i="7" s="1"/>
  <c r="AH389" i="7" a="1"/>
  <c r="AH389" i="7" s="1"/>
  <c r="AH433" i="7" s="1" a="1"/>
  <c r="AH433" i="7" s="1"/>
  <c r="AM451" i="7" a="1"/>
  <c r="AM451" i="7"/>
  <c r="AD479" i="7" a="1"/>
  <c r="AD479" i="7" s="1"/>
  <c r="AD523" i="7" s="1" a="1"/>
  <c r="AD523" i="7" s="1"/>
  <c r="AG406" i="7" a="1"/>
  <c r="AG406" i="7"/>
  <c r="AM538" i="7" a="1"/>
  <c r="AM538" i="7"/>
  <c r="AD455" i="7" a="1"/>
  <c r="AD455" i="7"/>
  <c r="AI502" i="7" a="1"/>
  <c r="AI502" i="7" s="1"/>
  <c r="AE542" i="7" a="1"/>
  <c r="AE542" i="7" s="1"/>
  <c r="AN547" i="7" a="1"/>
  <c r="AN547" i="7" s="1"/>
  <c r="K107" i="7" a="1"/>
  <c r="K107" i="7" s="1"/>
  <c r="K313" i="7" s="1" a="1"/>
  <c r="K313" i="7"/>
  <c r="K172" i="7" s="1"/>
  <c r="AH379" i="7" a="1"/>
  <c r="AH379" i="7"/>
  <c r="AH423" i="7" a="1"/>
  <c r="AH423" i="7" s="1"/>
  <c r="AI413" i="7" a="1"/>
  <c r="AI413" i="7"/>
  <c r="AO411" i="7" a="1"/>
  <c r="AO411" i="7" s="1"/>
  <c r="AL399" i="7" a="1"/>
  <c r="AL399" i="7" s="1"/>
  <c r="AF387" i="7" a="1"/>
  <c r="AF387" i="7" s="1"/>
  <c r="AF431" i="7" s="1" a="1"/>
  <c r="AF431" i="7"/>
  <c r="AH404" i="7" a="1"/>
  <c r="AH404" i="7" s="1"/>
  <c r="AN414" i="7" a="1"/>
  <c r="AN414" i="7" s="1"/>
  <c r="AE381" i="7" a="1"/>
  <c r="AE381" i="7" s="1"/>
  <c r="AE425" i="7" s="1" a="1"/>
  <c r="AE425" i="7" s="1"/>
  <c r="AL473" i="7" a="1"/>
  <c r="AL473" i="7"/>
  <c r="AL517" i="7" s="1" a="1"/>
  <c r="AL517" i="7" s="1"/>
  <c r="AE387" i="7" a="1"/>
  <c r="AE387" i="7" s="1"/>
  <c r="AE431" i="7" s="1" a="1"/>
  <c r="AE431" i="7" s="1"/>
  <c r="AI445" i="7" a="1"/>
  <c r="AI445" i="7" s="1"/>
  <c r="AH450" i="7" a="1"/>
  <c r="AH450" i="7"/>
  <c r="AM455" i="7" a="1"/>
  <c r="AM455" i="7" s="1"/>
  <c r="AK473" i="7" a="1"/>
  <c r="AK473" i="7"/>
  <c r="AK517" i="7" s="1" a="1"/>
  <c r="AK517" i="7" s="1"/>
  <c r="AE498" i="7" a="1"/>
  <c r="AE498" i="7"/>
  <c r="AK404" i="7" a="1"/>
  <c r="AK404" i="7" s="1"/>
  <c r="AH411" i="7" a="1"/>
  <c r="AH411" i="7"/>
  <c r="AJ493" i="7" a="1"/>
  <c r="AJ493" i="7" s="1"/>
  <c r="AO448" i="7" a="1"/>
  <c r="AO448" i="7" s="1"/>
  <c r="AL453" i="7" a="1"/>
  <c r="AL453" i="7" s="1"/>
  <c r="AO458" i="7" a="1"/>
  <c r="AO458" i="7"/>
  <c r="AO545" i="7" a="1"/>
  <c r="AO545" i="7"/>
  <c r="AM539" i="7" a="1"/>
  <c r="AM539" i="7"/>
  <c r="AI544" i="7" a="1"/>
  <c r="AI544" i="7" s="1"/>
  <c r="AL539" i="7" a="1"/>
  <c r="AL539" i="7"/>
  <c r="AO549" i="7" a="1"/>
  <c r="AO549" i="7" s="1"/>
  <c r="AM544" i="7" a="1"/>
  <c r="AM544" i="7" s="1"/>
  <c r="S46" i="7" a="1"/>
  <c r="S46" i="7" s="1"/>
  <c r="Y46" i="7" s="1"/>
  <c r="L109" i="7" a="1"/>
  <c r="L109" i="7"/>
  <c r="L315" i="7" s="1" a="1"/>
  <c r="L315" i="7" s="1"/>
  <c r="AO386" i="7" a="1"/>
  <c r="AO386" i="7" s="1"/>
  <c r="AO430" i="7" s="1" a="1"/>
  <c r="AO430" i="7" s="1"/>
  <c r="AG377" i="7" a="1"/>
  <c r="AG377" i="7"/>
  <c r="AG421" i="7" a="1"/>
  <c r="AG421" i="7" s="1"/>
  <c r="AM392" i="7" a="1"/>
  <c r="AM392" i="7" s="1"/>
  <c r="AM436" i="7" s="1" a="1"/>
  <c r="AM436" i="7" s="1"/>
  <c r="AH445" i="7" a="1"/>
  <c r="AH445" i="7"/>
  <c r="AG498" i="7" a="1"/>
  <c r="AG498" i="7" s="1"/>
  <c r="AJ446" i="7" a="1"/>
  <c r="AJ446" i="7" s="1"/>
  <c r="AN456" i="7" a="1"/>
  <c r="AN456" i="7" s="1"/>
  <c r="AN542" i="7" a="1"/>
  <c r="AN542" i="7"/>
  <c r="AF413" i="7" a="1"/>
  <c r="AF413" i="7" s="1"/>
  <c r="AN449" i="7" a="1"/>
  <c r="AN449" i="7" s="1"/>
  <c r="AO485" i="7" a="1"/>
  <c r="AO485" i="7" s="1"/>
  <c r="AO529" i="7" s="1" a="1"/>
  <c r="AO529" i="7" s="1"/>
  <c r="AK549" i="7" a="1"/>
  <c r="AK549" i="7" s="1"/>
  <c r="AO546" i="7" a="1"/>
  <c r="AO546" i="7" s="1"/>
  <c r="AM536" i="7" a="1"/>
  <c r="AM536" i="7" s="1"/>
  <c r="L111" i="7" a="1"/>
  <c r="L111" i="7"/>
  <c r="L176" i="7" s="1"/>
  <c r="L317" i="7" a="1"/>
  <c r="L317" i="7" s="1"/>
  <c r="K110" i="7" a="1"/>
  <c r="K110" i="7"/>
  <c r="K316" i="7" s="1" a="1"/>
  <c r="K316" i="7" s="1"/>
  <c r="K109" i="7" a="1"/>
  <c r="K109" i="7" s="1"/>
  <c r="H108" i="7" a="1"/>
  <c r="H108" i="7" s="1"/>
  <c r="H293" i="7" s="1" a="1"/>
  <c r="H293" i="7" s="1"/>
  <c r="I107" i="7" a="1"/>
  <c r="I107" i="7" s="1"/>
  <c r="I313" i="7" s="1" a="1"/>
  <c r="I313" i="7" s="1"/>
  <c r="I172" i="7"/>
  <c r="M106" i="7" a="1"/>
  <c r="M106" i="7"/>
  <c r="M291" i="7" a="1"/>
  <c r="M291" i="7" s="1"/>
  <c r="H105" i="7" a="1"/>
  <c r="H105" i="7"/>
  <c r="R290" i="7" s="1" a="1"/>
  <c r="R290" i="7" s="1"/>
  <c r="S290" i="7" s="1" a="1"/>
  <c r="S290" i="7" s="1"/>
  <c r="AK403" i="7" a="1"/>
  <c r="AK403" i="7" s="1"/>
  <c r="AN400" i="7" a="1"/>
  <c r="AN400" i="7"/>
  <c r="AG389" i="7" a="1"/>
  <c r="AG389" i="7"/>
  <c r="AG433" i="7" s="1" a="1"/>
  <c r="AG433" i="7" s="1"/>
  <c r="AH380" i="7" a="1"/>
  <c r="AH380" i="7" s="1"/>
  <c r="AH424" i="7" s="1" a="1"/>
  <c r="AH424" i="7" s="1"/>
  <c r="AD497" i="7" a="1"/>
  <c r="AD497" i="7"/>
  <c r="AH412" i="7" a="1"/>
  <c r="AH412" i="7"/>
  <c r="AL378" i="7" a="1"/>
  <c r="AL378" i="7"/>
  <c r="AL422" i="7" s="1" a="1"/>
  <c r="AL422" i="7" s="1"/>
  <c r="AN392" i="7" a="1"/>
  <c r="AN392" i="7"/>
  <c r="AN436" i="7" s="1" a="1"/>
  <c r="AN436" i="7" s="1"/>
  <c r="AM383" i="7" a="1"/>
  <c r="AM383" i="7" s="1"/>
  <c r="AM427" i="7" s="1" a="1"/>
  <c r="AM427" i="7" s="1"/>
  <c r="AD444" i="7" a="1"/>
  <c r="AD444" i="7"/>
  <c r="AE449" i="7" a="1"/>
  <c r="AE449" i="7"/>
  <c r="AH454" i="7" a="1"/>
  <c r="AH454" i="7" s="1"/>
  <c r="AH471" i="7" a="1"/>
  <c r="AH471" i="7"/>
  <c r="AH515" i="7" s="1" a="1"/>
  <c r="AH515" i="7" s="1"/>
  <c r="AK493" i="7" a="1"/>
  <c r="AK493" i="7"/>
  <c r="AM402" i="7" a="1"/>
  <c r="AM402" i="7" s="1"/>
  <c r="AL409" i="7" a="1"/>
  <c r="AL409" i="7"/>
  <c r="AN473" i="7" a="1"/>
  <c r="AN473" i="7"/>
  <c r="AN517" i="7" s="1" a="1"/>
  <c r="AN517" i="7" s="1"/>
  <c r="AL447" i="7" a="1"/>
  <c r="AL447" i="7" s="1"/>
  <c r="AI452" i="7" a="1"/>
  <c r="AI452" i="7"/>
  <c r="AJ457" i="7" a="1"/>
  <c r="AJ457" i="7"/>
  <c r="AM507" i="7" a="1"/>
  <c r="AM507" i="7"/>
  <c r="AI551" i="7" a="1"/>
  <c r="AI551" i="7" s="1"/>
  <c r="AH541" i="7" a="1"/>
  <c r="AH541" i="7"/>
  <c r="AF537" i="7" a="1"/>
  <c r="AF537" i="7"/>
  <c r="AI547" i="7" a="1"/>
  <c r="AI547" i="7"/>
  <c r="AG542" i="7" a="1"/>
  <c r="AG542" i="7" s="1"/>
  <c r="M104" i="7" a="1"/>
  <c r="M104" i="7" s="1"/>
  <c r="M169" i="7" s="1"/>
  <c r="L104" i="7" a="1"/>
  <c r="L104" i="7" s="1"/>
  <c r="L289" i="7" a="1"/>
  <c r="L289" i="7" s="1"/>
  <c r="H103" i="7" a="1"/>
  <c r="H103" i="7"/>
  <c r="H288" i="7" s="1" a="1"/>
  <c r="H288" i="7" s="1"/>
  <c r="AN551" i="7" a="1"/>
  <c r="AN551" i="7" s="1"/>
  <c r="AO550" i="7" a="1"/>
  <c r="AO550" i="7" s="1"/>
  <c r="AL549" i="7" a="1"/>
  <c r="AL549" i="7"/>
  <c r="AI548" i="7" a="1"/>
  <c r="AI548" i="7"/>
  <c r="AF547" i="7" a="1"/>
  <c r="AF547" i="7" s="1"/>
  <c r="AH545" i="7" a="1"/>
  <c r="AH545" i="7" s="1"/>
  <c r="AE544" i="7" a="1"/>
  <c r="AE544" i="7"/>
  <c r="AO542" i="7" a="1"/>
  <c r="AO542" i="7"/>
  <c r="AL541" i="7" a="1"/>
  <c r="AL541" i="7" s="1"/>
  <c r="AI540" i="7" a="1"/>
  <c r="AI540" i="7"/>
  <c r="AF539" i="7" a="1"/>
  <c r="AF539" i="7"/>
  <c r="AH537" i="7" a="1"/>
  <c r="AH537" i="7"/>
  <c r="AE536" i="7" a="1"/>
  <c r="AE536" i="7" s="1"/>
  <c r="AJ550" i="7" a="1"/>
  <c r="AJ550" i="7" s="1"/>
  <c r="AG549" i="7" a="1"/>
  <c r="AG549" i="7" s="1"/>
  <c r="AD548" i="7" a="1"/>
  <c r="AD548" i="7"/>
  <c r="AN546" i="7" a="1"/>
  <c r="AN546" i="7" s="1"/>
  <c r="AN545" i="7" a="1"/>
  <c r="AN545" i="7"/>
  <c r="AH544" i="7" a="1"/>
  <c r="AH544" i="7"/>
  <c r="AM542" i="7" a="1"/>
  <c r="AM542" i="7" s="1"/>
  <c r="AJ541" i="7" a="1"/>
  <c r="AJ541" i="7" s="1"/>
  <c r="AG540" i="7" a="1"/>
  <c r="AG540" i="7" s="1"/>
  <c r="AD539" i="7" a="1"/>
  <c r="AD539" i="7" s="1"/>
  <c r="AN537" i="7" a="1"/>
  <c r="AN537" i="7" s="1"/>
  <c r="AH550" i="7" a="1"/>
  <c r="AH550" i="7" s="1"/>
  <c r="AM548" i="7" a="1"/>
  <c r="AM548" i="7" s="1"/>
  <c r="AJ547" i="7" a="1"/>
  <c r="AJ547" i="7"/>
  <c r="AG546" i="7" a="1"/>
  <c r="AG546" i="7"/>
  <c r="AD545" i="7" a="1"/>
  <c r="AD545" i="7" s="1"/>
  <c r="AN543" i="7" a="1"/>
  <c r="AN543" i="7"/>
  <c r="AH542" i="7" a="1"/>
  <c r="AH542" i="7" s="1"/>
  <c r="AM540" i="7" a="1"/>
  <c r="AM540" i="7" s="1"/>
  <c r="AJ539" i="7" a="1"/>
  <c r="AJ539" i="7" s="1"/>
  <c r="AG538" i="7" a="1"/>
  <c r="AG538" i="7" s="1"/>
  <c r="AD537" i="7" a="1"/>
  <c r="AD537" i="7" s="1"/>
  <c r="AJ545" i="7" a="1"/>
  <c r="AJ545" i="7"/>
  <c r="AF542" i="7" a="1"/>
  <c r="AF542" i="7" s="1"/>
  <c r="AG537" i="7" a="1"/>
  <c r="AG537" i="7" s="1"/>
  <c r="AF484" i="7" a="1"/>
  <c r="AF484" i="7"/>
  <c r="AF528" i="7" s="1" a="1"/>
  <c r="AF528" i="7" s="1"/>
  <c r="AD544" i="7" a="1"/>
  <c r="AD544" i="7" s="1"/>
  <c r="AI536" i="7" a="1"/>
  <c r="AI536" i="7"/>
  <c r="AI497" i="7" a="1"/>
  <c r="AI497" i="7" s="1"/>
  <c r="AH548" i="7" a="1"/>
  <c r="AH548" i="7" s="1"/>
  <c r="AI543" i="7" a="1"/>
  <c r="AI543" i="7" s="1"/>
  <c r="AO536" i="7" a="1"/>
  <c r="AO536" i="7" s="1"/>
  <c r="AO484" i="7" a="1"/>
  <c r="AO484" i="7" s="1"/>
  <c r="AO528" i="7" s="1" a="1"/>
  <c r="AO528" i="7" s="1"/>
  <c r="AO472" i="7" a="1"/>
  <c r="AO472" i="7" s="1"/>
  <c r="AO516" i="7" a="1"/>
  <c r="AO516" i="7"/>
  <c r="AO537" i="7" a="1"/>
  <c r="AO537" i="7"/>
  <c r="AM494" i="7" a="1"/>
  <c r="AM494" i="7" s="1"/>
  <c r="AN479" i="7" a="1"/>
  <c r="AN479" i="7" s="1"/>
  <c r="AN523" i="7" s="1" a="1"/>
  <c r="AN523" i="7" s="1"/>
  <c r="AO471" i="7" a="1"/>
  <c r="AO471" i="7" s="1"/>
  <c r="AO515" i="7" s="1" a="1"/>
  <c r="AO515" i="7" s="1"/>
  <c r="AK458" i="7" a="1"/>
  <c r="AK458" i="7" s="1"/>
  <c r="AN457" i="7" a="1"/>
  <c r="AN457" i="7" s="1"/>
  <c r="AF457" i="7" a="1"/>
  <c r="AF457" i="7"/>
  <c r="AK456" i="7" a="1"/>
  <c r="AK456" i="7"/>
  <c r="AE456" i="7" a="1"/>
  <c r="AE456" i="7" s="1"/>
  <c r="AH455" i="7" a="1"/>
  <c r="AH455" i="7"/>
  <c r="AM454" i="7" a="1"/>
  <c r="AM454" i="7"/>
  <c r="AE454" i="7" a="1"/>
  <c r="AE454" i="7" s="1"/>
  <c r="AH453" i="7" a="1"/>
  <c r="AH453" i="7" s="1"/>
  <c r="AM452" i="7" a="1"/>
  <c r="AM452" i="7" s="1"/>
  <c r="AE452" i="7" a="1"/>
  <c r="AE452" i="7" s="1"/>
  <c r="AH451" i="7" a="1"/>
  <c r="AH451" i="7"/>
  <c r="AM450" i="7" a="1"/>
  <c r="AM450" i="7" s="1"/>
  <c r="AL449" i="7" a="1"/>
  <c r="AL449" i="7" s="1"/>
  <c r="AM448" i="7" a="1"/>
  <c r="AM448" i="7"/>
  <c r="AE448" i="7" a="1"/>
  <c r="AE448" i="7"/>
  <c r="AH447" i="7" a="1"/>
  <c r="AH447" i="7" s="1"/>
  <c r="AM446" i="7" a="1"/>
  <c r="AM446" i="7"/>
  <c r="AE446" i="7" a="1"/>
  <c r="AE446" i="7" s="1"/>
  <c r="AK548" i="7" a="1"/>
  <c r="AK548" i="7" s="1"/>
  <c r="AD506" i="7" a="1"/>
  <c r="AD506" i="7" s="1"/>
  <c r="AE496" i="7" a="1"/>
  <c r="AE496" i="7" s="1"/>
  <c r="AL485" i="7" a="1"/>
  <c r="AL485" i="7" s="1"/>
  <c r="AL529" i="7" s="1" a="1"/>
  <c r="AL529" i="7" s="1"/>
  <c r="AD477" i="7" a="1"/>
  <c r="AD477" i="7" s="1"/>
  <c r="AD521" i="7" a="1"/>
  <c r="AD521" i="7"/>
  <c r="AE472" i="7" a="1"/>
  <c r="AE472" i="7"/>
  <c r="AE516" i="7" s="1" a="1"/>
  <c r="AE516" i="7" s="1"/>
  <c r="AH470" i="7" a="1"/>
  <c r="AH470" i="7" s="1"/>
  <c r="AH514" i="7" s="1" a="1"/>
  <c r="AH514" i="7" s="1"/>
  <c r="AK414" i="7" a="1"/>
  <c r="AK414" i="7" s="1"/>
  <c r="AJ413" i="7" a="1"/>
  <c r="AJ413" i="7" s="1"/>
  <c r="AM412" i="7" a="1"/>
  <c r="AM412" i="7" s="1"/>
  <c r="AN411" i="7" a="1"/>
  <c r="AN411" i="7" s="1"/>
  <c r="AO410" i="7" a="1"/>
  <c r="AO410" i="7"/>
  <c r="AG410" i="7" a="1"/>
  <c r="AG410" i="7"/>
  <c r="AF409" i="7" a="1"/>
  <c r="AF409" i="7" s="1"/>
  <c r="AI408" i="7" a="1"/>
  <c r="AI408" i="7"/>
  <c r="AJ407" i="7" a="1"/>
  <c r="AJ407" i="7"/>
  <c r="AK406" i="7" a="1"/>
  <c r="AK406" i="7" s="1"/>
  <c r="AL405" i="7" a="1"/>
  <c r="AL405" i="7" s="1"/>
  <c r="AO404" i="7" a="1"/>
  <c r="AO404" i="7" s="1"/>
  <c r="AE404" i="7" a="1"/>
  <c r="AE404" i="7" s="1"/>
  <c r="AF403" i="7" a="1"/>
  <c r="AF403" i="7"/>
  <c r="AI402" i="7" a="1"/>
  <c r="AI402" i="7" s="1"/>
  <c r="AL401" i="7" a="1"/>
  <c r="AL401" i="7" s="1"/>
  <c r="AD401" i="7" a="1"/>
  <c r="AD401" i="7"/>
  <c r="AE546" i="7" a="1"/>
  <c r="AE546" i="7" s="1"/>
  <c r="AK504" i="7" a="1"/>
  <c r="AK504" i="7" s="1"/>
  <c r="AH499" i="7" a="1"/>
  <c r="AH499" i="7"/>
  <c r="AO496" i="7" a="1"/>
  <c r="AO496" i="7" s="1"/>
  <c r="AI494" i="7" a="1"/>
  <c r="AI494" i="7" s="1"/>
  <c r="AL492" i="7" a="1"/>
  <c r="AL492" i="7" s="1"/>
  <c r="AI485" i="7" a="1"/>
  <c r="AI485" i="7" s="1"/>
  <c r="AI529" i="7" s="1" a="1"/>
  <c r="AI529" i="7" s="1"/>
  <c r="AF483" i="7" a="1"/>
  <c r="AF483" i="7"/>
  <c r="AF527" i="7" s="1" a="1"/>
  <c r="AF527" i="7" s="1"/>
  <c r="AL479" i="7" a="1"/>
  <c r="AL479" i="7"/>
  <c r="AL523" i="7" s="1" a="1"/>
  <c r="AL523" i="7" s="1"/>
  <c r="AI477" i="7" a="1"/>
  <c r="AI477" i="7" s="1"/>
  <c r="AI521" i="7" s="1" a="1"/>
  <c r="AI521" i="7" s="1"/>
  <c r="AF475" i="7" a="1"/>
  <c r="AF475" i="7" s="1"/>
  <c r="AF519" i="7" s="1" a="1"/>
  <c r="AF519" i="7" s="1"/>
  <c r="AL471" i="7" a="1"/>
  <c r="AL471" i="7" s="1"/>
  <c r="AL515" i="7" s="1" a="1"/>
  <c r="AL515" i="7" s="1"/>
  <c r="AD471" i="7" a="1"/>
  <c r="AD471" i="7" s="1"/>
  <c r="AD515" i="7" s="1" a="1"/>
  <c r="AD515" i="7" s="1"/>
  <c r="AH458" i="7" a="1"/>
  <c r="AH458" i="7"/>
  <c r="AM457" i="7" a="1"/>
  <c r="AM457" i="7" s="1"/>
  <c r="AG457" i="7" a="1"/>
  <c r="AG457" i="7"/>
  <c r="AD456" i="7" a="1"/>
  <c r="AD456" i="7" s="1"/>
  <c r="AI455" i="7" a="1"/>
  <c r="AI455" i="7" s="1"/>
  <c r="AL454" i="7" a="1"/>
  <c r="AL454" i="7" s="1"/>
  <c r="AD454" i="7" a="1"/>
  <c r="AD454" i="7" s="1"/>
  <c r="AI453" i="7" a="1"/>
  <c r="AI453" i="7" s="1"/>
  <c r="AL452" i="7" a="1"/>
  <c r="AL452" i="7"/>
  <c r="AD452" i="7" a="1"/>
  <c r="AD452" i="7" s="1"/>
  <c r="AI451" i="7" a="1"/>
  <c r="AI451" i="7" s="1"/>
  <c r="AL450" i="7" a="1"/>
  <c r="AL450" i="7"/>
  <c r="AD450" i="7" a="1"/>
  <c r="AD450" i="7" s="1"/>
  <c r="AI449" i="7" a="1"/>
  <c r="AI449" i="7" s="1"/>
  <c r="AL448" i="7" a="1"/>
  <c r="AL448" i="7" s="1"/>
  <c r="AD448" i="7" a="1"/>
  <c r="AD448" i="7" s="1"/>
  <c r="AI447" i="7" a="1"/>
  <c r="AI447" i="7" s="1"/>
  <c r="AL446" i="7" a="1"/>
  <c r="AL446" i="7" s="1"/>
  <c r="AF446" i="7" a="1"/>
  <c r="AF446" i="7" s="1"/>
  <c r="AM445" i="7" a="1"/>
  <c r="AM445" i="7"/>
  <c r="AE445" i="7" a="1"/>
  <c r="AE445" i="7"/>
  <c r="AH444" i="7" a="1"/>
  <c r="AH444" i="7" s="1"/>
  <c r="AM443" i="7" a="1"/>
  <c r="AM443" i="7"/>
  <c r="AE443" i="7" a="1"/>
  <c r="AE443" i="7" s="1"/>
  <c r="AI391" i="7" a="1"/>
  <c r="AI391" i="7" s="1"/>
  <c r="AI435" i="7" s="1" a="1"/>
  <c r="AI435" i="7" s="1"/>
  <c r="AL389" i="7" a="1"/>
  <c r="AL389" i="7" s="1"/>
  <c r="AL433" i="7" a="1"/>
  <c r="AL433" i="7" s="1"/>
  <c r="AD389" i="7" a="1"/>
  <c r="AD389" i="7"/>
  <c r="AD433" i="7" s="1" a="1"/>
  <c r="AD433" i="7" s="1"/>
  <c r="AI387" i="7" a="1"/>
  <c r="AI387" i="7" s="1"/>
  <c r="AI431" i="7" s="1" a="1"/>
  <c r="AI431" i="7"/>
  <c r="AL385" i="7" a="1"/>
  <c r="AL385" i="7" s="1"/>
  <c r="AL429" i="7" s="1" a="1"/>
  <c r="AL429" i="7" s="1"/>
  <c r="AD385" i="7" a="1"/>
  <c r="AD385" i="7"/>
  <c r="AD429" i="7" s="1" a="1"/>
  <c r="AD429" i="7" s="1"/>
  <c r="AI383" i="7" a="1"/>
  <c r="AI383" i="7" s="1"/>
  <c r="AI427" i="7" s="1" a="1"/>
  <c r="AI427" i="7" s="1"/>
  <c r="AL381" i="7" a="1"/>
  <c r="AL381" i="7" s="1"/>
  <c r="AL425" i="7" s="1" a="1"/>
  <c r="AL425" i="7" s="1"/>
  <c r="AD381" i="7" a="1"/>
  <c r="AD381" i="7"/>
  <c r="AD425" i="7" s="1" a="1"/>
  <c r="AD425" i="7" s="1"/>
  <c r="AL493" i="7" a="1"/>
  <c r="AL493" i="7" s="1"/>
  <c r="AH481" i="7" a="1"/>
  <c r="AH481" i="7"/>
  <c r="AH525" i="7" s="1" a="1"/>
  <c r="AH525" i="7" s="1"/>
  <c r="AJ399" i="7" a="1"/>
  <c r="AJ399" i="7" s="1"/>
  <c r="AF392" i="7" a="1"/>
  <c r="AF392" i="7" s="1"/>
  <c r="AF436" i="7" s="1" a="1"/>
  <c r="AF436" i="7" s="1"/>
  <c r="AG390" i="7" a="1"/>
  <c r="AG390" i="7" s="1"/>
  <c r="AG434" i="7" s="1" a="1"/>
  <c r="AG434" i="7" s="1"/>
  <c r="AJ387" i="7" a="1"/>
  <c r="AJ387" i="7" s="1"/>
  <c r="AJ431" i="7" s="1" a="1"/>
  <c r="AJ431" i="7" s="1"/>
  <c r="AK385" i="7" a="1"/>
  <c r="AK385" i="7"/>
  <c r="AK429" i="7" s="1" a="1"/>
  <c r="AK429" i="7" s="1"/>
  <c r="AL383" i="7" a="1"/>
  <c r="AL383" i="7" s="1"/>
  <c r="AL427" i="7" s="1" a="1"/>
  <c r="AL427" i="7" s="1"/>
  <c r="AF382" i="7" a="1"/>
  <c r="AF382" i="7"/>
  <c r="AF426" i="7" s="1" a="1"/>
  <c r="AF426" i="7" s="1"/>
  <c r="AL380" i="7" a="1"/>
  <c r="AL380" i="7" s="1"/>
  <c r="AL424" i="7" s="1" a="1"/>
  <c r="AL424" i="7" s="1"/>
  <c r="AH378" i="7" a="1"/>
  <c r="AH378" i="7"/>
  <c r="AH422" i="7" s="1" a="1"/>
  <c r="AH422" i="7" s="1"/>
  <c r="AJ501" i="7" a="1"/>
  <c r="AJ501" i="7" s="1"/>
  <c r="AJ485" i="7" a="1"/>
  <c r="AJ485" i="7" s="1"/>
  <c r="AJ529" i="7" s="1" a="1"/>
  <c r="AJ529" i="7" s="1"/>
  <c r="AG475" i="7" a="1"/>
  <c r="AG475" i="7" s="1"/>
  <c r="AG519" i="7" s="1" a="1"/>
  <c r="AG519" i="7" s="1"/>
  <c r="AM444" i="7" a="1"/>
  <c r="AM444" i="7" s="1"/>
  <c r="AJ443" i="7" a="1"/>
  <c r="AJ443" i="7"/>
  <c r="AF414" i="7" a="1"/>
  <c r="AF414" i="7" s="1"/>
  <c r="AG413" i="7" a="1"/>
  <c r="AG413" i="7" s="1"/>
  <c r="AM411" i="7" a="1"/>
  <c r="AM411" i="7" s="1"/>
  <c r="AJ410" i="7" a="1"/>
  <c r="AJ410" i="7"/>
  <c r="AG409" i="7" a="1"/>
  <c r="AG409" i="7" s="1"/>
  <c r="AM407" i="7" a="1"/>
  <c r="AM407" i="7" s="1"/>
  <c r="AJ406" i="7" a="1"/>
  <c r="AJ406" i="7" s="1"/>
  <c r="AG405" i="7" a="1"/>
  <c r="AG405" i="7"/>
  <c r="AM403" i="7" a="1"/>
  <c r="AM403" i="7" s="1"/>
  <c r="AJ402" i="7" a="1"/>
  <c r="AJ402" i="7" s="1"/>
  <c r="AK401" i="7" a="1"/>
  <c r="AK401" i="7" s="1"/>
  <c r="AH502" i="7" a="1"/>
  <c r="AH502" i="7"/>
  <c r="AD493" i="7" a="1"/>
  <c r="AD493" i="7" s="1"/>
  <c r="AK475" i="7" a="1"/>
  <c r="AK475" i="7" s="1"/>
  <c r="AK519" i="7" a="1"/>
  <c r="AK519" i="7" s="1"/>
  <c r="AE470" i="7" a="1"/>
  <c r="AE470" i="7"/>
  <c r="AE514" i="7" s="1" a="1"/>
  <c r="AE514" i="7" s="1"/>
  <c r="AI399" i="7" a="1"/>
  <c r="AI399" i="7" s="1"/>
  <c r="AE392" i="7" a="1"/>
  <c r="AE392" i="7" s="1"/>
  <c r="AE436" i="7" s="1" a="1"/>
  <c r="AE436" i="7" s="1"/>
  <c r="AK390" i="7" a="1"/>
  <c r="AK390" i="7" s="1"/>
  <c r="AK434" i="7" a="1"/>
  <c r="AK434" i="7" s="1"/>
  <c r="AE389" i="7" a="1"/>
  <c r="AE389" i="7" s="1"/>
  <c r="AE433" i="7" s="1" a="1"/>
  <c r="AE433" i="7" s="1"/>
  <c r="AD388" i="7" a="1"/>
  <c r="AD388" i="7" s="1"/>
  <c r="AD432" i="7" s="1" a="1"/>
  <c r="AD432" i="7" s="1"/>
  <c r="AH386" i="7" a="1"/>
  <c r="AH386" i="7" s="1"/>
  <c r="AH430" i="7" s="1" a="1"/>
  <c r="AH430" i="7" s="1"/>
  <c r="AN384" i="7" a="1"/>
  <c r="AN384" i="7" s="1"/>
  <c r="AN428" i="7" a="1"/>
  <c r="AN428" i="7" s="1"/>
  <c r="AH383" i="7" a="1"/>
  <c r="AH383" i="7" s="1"/>
  <c r="AH427" i="7" s="1" a="1"/>
  <c r="AH427" i="7" s="1"/>
  <c r="AI381" i="7" a="1"/>
  <c r="AI381" i="7" s="1"/>
  <c r="AI425" i="7" s="1" a="1"/>
  <c r="AI425" i="7" s="1"/>
  <c r="AM378" i="7" a="1"/>
  <c r="AM378" i="7" s="1"/>
  <c r="AE378" i="7" a="1"/>
  <c r="AE378" i="7"/>
  <c r="AE422" i="7" s="1" a="1"/>
  <c r="AE422" i="7" s="1"/>
  <c r="AO470" i="7" a="1"/>
  <c r="AO470" i="7" s="1"/>
  <c r="AO514" i="7" a="1"/>
  <c r="AO514" i="7" s="1"/>
  <c r="AN412" i="7" a="1"/>
  <c r="AN412" i="7"/>
  <c r="AO407" i="7" a="1"/>
  <c r="AO407" i="7" s="1"/>
  <c r="AM401" i="7" a="1"/>
  <c r="AM401" i="7" s="1"/>
  <c r="AL392" i="7" a="1"/>
  <c r="AL392" i="7" s="1"/>
  <c r="AL436" i="7" s="1" a="1"/>
  <c r="AL436" i="7"/>
  <c r="AE390" i="7" a="1"/>
  <c r="AE390" i="7" s="1"/>
  <c r="AE434" i="7" a="1"/>
  <c r="AE434" i="7" s="1"/>
  <c r="AI388" i="7" a="1"/>
  <c r="AI388" i="7" s="1"/>
  <c r="AI432" i="7" s="1" a="1"/>
  <c r="AI432" i="7"/>
  <c r="AI382" i="7" a="1"/>
  <c r="AI382" i="7" s="1"/>
  <c r="AI426" i="7" s="1" a="1"/>
  <c r="AI426" i="7" s="1"/>
  <c r="AM380" i="7" a="1"/>
  <c r="AM380" i="7" s="1"/>
  <c r="AM424" i="7" s="1" a="1"/>
  <c r="AM424" i="7" s="1"/>
  <c r="AO377" i="7" a="1"/>
  <c r="AO377" i="7" s="1"/>
  <c r="AO421" i="7" a="1"/>
  <c r="AO421" i="7" s="1"/>
  <c r="AD481" i="7" a="1"/>
  <c r="AD481" i="7" s="1"/>
  <c r="AD525" i="7" s="1" a="1"/>
  <c r="AD525" i="7"/>
  <c r="AH414" i="7" a="1"/>
  <c r="AH414" i="7" s="1"/>
  <c r="AI409" i="7" a="1"/>
  <c r="AI409" i="7" s="1"/>
  <c r="AG403" i="7" a="1"/>
  <c r="AG403" i="7" s="1"/>
  <c r="AH399" i="7" a="1"/>
  <c r="AH399" i="7"/>
  <c r="AJ388" i="7" a="1"/>
  <c r="AJ388" i="7" s="1"/>
  <c r="AJ432" i="7" s="1" a="1"/>
  <c r="AJ432" i="7" s="1"/>
  <c r="AN386" i="7" a="1"/>
  <c r="AN386" i="7" s="1"/>
  <c r="AN430" i="7" s="1" a="1"/>
  <c r="AN430" i="7" s="1"/>
  <c r="AN383" i="7" a="1"/>
  <c r="AN383" i="7" s="1"/>
  <c r="AN427" i="7" s="1" a="1"/>
  <c r="AN427" i="7" s="1"/>
  <c r="AN380" i="7" a="1"/>
  <c r="AN380" i="7" s="1"/>
  <c r="AN424" i="7" a="1"/>
  <c r="AN424" i="7" s="1"/>
  <c r="AG379" i="7" a="1"/>
  <c r="AG379" i="7" s="1"/>
  <c r="AG423" i="7" s="1" a="1"/>
  <c r="AG423" i="7" s="1"/>
  <c r="AF495" i="7" a="1"/>
  <c r="AF495" i="7" s="1"/>
  <c r="AL443" i="7" a="1"/>
  <c r="AL443" i="7" s="1"/>
  <c r="AM409" i="7" a="1"/>
  <c r="AM409" i="7" s="1"/>
  <c r="AN404" i="7" a="1"/>
  <c r="AN404" i="7" s="1"/>
  <c r="AE401" i="7" a="1"/>
  <c r="AE401" i="7" s="1"/>
  <c r="AD399" i="7" a="1"/>
  <c r="AD399" i="7" s="1"/>
  <c r="AM390" i="7" a="1"/>
  <c r="AM390" i="7" s="1"/>
  <c r="AM434" i="7" s="1" a="1"/>
  <c r="AM434" i="7" s="1"/>
  <c r="AF388" i="7" a="1"/>
  <c r="AF388" i="7" s="1"/>
  <c r="AF432" i="7" a="1"/>
  <c r="AF432" i="7"/>
  <c r="AH384" i="7" a="1"/>
  <c r="AH384" i="7" s="1"/>
  <c r="AH428" i="7" a="1"/>
  <c r="AH428" i="7" s="1"/>
  <c r="AE380" i="7" a="1"/>
  <c r="AE380" i="7" s="1"/>
  <c r="AE424" i="7" s="1" a="1"/>
  <c r="AE424" i="7" s="1"/>
  <c r="AM377" i="7" a="1"/>
  <c r="AM377" i="7" s="1"/>
  <c r="AM421" i="7" a="1"/>
  <c r="AM421" i="7" s="1"/>
  <c r="L105" i="7" a="1"/>
  <c r="L105" i="7" s="1"/>
  <c r="L311" i="7" s="1" a="1"/>
  <c r="L311" i="7" s="1"/>
  <c r="M103" i="7" a="1"/>
  <c r="M103" i="7" s="1"/>
  <c r="M288" i="7" s="1" a="1"/>
  <c r="M288" i="7" s="1"/>
  <c r="AF445" i="7" a="1"/>
  <c r="AF445" i="7" s="1"/>
  <c r="J106" i="7" a="1"/>
  <c r="J106" i="7"/>
  <c r="J149" i="7" a="1"/>
  <c r="J149" i="7" s="1"/>
  <c r="N106" i="7" a="1"/>
  <c r="N106" i="7" s="1"/>
  <c r="N291" i="7" a="1"/>
  <c r="N291" i="7" s="1"/>
  <c r="AH540" i="7" a="1"/>
  <c r="AH540" i="7" s="1"/>
  <c r="K104" i="7" a="1"/>
  <c r="K104" i="7" s="1"/>
  <c r="K125" i="7" a="1"/>
  <c r="K125" i="7" s="1"/>
  <c r="J103" i="7" a="1"/>
  <c r="J103" i="7" s="1"/>
  <c r="J288" i="7" a="1"/>
  <c r="J288" i="7" s="1"/>
  <c r="AO551" i="7" a="1"/>
  <c r="AO551" i="7" s="1"/>
  <c r="AL551" i="7" a="1"/>
  <c r="AL551" i="7" s="1"/>
  <c r="AL550" i="7" a="1"/>
  <c r="AL550" i="7" s="1"/>
  <c r="AI549" i="7" a="1"/>
  <c r="AI549" i="7"/>
  <c r="AF548" i="7" a="1"/>
  <c r="AF548" i="7" s="1"/>
  <c r="AK546" i="7" a="1"/>
  <c r="AK546" i="7" s="1"/>
  <c r="AE545" i="7" a="1"/>
  <c r="AE545" i="7" s="1"/>
  <c r="AO543" i="7" a="1"/>
  <c r="AO543" i="7" s="1"/>
  <c r="AL542" i="7" a="1"/>
  <c r="AL542" i="7" s="1"/>
  <c r="AI541" i="7" a="1"/>
  <c r="AI541" i="7" s="1"/>
  <c r="AF540" i="7" a="1"/>
  <c r="AF540" i="7" s="1"/>
  <c r="AK538" i="7" a="1"/>
  <c r="AK538" i="7"/>
  <c r="AE537" i="7" a="1"/>
  <c r="AE537" i="7" s="1"/>
  <c r="AH551" i="7" a="1"/>
  <c r="AH551" i="7" s="1"/>
  <c r="AE550" i="7" a="1"/>
  <c r="AE550" i="7" s="1"/>
  <c r="AO548" i="7" a="1"/>
  <c r="AO548" i="7" s="1"/>
  <c r="AL547" i="7" a="1"/>
  <c r="AL547" i="7" s="1"/>
  <c r="AK545" i="7" a="1"/>
  <c r="AK545" i="7" s="1"/>
  <c r="AM543" i="7" a="1"/>
  <c r="AM543" i="7" s="1"/>
  <c r="AJ542" i="7" a="1"/>
  <c r="AJ542" i="7"/>
  <c r="AG541" i="7" a="1"/>
  <c r="AG541" i="7" s="1"/>
  <c r="AD540" i="7" a="1"/>
  <c r="AD540" i="7" s="1"/>
  <c r="AN538" i="7" a="1"/>
  <c r="AN538" i="7" s="1"/>
  <c r="AK537" i="7" a="1"/>
  <c r="AK537" i="7"/>
  <c r="AH536" i="7" a="1"/>
  <c r="AH536" i="7" s="1"/>
  <c r="AM549" i="7" a="1"/>
  <c r="AM549" i="7" s="1"/>
  <c r="AJ548" i="7" a="1"/>
  <c r="AJ548" i="7" s="1"/>
  <c r="AG547" i="7" a="1"/>
  <c r="AG547" i="7" s="1"/>
  <c r="AD546" i="7" a="1"/>
  <c r="AD546" i="7" s="1"/>
  <c r="AN544" i="7" a="1"/>
  <c r="AN544" i="7" s="1"/>
  <c r="AK543" i="7" a="1"/>
  <c r="AK543" i="7" s="1"/>
  <c r="AM541" i="7" a="1"/>
  <c r="AM541" i="7" s="1"/>
  <c r="AJ540" i="7" a="1"/>
  <c r="AJ540" i="7" s="1"/>
  <c r="AG539" i="7" a="1"/>
  <c r="AG539" i="7" s="1"/>
  <c r="AD538" i="7" a="1"/>
  <c r="AD538" i="7" s="1"/>
  <c r="AI550" i="7" a="1"/>
  <c r="AI550" i="7"/>
  <c r="AL544" i="7" a="1"/>
  <c r="AL544" i="7" s="1"/>
  <c r="AK540" i="7" a="1"/>
  <c r="AK540" i="7" s="1"/>
  <c r="AL536" i="7" a="1"/>
  <c r="AL536" i="7" s="1"/>
  <c r="AK474" i="7" a="1"/>
  <c r="AK474" i="7" s="1"/>
  <c r="AK518" i="7" s="1" a="1"/>
  <c r="AK518" i="7" s="1"/>
  <c r="AH547" i="7" a="1"/>
  <c r="AH547" i="7" s="1"/>
  <c r="AE539" i="7" a="1"/>
  <c r="AE539" i="7" s="1"/>
  <c r="AO503" i="7" a="1"/>
  <c r="AO503" i="7"/>
  <c r="AH494" i="7" a="1"/>
  <c r="AH494" i="7" s="1"/>
  <c r="AM546" i="7" a="1"/>
  <c r="AM546" i="7" s="1"/>
  <c r="AN541" i="7" a="1"/>
  <c r="AN541" i="7" s="1"/>
  <c r="AD536" i="7" a="1"/>
  <c r="AD536" i="7" s="1"/>
  <c r="AI480" i="7" a="1"/>
  <c r="AI480" i="7" s="1"/>
  <c r="AI524" i="7" s="1" a="1"/>
  <c r="AI524" i="7" s="1"/>
  <c r="AD551" i="7" a="1"/>
  <c r="AD551" i="7" s="1"/>
  <c r="AH503" i="7" a="1"/>
  <c r="AH503" i="7"/>
  <c r="AN492" i="7" a="1"/>
  <c r="AN492" i="7" s="1"/>
  <c r="AK477" i="7" a="1"/>
  <c r="AK477" i="7" s="1"/>
  <c r="AK521" i="7" s="1" a="1"/>
  <c r="AK521" i="7" s="1"/>
  <c r="AG471" i="7" a="1"/>
  <c r="AG471" i="7" s="1"/>
  <c r="AG515" i="7" s="1" a="1"/>
  <c r="AG515" i="7" s="1"/>
  <c r="AI458" i="7" a="1"/>
  <c r="AI458" i="7" s="1"/>
  <c r="AL457" i="7" a="1"/>
  <c r="AL457" i="7" s="1"/>
  <c r="AD457" i="7" a="1"/>
  <c r="AD457" i="7" s="1"/>
  <c r="AN455" i="7" a="1"/>
  <c r="AN455" i="7" s="1"/>
  <c r="AF455" i="7" a="1"/>
  <c r="AF455" i="7" s="1"/>
  <c r="AK454" i="7" a="1"/>
  <c r="AK454" i="7" s="1"/>
  <c r="AN453" i="7" a="1"/>
  <c r="AN453" i="7" s="1"/>
  <c r="AF453" i="7" a="1"/>
  <c r="AF453" i="7" s="1"/>
  <c r="AK452" i="7" a="1"/>
  <c r="AK452" i="7" s="1"/>
  <c r="AN451" i="7" a="1"/>
  <c r="AN451" i="7" s="1"/>
  <c r="AF451" i="7" a="1"/>
  <c r="AF451" i="7"/>
  <c r="AK450" i="7" a="1"/>
  <c r="AK450" i="7" s="1"/>
  <c r="AE450" i="7" a="1"/>
  <c r="AE450" i="7" s="1"/>
  <c r="AJ449" i="7" a="1"/>
  <c r="AJ449" i="7" s="1"/>
  <c r="AD449" i="7" a="1"/>
  <c r="AD449" i="7" s="1"/>
  <c r="AK448" i="7" a="1"/>
  <c r="AK448" i="7" s="1"/>
  <c r="AN447" i="7" a="1"/>
  <c r="AN447" i="7"/>
  <c r="AF447" i="7" a="1"/>
  <c r="AF447" i="7" s="1"/>
  <c r="AK446" i="7" a="1"/>
  <c r="AK446" i="7" s="1"/>
  <c r="AN445" i="7" a="1"/>
  <c r="AN445" i="7" s="1"/>
  <c r="AG545" i="7" a="1"/>
  <c r="AG545" i="7" s="1"/>
  <c r="AE501" i="7" a="1"/>
  <c r="AE501" i="7" s="1"/>
  <c r="AN493" i="7" a="1"/>
  <c r="AN493" i="7" s="1"/>
  <c r="AI483" i="7" a="1"/>
  <c r="AI483" i="7" s="1"/>
  <c r="AI527" i="7" s="1" a="1"/>
  <c r="AI527" i="7" s="1"/>
  <c r="AE475" i="7" a="1"/>
  <c r="AE475" i="7" s="1"/>
  <c r="AE519" i="7" s="1" a="1"/>
  <c r="AE519" i="7" s="1"/>
  <c r="AN470" i="7" a="1"/>
  <c r="AN470" i="7" s="1"/>
  <c r="AN514" i="7" s="1" a="1"/>
  <c r="AN514" i="7" s="1"/>
  <c r="AF470" i="7" a="1"/>
  <c r="AF470" i="7" s="1"/>
  <c r="AF514" i="7" a="1"/>
  <c r="AF514" i="7" s="1"/>
  <c r="AG414" i="7" a="1"/>
  <c r="AG414" i="7" s="1"/>
  <c r="AH413" i="7" a="1"/>
  <c r="AH413" i="7"/>
  <c r="AK412" i="7" a="1"/>
  <c r="AK412" i="7" s="1"/>
  <c r="AJ411" i="7" a="1"/>
  <c r="AJ411" i="7" s="1"/>
  <c r="AM410" i="7" a="1"/>
  <c r="AM410" i="7" s="1"/>
  <c r="AN409" i="7" a="1"/>
  <c r="AN409" i="7" s="1"/>
  <c r="AD409" i="7" a="1"/>
  <c r="AD409" i="7" s="1"/>
  <c r="AG408" i="7" a="1"/>
  <c r="AG408" i="7" s="1"/>
  <c r="AF407" i="7" a="1"/>
  <c r="AF407" i="7" s="1"/>
  <c r="AI406" i="7" a="1"/>
  <c r="AI406" i="7"/>
  <c r="AH405" i="7" a="1"/>
  <c r="AH405" i="7" s="1"/>
  <c r="AM404" i="7" a="1"/>
  <c r="AM404" i="7" s="1"/>
  <c r="AN403" i="7" a="1"/>
  <c r="AN403" i="7" s="1"/>
  <c r="AO402" i="7" a="1"/>
  <c r="AO402" i="7"/>
  <c r="AG402" i="7" a="1"/>
  <c r="AG402" i="7" s="1"/>
  <c r="AJ401" i="7" a="1"/>
  <c r="AJ401" i="7" s="1"/>
  <c r="AO400" i="7" a="1"/>
  <c r="AO400" i="7" s="1"/>
  <c r="AE502" i="7" a="1"/>
  <c r="AE502" i="7"/>
  <c r="AM498" i="7" a="1"/>
  <c r="AM498" i="7" s="1"/>
  <c r="AG496" i="7" a="1"/>
  <c r="AG496" i="7" s="1"/>
  <c r="AO493" i="7" a="1"/>
  <c r="AO493" i="7" s="1"/>
  <c r="AH492" i="7" a="1"/>
  <c r="AH492" i="7" s="1"/>
  <c r="AE485" i="7" a="1"/>
  <c r="AE485" i="7" s="1"/>
  <c r="AE529" i="7" a="1"/>
  <c r="AE529" i="7" s="1"/>
  <c r="AO481" i="7" a="1"/>
  <c r="AO481" i="7" s="1"/>
  <c r="AO525" i="7" s="1" a="1"/>
  <c r="AO525" i="7" s="1"/>
  <c r="AH479" i="7" a="1"/>
  <c r="AH479" i="7" s="1"/>
  <c r="AH523" i="7" s="1" a="1"/>
  <c r="AH523" i="7" s="1"/>
  <c r="AE477" i="7" a="1"/>
  <c r="AE477" i="7" s="1"/>
  <c r="AE521" i="7" s="1" a="1"/>
  <c r="AE521" i="7" s="1"/>
  <c r="AO473" i="7" a="1"/>
  <c r="AO473" i="7" s="1"/>
  <c r="AO517" i="7" a="1"/>
  <c r="AO517" i="7" s="1"/>
  <c r="AH472" i="7" a="1"/>
  <c r="AH472" i="7" s="1"/>
  <c r="AH516" i="7" s="1" a="1"/>
  <c r="AH516" i="7" s="1"/>
  <c r="AJ471" i="7" a="1"/>
  <c r="AJ471" i="7" s="1"/>
  <c r="AJ515" i="7" a="1"/>
  <c r="AJ515" i="7" s="1"/>
  <c r="AN458" i="7" a="1"/>
  <c r="AN458" i="7" s="1"/>
  <c r="AF458" i="7" a="1"/>
  <c r="AF458" i="7" s="1"/>
  <c r="AK457" i="7" a="1"/>
  <c r="AK457" i="7" s="1"/>
  <c r="AE457" i="7" a="1"/>
  <c r="AE457" i="7" s="1"/>
  <c r="AJ456" i="7" a="1"/>
  <c r="AJ456" i="7" s="1"/>
  <c r="AO455" i="7" a="1"/>
  <c r="AO455" i="7"/>
  <c r="AG455" i="7" a="1"/>
  <c r="AG455" i="7" s="1"/>
  <c r="AJ454" i="7" a="1"/>
  <c r="AJ454" i="7" s="1"/>
  <c r="AO453" i="7" a="1"/>
  <c r="AO453" i="7" s="1"/>
  <c r="AG453" i="7" a="1"/>
  <c r="AG453" i="7"/>
  <c r="AJ452" i="7" a="1"/>
  <c r="AJ452" i="7" s="1"/>
  <c r="AO451" i="7" a="1"/>
  <c r="AO451" i="7" s="1"/>
  <c r="AG451" i="7" a="1"/>
  <c r="AG451" i="7" s="1"/>
  <c r="AJ450" i="7" a="1"/>
  <c r="AJ450" i="7"/>
  <c r="AO449" i="7" a="1"/>
  <c r="AO449" i="7" s="1"/>
  <c r="AG449" i="7" a="1"/>
  <c r="AG449" i="7" s="1"/>
  <c r="AJ448" i="7" a="1"/>
  <c r="AJ448" i="7" s="1"/>
  <c r="AO447" i="7" a="1"/>
  <c r="AO447" i="7" s="1"/>
  <c r="AG447" i="7" a="1"/>
  <c r="AG447" i="7" s="1"/>
  <c r="AD446" i="7" a="1"/>
  <c r="AD446" i="7" s="1"/>
  <c r="AK445" i="7" a="1"/>
  <c r="AK445" i="7" s="1"/>
  <c r="AN444" i="7" a="1"/>
  <c r="AN444" i="7"/>
  <c r="AF444" i="7" a="1"/>
  <c r="AF444" i="7" s="1"/>
  <c r="AK443" i="7" a="1"/>
  <c r="AK443" i="7" s="1"/>
  <c r="AO391" i="7" a="1"/>
  <c r="AO391" i="7" s="1"/>
  <c r="AO435" i="7" s="1" a="1"/>
  <c r="AO435" i="7" s="1"/>
  <c r="AG391" i="7" a="1"/>
  <c r="AG391" i="7" s="1"/>
  <c r="AG435" i="7" a="1"/>
  <c r="AG435" i="7" s="1"/>
  <c r="AJ389" i="7" a="1"/>
  <c r="AJ389" i="7" s="1"/>
  <c r="AJ433" i="7" s="1" a="1"/>
  <c r="AJ433" i="7" s="1"/>
  <c r="AO387" i="7" a="1"/>
  <c r="AO387" i="7" s="1"/>
  <c r="AO431" i="7" a="1"/>
  <c r="AO431" i="7" s="1"/>
  <c r="AG387" i="7" a="1"/>
  <c r="AG387" i="7" s="1"/>
  <c r="AG431" i="7" s="1" a="1"/>
  <c r="AG431" i="7" s="1"/>
  <c r="AJ385" i="7" a="1"/>
  <c r="AJ385" i="7" s="1"/>
  <c r="AJ429" i="7" a="1"/>
  <c r="AJ429" i="7" s="1"/>
  <c r="AO383" i="7" a="1"/>
  <c r="AO383" i="7" s="1"/>
  <c r="AO427" i="7" s="1" a="1"/>
  <c r="AO427" i="7" s="1"/>
  <c r="AG383" i="7" a="1"/>
  <c r="AG383" i="7" s="1"/>
  <c r="AG427" i="7" s="1" a="1"/>
  <c r="AG427" i="7" s="1"/>
  <c r="AJ381" i="7" a="1"/>
  <c r="AJ381" i="7" s="1"/>
  <c r="AJ425" i="7" s="1" a="1"/>
  <c r="AJ425" i="7" s="1"/>
  <c r="AO379" i="7" a="1"/>
  <c r="AO379" i="7" s="1"/>
  <c r="AO423" i="7" a="1"/>
  <c r="AO423" i="7" s="1"/>
  <c r="AM500" i="7" a="1"/>
  <c r="AM500" i="7" s="1"/>
  <c r="AI492" i="7" a="1"/>
  <c r="AI492" i="7"/>
  <c r="AJ477" i="7" a="1"/>
  <c r="AJ477" i="7" s="1"/>
  <c r="AJ521" i="7" a="1"/>
  <c r="AJ521" i="7" s="1"/>
  <c r="AH400" i="7" a="1"/>
  <c r="AH400" i="7" s="1"/>
  <c r="AE399" i="7" a="1"/>
  <c r="AE399" i="7" s="1"/>
  <c r="AH391" i="7" a="1"/>
  <c r="AH391" i="7" s="1"/>
  <c r="AH435" i="7" a="1"/>
  <c r="AH435" i="7" s="1"/>
  <c r="AI389" i="7" a="1"/>
  <c r="AI389" i="7" s="1"/>
  <c r="AI433" i="7" s="1" a="1"/>
  <c r="AI433" i="7"/>
  <c r="AL386" i="7" a="1"/>
  <c r="AL386" i="7" s="1"/>
  <c r="AL430" i="7" s="1" a="1"/>
  <c r="AL430" i="7" s="1"/>
  <c r="AM384" i="7" a="1"/>
  <c r="AM384" i="7" s="1"/>
  <c r="AM428" i="7" s="1" a="1"/>
  <c r="AM428" i="7" s="1"/>
  <c r="AD383" i="7" a="1"/>
  <c r="AD383" i="7" s="1"/>
  <c r="AD427" i="7" a="1"/>
  <c r="AD427" i="7" s="1"/>
  <c r="AM381" i="7" a="1"/>
  <c r="AM381" i="7" s="1"/>
  <c r="AM425" i="7" s="1" a="1"/>
  <c r="AM425" i="7" s="1"/>
  <c r="AG380" i="7" a="1"/>
  <c r="AG380" i="7" s="1"/>
  <c r="AG424" i="7" a="1"/>
  <c r="AG424" i="7" s="1"/>
  <c r="AN378" i="7" a="1"/>
  <c r="AN378" i="7" s="1"/>
  <c r="AN422" i="7" s="1" a="1"/>
  <c r="AN422" i="7" s="1"/>
  <c r="AF378" i="7" a="1"/>
  <c r="AF378" i="7" s="1"/>
  <c r="AF422" i="7" a="1"/>
  <c r="AF422" i="7" s="1"/>
  <c r="AO498" i="7" a="1"/>
  <c r="AO498" i="7" s="1"/>
  <c r="AL481" i="7" a="1"/>
  <c r="AL481" i="7"/>
  <c r="AL525" i="7" s="1" a="1"/>
  <c r="AL525" i="7" s="1"/>
  <c r="AK470" i="7" a="1"/>
  <c r="AK470" i="7" s="1"/>
  <c r="AK514" i="7" s="1" a="1"/>
  <c r="AK514" i="7" s="1"/>
  <c r="AI444" i="7" a="1"/>
  <c r="AI444" i="7"/>
  <c r="AF443" i="7" a="1"/>
  <c r="AF443" i="7" s="1"/>
  <c r="AL412" i="7" a="1"/>
  <c r="AL412" i="7" s="1"/>
  <c r="AI411" i="7" a="1"/>
  <c r="AI411" i="7" s="1"/>
  <c r="AF410" i="7" a="1"/>
  <c r="AF410" i="7"/>
  <c r="AL408" i="7" a="1"/>
  <c r="AL408" i="7" s="1"/>
  <c r="AI407" i="7" a="1"/>
  <c r="AI407" i="7" s="1"/>
  <c r="AF406" i="7" a="1"/>
  <c r="AF406" i="7" s="1"/>
  <c r="AL404" i="7" a="1"/>
  <c r="AL404" i="7" s="1"/>
  <c r="AI403" i="7" a="1"/>
  <c r="AI403" i="7" s="1"/>
  <c r="AF402" i="7" a="1"/>
  <c r="AF402" i="7" s="1"/>
  <c r="AG401" i="7" a="1"/>
  <c r="AG401" i="7" s="1"/>
  <c r="AJ499" i="7" a="1"/>
  <c r="AJ499" i="7"/>
  <c r="AN485" i="7" a="1"/>
  <c r="AN485" i="7" s="1"/>
  <c r="AN529" i="7" s="1" a="1"/>
  <c r="AN529" i="7" s="1"/>
  <c r="AD473" i="7" a="1"/>
  <c r="AD473" i="7" s="1"/>
  <c r="AD517" i="7" s="1" a="1"/>
  <c r="AD517" i="7" s="1"/>
  <c r="AI400" i="7" a="1"/>
  <c r="AI400" i="7" s="1"/>
  <c r="AF399" i="7" a="1"/>
  <c r="AF399" i="7" s="1"/>
  <c r="AL391" i="7" a="1"/>
  <c r="AL391" i="7" s="1"/>
  <c r="AL435" i="7" s="1" a="1"/>
  <c r="AL435" i="7" s="1"/>
  <c r="AF390" i="7" a="1"/>
  <c r="AF390" i="7" s="1"/>
  <c r="AF434" i="7" a="1"/>
  <c r="AF434" i="7" s="1"/>
  <c r="AO388" i="7" a="1"/>
  <c r="AO388" i="7" s="1"/>
  <c r="AO432" i="7" s="1" a="1"/>
  <c r="AO432" i="7" s="1"/>
  <c r="AN387" i="7" a="1"/>
  <c r="AN387" i="7" s="1"/>
  <c r="AN431" i="7" a="1"/>
  <c r="AN431" i="7" s="1"/>
  <c r="AE386" i="7" a="1"/>
  <c r="AE386" i="7" s="1"/>
  <c r="AE430" i="7" s="1" a="1"/>
  <c r="AE430" i="7"/>
  <c r="AI384" i="7" a="1"/>
  <c r="AI384" i="7" s="1"/>
  <c r="AI428" i="7" s="1" a="1"/>
  <c r="AI428" i="7" s="1"/>
  <c r="AO382" i="7" a="1"/>
  <c r="AO382" i="7" s="1"/>
  <c r="AO426" i="7" s="1" a="1"/>
  <c r="AO426" i="7" s="1"/>
  <c r="AK380" i="7" a="1"/>
  <c r="AK380" i="7" s="1"/>
  <c r="AK424" i="7" a="1"/>
  <c r="AK424" i="7" s="1"/>
  <c r="AK378" i="7" a="1"/>
  <c r="AK378" i="7" s="1"/>
  <c r="AK422" i="7" s="1" a="1"/>
  <c r="AK422" i="7" s="1"/>
  <c r="AE500" i="7" a="1"/>
  <c r="AE500" i="7" s="1"/>
  <c r="AG444" i="7" a="1"/>
  <c r="AG444" i="7" s="1"/>
  <c r="AK411" i="7" a="1"/>
  <c r="AK411" i="7" s="1"/>
  <c r="AL406" i="7" a="1"/>
  <c r="AL406" i="7" s="1"/>
  <c r="AJ400" i="7" a="1"/>
  <c r="AJ400" i="7" s="1"/>
  <c r="AG386" i="7" a="1"/>
  <c r="AG386" i="7" s="1"/>
  <c r="AG430" i="7" s="1" a="1"/>
  <c r="AG430" i="7" s="1"/>
  <c r="AK377" i="7" a="1"/>
  <c r="AK377" i="7"/>
  <c r="AK421" i="7" s="1" a="1"/>
  <c r="AK421" i="7" s="1"/>
  <c r="AO475" i="7" a="1"/>
  <c r="AO475" i="7" s="1"/>
  <c r="AO519" i="7" s="1" a="1"/>
  <c r="AO519" i="7" s="1"/>
  <c r="AE413" i="7" a="1"/>
  <c r="AE413" i="7"/>
  <c r="AF408" i="7" a="1"/>
  <c r="AF408" i="7" s="1"/>
  <c r="AD402" i="7" a="1"/>
  <c r="AD402" i="7" s="1"/>
  <c r="AH392" i="7" a="1"/>
  <c r="AH392" i="7" s="1"/>
  <c r="AH436" i="7" s="1" a="1"/>
  <c r="AH436" i="7" s="1"/>
  <c r="AE388" i="7" a="1"/>
  <c r="AE388" i="7" s="1"/>
  <c r="AE432" i="7" s="1" a="1"/>
  <c r="AE432" i="7" s="1"/>
  <c r="AE385" i="7" a="1"/>
  <c r="AE385" i="7" s="1"/>
  <c r="AE429" i="7" s="1" a="1"/>
  <c r="AE429" i="7" s="1"/>
  <c r="AI380" i="7" a="1"/>
  <c r="AI380" i="7" s="1"/>
  <c r="AI424" i="7" a="1"/>
  <c r="AI424" i="7" s="1"/>
  <c r="AL377" i="7" a="1"/>
  <c r="AL377" i="7" s="1"/>
  <c r="AL421" i="7" s="1" a="1"/>
  <c r="AL421" i="7" s="1"/>
  <c r="AF477" i="7" a="1"/>
  <c r="AF477" i="7" s="1"/>
  <c r="AF521" i="7" s="1" a="1"/>
  <c r="AF521" i="7" s="1"/>
  <c r="AL414" i="7" a="1"/>
  <c r="AL414" i="7" s="1"/>
  <c r="AJ408" i="7" a="1"/>
  <c r="AJ408" i="7" s="1"/>
  <c r="AG400" i="7" a="1"/>
  <c r="AG400" i="7" s="1"/>
  <c r="AO392" i="7" a="1"/>
  <c r="AO392" i="7" s="1"/>
  <c r="AO436" i="7" s="1" a="1"/>
  <c r="AO436" i="7" s="1"/>
  <c r="AH387" i="7" a="1"/>
  <c r="AH387" i="7"/>
  <c r="AH431" i="7" s="1" a="1"/>
  <c r="AH431" i="7" s="1"/>
  <c r="AJ383" i="7" a="1"/>
  <c r="AJ383" i="7" s="1"/>
  <c r="AJ427" i="7" a="1"/>
  <c r="AJ427" i="7" s="1"/>
  <c r="AL379" i="7" a="1"/>
  <c r="AL379" i="7" s="1"/>
  <c r="AL423" i="7" s="1" a="1"/>
  <c r="AL423" i="7" s="1"/>
  <c r="AI377" i="7" a="1"/>
  <c r="AI377" i="7" s="1"/>
  <c r="AI421" i="7" s="1" a="1"/>
  <c r="AI421" i="7" s="1"/>
  <c r="J105" i="7" a="1"/>
  <c r="J105" i="7"/>
  <c r="J290" i="7" s="1" a="1"/>
  <c r="J290" i="7" s="1"/>
  <c r="K103" i="7" a="1"/>
  <c r="K103" i="7" s="1"/>
  <c r="K288" i="7" s="1" a="1"/>
  <c r="K288" i="7" s="1"/>
  <c r="N103" i="7" a="1"/>
  <c r="N103" i="7"/>
  <c r="N309" i="7" s="1" a="1"/>
  <c r="N309" i="7" s="1"/>
  <c r="N168" i="7"/>
  <c r="L103" i="7" a="1"/>
  <c r="L103" i="7" s="1"/>
  <c r="L288" i="7" s="1" a="1"/>
  <c r="L288" i="7" s="1"/>
  <c r="Q106" i="7" a="1"/>
  <c r="Q106" i="7" s="1"/>
  <c r="Q149" i="7" s="1" a="1"/>
  <c r="Q149" i="7" s="1"/>
  <c r="K106" i="7" a="1"/>
  <c r="K106" i="7"/>
  <c r="K291" i="7" s="1" a="1"/>
  <c r="K291" i="7" s="1"/>
  <c r="I106" i="7" a="1"/>
  <c r="I106" i="7" s="1"/>
  <c r="I291" i="7" s="1" a="1"/>
  <c r="I291" i="7" s="1"/>
  <c r="I111" i="7" a="1"/>
  <c r="I111" i="7"/>
  <c r="J111" i="7" a="1"/>
  <c r="J111" i="7" s="1"/>
  <c r="J154" i="7" s="1" a="1"/>
  <c r="J154" i="7" s="1"/>
  <c r="Q110" i="7" a="1"/>
  <c r="Q110" i="7"/>
  <c r="Q153" i="7" s="1" a="1"/>
  <c r="Q153" i="7" s="1"/>
  <c r="N108" i="7" a="1"/>
  <c r="N108" i="7" s="1"/>
  <c r="N151" i="7" s="1" a="1"/>
  <c r="N151" i="7"/>
  <c r="M107" i="7" a="1"/>
  <c r="M107" i="7" s="1"/>
  <c r="H106" i="7" a="1"/>
  <c r="H106" i="7"/>
  <c r="Q104" i="7" a="1"/>
  <c r="Q104" i="7"/>
  <c r="Q125" i="7" s="1" a="1"/>
  <c r="Q125" i="7" s="1"/>
  <c r="Q103" i="7" a="1"/>
  <c r="Q103" i="7" s="1"/>
  <c r="Q146" i="7" s="1" a="1"/>
  <c r="Q146" i="7" s="1"/>
  <c r="AJ386" i="7" a="1"/>
  <c r="AJ386" i="7" s="1"/>
  <c r="AJ430" i="7" s="1" a="1"/>
  <c r="AJ430" i="7" s="1"/>
  <c r="AH402" i="7" a="1"/>
  <c r="AH402" i="7"/>
  <c r="AD377" i="7" a="1"/>
  <c r="AD377" i="7" s="1"/>
  <c r="AD421" i="7" s="1" a="1"/>
  <c r="AD421" i="7" s="1"/>
  <c r="AL387" i="7" a="1"/>
  <c r="AL387" i="7"/>
  <c r="AL431" i="7" s="1" a="1"/>
  <c r="AL431" i="7" s="1"/>
  <c r="AL410" i="7" a="1"/>
  <c r="AL410" i="7" s="1"/>
  <c r="AK381" i="7" a="1"/>
  <c r="AK381" i="7"/>
  <c r="AK425" i="7" s="1" a="1"/>
  <c r="AK425" i="7" s="1"/>
  <c r="AG399" i="7" a="1"/>
  <c r="AG399" i="7" s="1"/>
  <c r="AM479" i="7" a="1"/>
  <c r="AM479" i="7" s="1"/>
  <c r="AM523" i="7" s="1" a="1"/>
  <c r="AM523" i="7" s="1"/>
  <c r="AF384" i="7" a="1"/>
  <c r="AF384" i="7"/>
  <c r="AF428" i="7" a="1"/>
  <c r="AF428" i="7" s="1"/>
  <c r="AM389" i="7" a="1"/>
  <c r="AM389" i="7" s="1"/>
  <c r="AM433" i="7" s="1" a="1"/>
  <c r="AM433" i="7" s="1"/>
  <c r="AM470" i="7" a="1"/>
  <c r="AM470" i="7"/>
  <c r="AM514" i="7" a="1"/>
  <c r="AM514" i="7" s="1"/>
  <c r="AO401" i="7" a="1"/>
  <c r="AO401" i="7" s="1"/>
  <c r="AN406" i="7" a="1"/>
  <c r="AN406" i="7" s="1"/>
  <c r="AD412" i="7" a="1"/>
  <c r="AD412" i="7"/>
  <c r="AD445" i="7" a="1"/>
  <c r="AD445" i="7" s="1"/>
  <c r="AJ378" i="7" a="1"/>
  <c r="AJ378" i="7" s="1"/>
  <c r="AJ422" i="7" s="1" a="1"/>
  <c r="AJ422" i="7" s="1"/>
  <c r="AO380" i="7" a="1"/>
  <c r="AO380" i="7"/>
  <c r="AO424" i="7" a="1"/>
  <c r="AO424" i="7" s="1"/>
  <c r="AH388" i="7" a="1"/>
  <c r="AH388" i="7" s="1"/>
  <c r="AH432" i="7" s="1" a="1"/>
  <c r="AH432" i="7" s="1"/>
  <c r="AI470" i="7" a="1"/>
  <c r="AI470" i="7"/>
  <c r="AI514" i="7" a="1"/>
  <c r="AI514" i="7" s="1"/>
  <c r="AF381" i="7" a="1"/>
  <c r="AF381" i="7" s="1"/>
  <c r="AF425" i="7" s="1" a="1"/>
  <c r="AF425" i="7" s="1"/>
  <c r="AN385" i="7" a="1"/>
  <c r="AN385" i="7"/>
  <c r="AN429" i="7" a="1"/>
  <c r="AN429" i="7" s="1"/>
  <c r="AK391" i="7" a="1"/>
  <c r="AK391" i="7" s="1"/>
  <c r="AK435" i="7" s="1" a="1"/>
  <c r="AK435" i="7" s="1"/>
  <c r="AG445" i="7" a="1"/>
  <c r="AG445" i="7"/>
  <c r="AK447" i="7" a="1"/>
  <c r="AK447" i="7" s="1"/>
  <c r="AF450" i="7" a="1"/>
  <c r="AF450" i="7" s="1"/>
  <c r="AK451" i="7" a="1"/>
  <c r="AK451" i="7" s="1"/>
  <c r="AN452" i="7" a="1"/>
  <c r="AN452" i="7"/>
  <c r="AF454" i="7" a="1"/>
  <c r="AF454" i="7" s="1"/>
  <c r="AK455" i="7" a="1"/>
  <c r="AK455" i="7" s="1"/>
  <c r="AL456" i="7" a="1"/>
  <c r="AL456" i="7" s="1"/>
  <c r="AO457" i="7" a="1"/>
  <c r="AO457" i="7"/>
  <c r="AF471" i="7" a="1"/>
  <c r="AF471" i="7" s="1"/>
  <c r="AF515" i="7" s="1" a="1"/>
  <c r="AF515" i="7" s="1"/>
  <c r="AG473" i="7" a="1"/>
  <c r="AG473" i="7" s="1"/>
  <c r="AG517" i="7" s="1" a="1"/>
  <c r="AG517" i="7" s="1"/>
  <c r="AM477" i="7" a="1"/>
  <c r="AM477" i="7"/>
  <c r="AM521" i="7" s="1" a="1"/>
  <c r="AM521" i="7" s="1"/>
  <c r="AJ483" i="7" a="1"/>
  <c r="AJ483" i="7" s="1"/>
  <c r="AJ527" i="7" s="1" a="1"/>
  <c r="AJ527" i="7" s="1"/>
  <c r="AG493" i="7" a="1"/>
  <c r="AG493" i="7" s="1"/>
  <c r="AJ497" i="7" a="1"/>
  <c r="AJ497" i="7" s="1"/>
  <c r="AI505" i="7" a="1"/>
  <c r="AI505" i="7" s="1"/>
  <c r="AF401" i="7" a="1"/>
  <c r="AF401" i="7"/>
  <c r="AK402" i="7" a="1"/>
  <c r="AK402" i="7" s="1"/>
  <c r="AG404" i="7" a="1"/>
  <c r="AG404" i="7" s="1"/>
  <c r="AN405" i="7" a="1"/>
  <c r="AN405" i="7" s="1"/>
  <c r="AL407" i="7" a="1"/>
  <c r="AL407" i="7"/>
  <c r="AJ409" i="7" a="1"/>
  <c r="AJ409" i="7" s="1"/>
  <c r="AO412" i="7" a="1"/>
  <c r="AO412" i="7" s="1"/>
  <c r="AJ473" i="7" a="1"/>
  <c r="AJ473" i="7" s="1"/>
  <c r="AJ517" i="7" s="1" a="1"/>
  <c r="AJ517" i="7" s="1"/>
  <c r="AF536" i="7" a="1"/>
  <c r="AF536" i="7"/>
  <c r="AJ447" i="7" a="1"/>
  <c r="AJ447" i="7"/>
  <c r="AG452" i="7" a="1"/>
  <c r="AG452" i="7"/>
  <c r="AO454" i="7" a="1"/>
  <c r="AO454" i="7"/>
  <c r="AH457" i="7" a="1"/>
  <c r="AH457" i="7"/>
  <c r="AF541" i="7" a="1"/>
  <c r="AF541" i="7"/>
  <c r="AG544" i="7" a="1"/>
  <c r="AG544" i="7"/>
  <c r="AK541" i="7" a="1"/>
  <c r="AK541" i="7"/>
  <c r="AE538" i="7" a="1"/>
  <c r="AE538" i="7"/>
  <c r="AL538" i="7" a="1"/>
  <c r="AL538" i="7"/>
  <c r="AF544" i="7" a="1"/>
  <c r="AF544" i="7"/>
  <c r="AE549" i="7" a="1"/>
  <c r="AE549" i="7"/>
  <c r="AI539" i="7" a="1"/>
  <c r="AI539" i="7"/>
  <c r="AK544" i="7" a="1"/>
  <c r="AK544" i="7"/>
  <c r="AJ549" i="7" a="1"/>
  <c r="AJ549" i="7"/>
  <c r="AK539" i="7" a="1"/>
  <c r="AK539" i="7" s="1"/>
  <c r="AJ544" i="7" a="1"/>
  <c r="AJ544" i="7"/>
  <c r="AD550" i="7" a="1"/>
  <c r="AD550" i="7"/>
  <c r="H111" i="7" a="1"/>
  <c r="H111" i="7"/>
  <c r="H154" i="7" s="1" a="1"/>
  <c r="H154" i="7" s="1"/>
  <c r="L110" i="7" a="1"/>
  <c r="L110" i="7"/>
  <c r="N110" i="7" a="1"/>
  <c r="N110" i="7" s="1"/>
  <c r="N153" i="7" s="1" a="1"/>
  <c r="N153" i="7" s="1"/>
  <c r="H109" i="7" a="1"/>
  <c r="H109" i="7" s="1"/>
  <c r="H294" i="7" s="1" a="1"/>
  <c r="H294" i="7" s="1"/>
  <c r="I109" i="7" a="1"/>
  <c r="I109" i="7" s="1"/>
  <c r="I315" i="7" s="1" a="1"/>
  <c r="I315" i="7" s="1"/>
  <c r="M109" i="7" a="1"/>
  <c r="M109" i="7" s="1"/>
  <c r="M294" i="7" s="1" a="1"/>
  <c r="M294" i="7" s="1"/>
  <c r="K108" i="7" a="1"/>
  <c r="K108" i="7" s="1"/>
  <c r="K314" i="7" s="1" a="1"/>
  <c r="K314" i="7" s="1"/>
  <c r="K173" i="7"/>
  <c r="J108" i="7" a="1"/>
  <c r="J108" i="7" s="1"/>
  <c r="J314" i="7" s="1" a="1"/>
  <c r="J314" i="7" s="1"/>
  <c r="L108" i="7" a="1"/>
  <c r="L108" i="7"/>
  <c r="L314" i="7" s="1" a="1"/>
  <c r="L314" i="7"/>
  <c r="Q107" i="7" a="1"/>
  <c r="Q107" i="7"/>
  <c r="Q313" i="7" a="1"/>
  <c r="Q313" i="7" s="1"/>
  <c r="N107" i="7" a="1"/>
  <c r="N107" i="7" s="1"/>
  <c r="N313" i="7" a="1"/>
  <c r="N313" i="7" s="1"/>
  <c r="M111" i="7" a="1"/>
  <c r="M111" i="7"/>
  <c r="M154" i="7" s="1" a="1"/>
  <c r="M154" i="7" s="1"/>
  <c r="N111" i="7" a="1"/>
  <c r="N111" i="7"/>
  <c r="N154" i="7" s="1" a="1"/>
  <c r="N154" i="7" s="1"/>
  <c r="M110" i="7" a="1"/>
  <c r="M110" i="7"/>
  <c r="M295" i="7" s="1" a="1"/>
  <c r="M295" i="7" s="1"/>
  <c r="I110" i="7" a="1"/>
  <c r="I110" i="7"/>
  <c r="I153" i="7" s="1" a="1"/>
  <c r="I153" i="7" s="1"/>
  <c r="J109" i="7" a="1"/>
  <c r="J109" i="7"/>
  <c r="Q109" i="7" a="1"/>
  <c r="Q109" i="7" s="1"/>
  <c r="Q152" i="7" s="1" a="1"/>
  <c r="Q152" i="7" s="1"/>
  <c r="M108" i="7" a="1"/>
  <c r="M108" i="7"/>
  <c r="M151" i="7" s="1" a="1"/>
  <c r="M151" i="7" s="1"/>
  <c r="I108" i="7" a="1"/>
  <c r="I108" i="7" s="1"/>
  <c r="I314" i="7" s="1" a="1"/>
  <c r="I314" i="7" s="1"/>
  <c r="L107" i="7" a="1"/>
  <c r="L107" i="7"/>
  <c r="L292" i="7" s="1" a="1"/>
  <c r="L292" i="7" s="1"/>
  <c r="L106" i="7" a="1"/>
  <c r="L106" i="7" s="1"/>
  <c r="L291" i="7" s="1" a="1"/>
  <c r="L291" i="7" s="1"/>
  <c r="N105" i="7" a="1"/>
  <c r="N105" i="7"/>
  <c r="N290" i="7" s="1" a="1"/>
  <c r="N290" i="7" s="1"/>
  <c r="AJ380" i="7" a="1"/>
  <c r="AJ380" i="7" s="1"/>
  <c r="AJ424" i="7" s="1" a="1"/>
  <c r="AJ424" i="7" s="1"/>
  <c r="AO389" i="7" a="1"/>
  <c r="AO389" i="7"/>
  <c r="AO433" i="7" s="1" a="1"/>
  <c r="AO433" i="7"/>
  <c r="AO399" i="7" a="1"/>
  <c r="AO399" i="7" s="1"/>
  <c r="AD406" i="7" a="1"/>
  <c r="AD406" i="7"/>
  <c r="AO444" i="7" a="1"/>
  <c r="AO444" i="7"/>
  <c r="AK379" i="7" a="1"/>
  <c r="AK379" i="7"/>
  <c r="AK423" i="7" s="1" a="1"/>
  <c r="AK423" i="7" s="1"/>
  <c r="AG384" i="7" a="1"/>
  <c r="AG384" i="7"/>
  <c r="AG428" i="7" a="1"/>
  <c r="AG428" i="7"/>
  <c r="AL390" i="7" a="1"/>
  <c r="AL390" i="7"/>
  <c r="AL434" i="7" s="1" a="1"/>
  <c r="AL434" i="7" s="1"/>
  <c r="AJ404" i="7" a="1"/>
  <c r="AJ404" i="7"/>
  <c r="AH443" i="7" a="1"/>
  <c r="AH443" i="7"/>
  <c r="AF379" i="7" a="1"/>
  <c r="AF379" i="7"/>
  <c r="AF423" i="7" s="1" a="1"/>
  <c r="AF423" i="7" s="1"/>
  <c r="AK384" i="7" a="1"/>
  <c r="AK384" i="7"/>
  <c r="AK428" i="7" a="1"/>
  <c r="AK428" i="7"/>
  <c r="AN391" i="7" a="1"/>
  <c r="AN391" i="7"/>
  <c r="AN435" i="7" s="1" a="1"/>
  <c r="AN435" i="7" s="1"/>
  <c r="AF404" i="7" a="1"/>
  <c r="AF404" i="7"/>
  <c r="AD414" i="7" a="1"/>
  <c r="AD414" i="7"/>
  <c r="AG378" i="7" a="1"/>
  <c r="AG378" i="7"/>
  <c r="AG422" i="7" s="1" a="1"/>
  <c r="AG422" i="7" s="1"/>
  <c r="AG382" i="7" a="1"/>
  <c r="AG382" i="7"/>
  <c r="AG426" i="7" a="1"/>
  <c r="AG426" i="7"/>
  <c r="AG385" i="7" a="1"/>
  <c r="AG385" i="7"/>
  <c r="AG429" i="7" s="1" a="1"/>
  <c r="AG429" i="7" s="1"/>
  <c r="AG388" i="7" a="1"/>
  <c r="AG388" i="7"/>
  <c r="AG432" i="7" a="1"/>
  <c r="AG432" i="7"/>
  <c r="AN390" i="7" a="1"/>
  <c r="AN390" i="7"/>
  <c r="AN434" i="7" s="1" a="1"/>
  <c r="AN434" i="7" s="1"/>
  <c r="AN399" i="7" a="1"/>
  <c r="AN399" i="7"/>
  <c r="AI479" i="7" a="1"/>
  <c r="AI479" i="7"/>
  <c r="AI523" i="7" s="1" a="1"/>
  <c r="AI523" i="7"/>
  <c r="AF550" i="7" a="1"/>
  <c r="AF550" i="7" s="1"/>
  <c r="AN402" i="7" a="1"/>
  <c r="AN402" i="7"/>
  <c r="AK405" i="7" a="1"/>
  <c r="AK405" i="7" s="1"/>
  <c r="AD408" i="7" a="1"/>
  <c r="AD408" i="7"/>
  <c r="AN410" i="7" a="1"/>
  <c r="AN410" i="7" s="1"/>
  <c r="AK413" i="7" a="1"/>
  <c r="AK413" i="7"/>
  <c r="AN443" i="7" a="1"/>
  <c r="AN443" i="7" s="1"/>
  <c r="AN477" i="7" a="1"/>
  <c r="AN477" i="7"/>
  <c r="AN521" i="7" s="1" a="1"/>
  <c r="AN521" i="7" s="1"/>
  <c r="AN504" i="7" a="1"/>
  <c r="AN504" i="7"/>
  <c r="AN379" i="7" a="1"/>
  <c r="AN379" i="7" s="1"/>
  <c r="AN423" i="7" s="1" a="1"/>
  <c r="AN423" i="7"/>
  <c r="AK382" i="7" a="1"/>
  <c r="AK382" i="7" s="1"/>
  <c r="AK426" i="7" s="1" a="1"/>
  <c r="AK426" i="7" s="1"/>
  <c r="AD386" i="7" a="1"/>
  <c r="AD386" i="7" s="1"/>
  <c r="AD430" i="7" s="1" a="1"/>
  <c r="AD430" i="7"/>
  <c r="AJ390" i="7" a="1"/>
  <c r="AJ390" i="7" s="1"/>
  <c r="AJ434" i="7" s="1" a="1"/>
  <c r="AJ434" i="7" s="1"/>
  <c r="AM399" i="7" a="1"/>
  <c r="AM399" i="7" s="1"/>
  <c r="AO483" i="7" a="1"/>
  <c r="AO483" i="7"/>
  <c r="AO527" i="7" s="1" a="1"/>
  <c r="AO527" i="7" s="1"/>
  <c r="AL543" i="7" a="1"/>
  <c r="AL543" i="7" s="1"/>
  <c r="AN381" i="7" a="1"/>
  <c r="AN381" i="7" s="1"/>
  <c r="AN425" i="7" s="1" a="1"/>
  <c r="AN425" i="7" s="1"/>
  <c r="AF385" i="7" a="1"/>
  <c r="AF385" i="7" s="1"/>
  <c r="AF429" i="7" s="1" a="1"/>
  <c r="AF429" i="7" s="1"/>
  <c r="AK387" i="7" a="1"/>
  <c r="AK387" i="7" s="1"/>
  <c r="AK431" i="7" s="1" a="1"/>
  <c r="AK431" i="7"/>
  <c r="AN389" i="7" a="1"/>
  <c r="AN389" i="7" s="1"/>
  <c r="AN433" i="7" s="1" a="1"/>
  <c r="AN433" i="7" s="1"/>
  <c r="AG443" i="7" a="1"/>
  <c r="AG443" i="7" s="1"/>
  <c r="AJ444" i="7" a="1"/>
  <c r="AJ444" i="7"/>
  <c r="AO445" i="7" a="1"/>
  <c r="AO445" i="7" s="1"/>
  <c r="AN446" i="7" a="1"/>
  <c r="AN446" i="7" s="1"/>
  <c r="AF448" i="7" a="1"/>
  <c r="AF448" i="7" s="1"/>
  <c r="AK449" i="7" a="1"/>
  <c r="AK449" i="7"/>
  <c r="AN450" i="7" a="1"/>
  <c r="AN450" i="7" s="1"/>
  <c r="AF452" i="7" a="1"/>
  <c r="AF452" i="7" s="1"/>
  <c r="AK453" i="7" a="1"/>
  <c r="AK453" i="7" s="1"/>
  <c r="AN454" i="7" a="1"/>
  <c r="AN454" i="7"/>
  <c r="AF456" i="7" a="1"/>
  <c r="AF456" i="7" s="1"/>
  <c r="AJ458" i="7" a="1"/>
  <c r="AJ458" i="7" s="1"/>
  <c r="AJ475" i="7" a="1"/>
  <c r="AJ475" i="7" s="1"/>
  <c r="AJ519" i="7" s="1" a="1"/>
  <c r="AJ519" i="7"/>
  <c r="AG481" i="7" a="1"/>
  <c r="AG481" i="7" s="1"/>
  <c r="AG525" i="7" s="1" a="1"/>
  <c r="AG525" i="7" s="1"/>
  <c r="AM485" i="7" a="1"/>
  <c r="AM485" i="7" s="1"/>
  <c r="AM529" i="7" s="1" a="1"/>
  <c r="AM529" i="7" s="1"/>
  <c r="AD495" i="7" a="1"/>
  <c r="AD495" i="7" s="1"/>
  <c r="AK500" i="7" a="1"/>
  <c r="AK500" i="7" s="1"/>
  <c r="AK400" i="7" a="1"/>
  <c r="AK400" i="7" s="1"/>
  <c r="AN401" i="7" a="1"/>
  <c r="AN401" i="7"/>
  <c r="AH403" i="7" a="1"/>
  <c r="AH403" i="7" s="1"/>
  <c r="AD405" i="7" a="1"/>
  <c r="AD405" i="7" s="1"/>
  <c r="AO406" i="7" a="1"/>
  <c r="AO406" i="7" s="1"/>
  <c r="AK408" i="7" a="1"/>
  <c r="AK408" i="7"/>
  <c r="AE412" i="7" a="1"/>
  <c r="AE412" i="7" s="1"/>
  <c r="AN413" i="7" a="1"/>
  <c r="AN413" i="7" s="1"/>
  <c r="AJ470" i="7" a="1"/>
  <c r="AJ470" i="7" s="1"/>
  <c r="AJ514" i="7" s="1" a="1"/>
  <c r="AJ514" i="7"/>
  <c r="AL477" i="7" a="1"/>
  <c r="AL477" i="7" s="1"/>
  <c r="AL521" i="7" s="1" a="1"/>
  <c r="AL521" i="7" s="1"/>
  <c r="AM496" i="7" a="1"/>
  <c r="AM496" i="7" s="1"/>
  <c r="AJ445" i="7" a="1"/>
  <c r="AJ445" i="7"/>
  <c r="AO446" i="7" a="1"/>
  <c r="AO446" i="7" s="1"/>
  <c r="AG448" i="7" a="1"/>
  <c r="AG448" i="7" s="1"/>
  <c r="AF449" i="7" a="1"/>
  <c r="AF449" i="7" s="1"/>
  <c r="AG450" i="7" a="1"/>
  <c r="AG450" i="7"/>
  <c r="AJ451" i="7" a="1"/>
  <c r="AJ451" i="7" s="1"/>
  <c r="AO452" i="7" a="1"/>
  <c r="AO452" i="7" s="1"/>
  <c r="AG454" i="7" a="1"/>
  <c r="AG454" i="7" s="1"/>
  <c r="AJ455" i="7" a="1"/>
  <c r="AJ455" i="7"/>
  <c r="AM456" i="7" a="1"/>
  <c r="AM456" i="7" s="1"/>
  <c r="AE458" i="7" a="1"/>
  <c r="AE458" i="7" s="1"/>
  <c r="AI473" i="7" a="1"/>
  <c r="AI473" i="7" s="1"/>
  <c r="AI517" i="7" s="1" a="1"/>
  <c r="AI517" i="7"/>
  <c r="AF497" i="7" a="1"/>
  <c r="AF497" i="7" s="1"/>
  <c r="AH474" i="7" a="1"/>
  <c r="AH474" i="7" s="1"/>
  <c r="AH518" i="7" a="1"/>
  <c r="AH518" i="7" s="1"/>
  <c r="AJ538" i="7" a="1"/>
  <c r="AJ538" i="7"/>
  <c r="AF549" i="7" a="1"/>
  <c r="AF549" i="7" s="1"/>
  <c r="AN536" i="7" a="1"/>
  <c r="AN536" i="7" s="1"/>
  <c r="AO544" i="7" a="1"/>
  <c r="AO544" i="7" s="1"/>
  <c r="AF502" i="7" a="1"/>
  <c r="AF502" i="7" s="1"/>
  <c r="AI537" i="7" a="1"/>
  <c r="AI537" i="7" s="1"/>
  <c r="AO539" i="7" a="1"/>
  <c r="AO539" i="7" s="1"/>
  <c r="AK542" i="7" a="1"/>
  <c r="AK542" i="7" s="1"/>
  <c r="AI545" i="7" a="1"/>
  <c r="AI545" i="7"/>
  <c r="AO547" i="7" a="1"/>
  <c r="AO547" i="7" s="1"/>
  <c r="AK550" i="7" a="1"/>
  <c r="AK550" i="7" s="1"/>
  <c r="AF538" i="7" a="1"/>
  <c r="AF538" i="7" s="1"/>
  <c r="AL540" i="7" a="1"/>
  <c r="AL540" i="7" s="1"/>
  <c r="AE543" i="7" a="1"/>
  <c r="AE543" i="7" s="1"/>
  <c r="AF546" i="7" a="1"/>
  <c r="AF546" i="7" s="1"/>
  <c r="AG548" i="7" a="1"/>
  <c r="AG548" i="7" s="1"/>
  <c r="AM550" i="7" a="1"/>
  <c r="AM550" i="7" s="1"/>
  <c r="AM537" i="7" a="1"/>
  <c r="AM537" i="7" s="1"/>
  <c r="AN540" i="7" a="1"/>
  <c r="AN540" i="7" s="1"/>
  <c r="AG543" i="7" a="1"/>
  <c r="AG543" i="7" s="1"/>
  <c r="AM545" i="7" a="1"/>
  <c r="AM545" i="7" s="1"/>
  <c r="AN548" i="7" a="1"/>
  <c r="AN548" i="7" s="1"/>
  <c r="AG551" i="7" a="1"/>
  <c r="AG551" i="7" s="1"/>
  <c r="Q105" i="7" a="1"/>
  <c r="Q105" i="7" s="1"/>
  <c r="I104" i="7" a="1"/>
  <c r="I104" i="7" s="1"/>
  <c r="I289" i="7" s="1" a="1"/>
  <c r="I289" i="7" s="1"/>
  <c r="L152" i="7" a="1"/>
  <c r="L152" i="7" s="1"/>
  <c r="K111" i="7" a="1"/>
  <c r="K111" i="7"/>
  <c r="K296" i="7" a="1"/>
  <c r="K296" i="7" s="1"/>
  <c r="H110" i="7" a="1"/>
  <c r="H110" i="7"/>
  <c r="H295" i="7" s="1" a="1"/>
  <c r="H295" i="7" s="1"/>
  <c r="N109" i="7" a="1"/>
  <c r="N109" i="7"/>
  <c r="N152" i="7" s="1" a="1"/>
  <c r="N152" i="7" s="1"/>
  <c r="Q108" i="7" a="1"/>
  <c r="Q108" i="7"/>
  <c r="Q293" i="7" s="1" a="1"/>
  <c r="Q293" i="7"/>
  <c r="J107" i="7" a="1"/>
  <c r="J107" i="7"/>
  <c r="M105" i="7" a="1"/>
  <c r="M105" i="7" s="1"/>
  <c r="AD379" i="7" a="1"/>
  <c r="AD379" i="7"/>
  <c r="AD423" i="7" s="1" a="1"/>
  <c r="AD423" i="7" s="1"/>
  <c r="AF391" i="7" a="1"/>
  <c r="AF391" i="7"/>
  <c r="AF435" i="7" a="1"/>
  <c r="AF435" i="7"/>
  <c r="AF412" i="7" a="1"/>
  <c r="AF412" i="7"/>
  <c r="AG381" i="7" a="1"/>
  <c r="AG381" i="7"/>
  <c r="AG425" i="7" s="1" a="1"/>
  <c r="AG425" i="7"/>
  <c r="AF400" i="7" a="1"/>
  <c r="AF400" i="7"/>
  <c r="AH493" i="7" a="1"/>
  <c r="AH493" i="7"/>
  <c r="AN388" i="7" a="1"/>
  <c r="AN388" i="7"/>
  <c r="AN432" i="7" s="1" a="1"/>
  <c r="AN432" i="7" s="1"/>
  <c r="AE409" i="7" a="1"/>
  <c r="AE409" i="7" s="1"/>
  <c r="AO378" i="7" a="1"/>
  <c r="AO378" i="7"/>
  <c r="AO422" i="7" s="1" a="1"/>
  <c r="AO422" i="7"/>
  <c r="AM386" i="7" a="1"/>
  <c r="AM386" i="7"/>
  <c r="AM430" i="7" a="1"/>
  <c r="AM430" i="7" s="1"/>
  <c r="AJ392" i="7" a="1"/>
  <c r="AJ392" i="7"/>
  <c r="AJ436" i="7" s="1" a="1"/>
  <c r="AJ436" i="7" s="1"/>
  <c r="AK494" i="7" a="1"/>
  <c r="AK494" i="7"/>
  <c r="AD404" i="7" a="1"/>
  <c r="AD404" i="7"/>
  <c r="AK409" i="7" a="1"/>
  <c r="AK409" i="7"/>
  <c r="AJ414" i="7" a="1"/>
  <c r="AJ414" i="7"/>
  <c r="AM492" i="7" a="1"/>
  <c r="AM492" i="7"/>
  <c r="AE384" i="7" a="1"/>
  <c r="AE384" i="7"/>
  <c r="AE428" i="7" s="1" a="1"/>
  <c r="AE428" i="7" s="1"/>
  <c r="AI392" i="7" a="1"/>
  <c r="AI392" i="7"/>
  <c r="AI436" i="7" s="1" a="1"/>
  <c r="AI436" i="7" s="1"/>
  <c r="AN495" i="7" a="1"/>
  <c r="AN495" i="7" s="1"/>
  <c r="AK383" i="7" a="1"/>
  <c r="AK383" i="7"/>
  <c r="AK427" i="7" s="1" a="1"/>
  <c r="AK427" i="7" s="1"/>
  <c r="AF389" i="7" a="1"/>
  <c r="AF389" i="7"/>
  <c r="AF433" i="7" s="1" a="1"/>
  <c r="AF433" i="7" s="1"/>
  <c r="AO443" i="7" a="1"/>
  <c r="AO443" i="7"/>
  <c r="AH446" i="7" a="1"/>
  <c r="AH446" i="7"/>
  <c r="AN448" i="7" a="1"/>
  <c r="AN448" i="7"/>
  <c r="AF411" i="7" a="1"/>
  <c r="AF411" i="7"/>
  <c r="AM414" i="7" a="1"/>
  <c r="AM414" i="7"/>
  <c r="AG492" i="7" a="1"/>
  <c r="AG492" i="7"/>
  <c r="AG446" i="7" a="1"/>
  <c r="AG446" i="7"/>
  <c r="AO450" i="7" a="1"/>
  <c r="AO450" i="7"/>
  <c r="AJ453" i="7" a="1"/>
  <c r="AJ453" i="7"/>
  <c r="AG456" i="7" a="1"/>
  <c r="AG456" i="7"/>
  <c r="AM458" i="7" a="1"/>
  <c r="AM458" i="7"/>
  <c r="AI481" i="7" a="1"/>
  <c r="AI481" i="7"/>
  <c r="AI525" i="7" s="1" a="1"/>
  <c r="AI525" i="7" s="1"/>
  <c r="AL501" i="7" a="1"/>
  <c r="AL501" i="7"/>
  <c r="AO497" i="7" a="1"/>
  <c r="AO497" i="7" s="1"/>
  <c r="AN549" i="7" a="1"/>
  <c r="AN549" i="7"/>
  <c r="AE547" i="7" a="1"/>
  <c r="AE547" i="7"/>
  <c r="AE541" i="7" a="1"/>
  <c r="AE541" i="7"/>
  <c r="AL546" i="7" a="1"/>
  <c r="AL546" i="7" s="1"/>
  <c r="AK536" i="7" a="1"/>
  <c r="AK536" i="7"/>
  <c r="AO541" i="7" a="1"/>
  <c r="AO541" i="7"/>
  <c r="AD547" i="7" a="1"/>
  <c r="AD547" i="7"/>
  <c r="AJ536" i="7" a="1"/>
  <c r="AJ536" i="7" s="1"/>
  <c r="AD542" i="7" a="1"/>
  <c r="AD542" i="7" s="1"/>
  <c r="AK547" i="7" a="1"/>
  <c r="AK547" i="7"/>
  <c r="AK551" i="7" a="1"/>
  <c r="AK551" i="7"/>
  <c r="H104" i="7" a="1"/>
  <c r="H104" i="7" s="1"/>
  <c r="R332" i="7"/>
  <c r="S7" i="7" a="1"/>
  <c r="S7" i="7" s="1"/>
  <c r="Y7" i="7" s="1"/>
  <c r="I103" i="7" a="1"/>
  <c r="I103" i="7"/>
  <c r="AE377" i="7" a="1"/>
  <c r="AE377" i="7" s="1"/>
  <c r="AE421" i="7" a="1"/>
  <c r="AE421" i="7" s="1"/>
  <c r="AL382" i="7" a="1"/>
  <c r="AL382" i="7" s="1"/>
  <c r="AL426" i="7" s="1" a="1"/>
  <c r="AL426" i="7" s="1"/>
  <c r="AH390" i="7" a="1"/>
  <c r="AH390" i="7" s="1"/>
  <c r="AH434" i="7" s="1" a="1"/>
  <c r="AH434" i="7" s="1"/>
  <c r="AG407" i="7" a="1"/>
  <c r="AG407" i="7" s="1"/>
  <c r="AF472" i="7" a="1"/>
  <c r="AF472" i="7"/>
  <c r="AF516" i="7" s="1" a="1"/>
  <c r="AF516" i="7" s="1"/>
  <c r="AL384" i="7" a="1"/>
  <c r="AL384" i="7" s="1"/>
  <c r="AL428" i="7" a="1"/>
  <c r="AL428" i="7" s="1"/>
  <c r="AJ391" i="7" a="1"/>
  <c r="AJ391" i="7"/>
  <c r="AJ435" i="7" s="1" a="1"/>
  <c r="AJ435" i="7" s="1"/>
  <c r="AM405" i="7" a="1"/>
  <c r="AM405" i="7" s="1"/>
  <c r="AK444" i="7" a="1"/>
  <c r="AK444" i="7" s="1"/>
  <c r="AJ379" i="7" a="1"/>
  <c r="AJ379" i="7" s="1"/>
  <c r="AJ423" i="7" a="1"/>
  <c r="AJ423" i="7" s="1"/>
  <c r="AI385" i="7" a="1"/>
  <c r="AI385" i="7" s="1"/>
  <c r="AI429" i="7" a="1"/>
  <c r="AI429" i="7" s="1"/>
  <c r="AG392" i="7" a="1"/>
  <c r="AG392" i="7"/>
  <c r="AG436" i="7" s="1" a="1"/>
  <c r="AG436" i="7" s="1"/>
  <c r="AI405" i="7" a="1"/>
  <c r="AI405" i="7" s="1"/>
  <c r="AD443" i="7" a="1"/>
  <c r="AD443" i="7" s="1"/>
  <c r="AI378" i="7" a="1"/>
  <c r="AI378" i="7" s="1"/>
  <c r="AI422" i="7" s="1" a="1"/>
  <c r="AI422" i="7" s="1"/>
  <c r="AJ382" i="7" a="1"/>
  <c r="AJ382" i="7" s="1"/>
  <c r="AJ426" i="7" s="1" a="1"/>
  <c r="AJ426" i="7" s="1"/>
  <c r="AO385" i="7" a="1"/>
  <c r="AO385" i="7"/>
  <c r="AO429" i="7" s="1" a="1"/>
  <c r="AO429" i="7" s="1"/>
  <c r="AL388" i="7" a="1"/>
  <c r="AL388" i="7" s="1"/>
  <c r="AL432" i="7" s="1" a="1"/>
  <c r="AL432" i="7" s="1"/>
  <c r="AD391" i="7" a="1"/>
  <c r="AD391" i="7" s="1"/>
  <c r="AD435" i="7" s="1" a="1"/>
  <c r="AD435" i="7" s="1"/>
  <c r="AD400" i="7" a="1"/>
  <c r="AD400" i="7" s="1"/>
  <c r="AG483" i="7" a="1"/>
  <c r="AG483" i="7" s="1"/>
  <c r="AG527" i="7" s="1" a="1"/>
  <c r="AG527" i="7" s="1"/>
  <c r="AL400" i="7" a="1"/>
  <c r="AL400" i="7" s="1"/>
  <c r="AE403" i="7" a="1"/>
  <c r="AE403" i="7" s="1"/>
  <c r="AO405" i="7" a="1"/>
  <c r="AO405" i="7"/>
  <c r="AH408" i="7" a="1"/>
  <c r="AH408" i="7" s="1"/>
  <c r="AE411" i="7" a="1"/>
  <c r="AE411" i="7" s="1"/>
  <c r="AO413" i="7" a="1"/>
  <c r="AO413" i="7" s="1"/>
  <c r="AE444" i="7" a="1"/>
  <c r="AE444" i="7" s="1"/>
  <c r="AE479" i="7" a="1"/>
  <c r="AE479" i="7" s="1"/>
  <c r="AE523" i="7" s="1" a="1"/>
  <c r="AE523" i="7" s="1"/>
  <c r="AD378" i="7" a="1"/>
  <c r="AD378" i="7" s="1"/>
  <c r="AD422" i="7" s="1" a="1"/>
  <c r="AD422" i="7" s="1"/>
  <c r="AD380" i="7" a="1"/>
  <c r="AD380" i="7" s="1"/>
  <c r="AD424" i="7" a="1"/>
  <c r="AD424" i="7" s="1"/>
  <c r="AN382" i="7" a="1"/>
  <c r="AN382" i="7" s="1"/>
  <c r="AN426" i="7" s="1" a="1"/>
  <c r="AN426" i="7" s="1"/>
  <c r="AI386" i="7" a="1"/>
  <c r="AI386" i="7" s="1"/>
  <c r="AI430" i="7" s="1" a="1"/>
  <c r="AI430" i="7" s="1"/>
  <c r="AO390" i="7" a="1"/>
  <c r="AO390" i="7" s="1"/>
  <c r="AO434" i="7" a="1"/>
  <c r="AO434" i="7"/>
  <c r="AE400" i="7" a="1"/>
  <c r="AE400" i="7"/>
  <c r="AF485" i="7" a="1"/>
  <c r="AF485" i="7" s="1"/>
  <c r="AF529" i="7" s="1" a="1"/>
  <c r="AF529" i="7" s="1"/>
  <c r="AM379" i="7" a="1"/>
  <c r="AM379" i="7" s="1"/>
  <c r="AM423" i="7" s="1" a="1"/>
  <c r="AM423" i="7" s="1"/>
  <c r="AE383" i="7" a="1"/>
  <c r="AE383" i="7" s="1"/>
  <c r="AE427" i="7" s="1" a="1"/>
  <c r="AE427" i="7" s="1"/>
  <c r="AH385" i="7" a="1"/>
  <c r="AH385" i="7"/>
  <c r="AH429" i="7" s="1" a="1"/>
  <c r="AH429" i="7" s="1"/>
  <c r="AM387" i="7" a="1"/>
  <c r="AM387" i="7" s="1"/>
  <c r="AM431" i="7" s="1" a="1"/>
  <c r="AM431" i="7" s="1"/>
  <c r="AE391" i="7" a="1"/>
  <c r="AE391" i="7"/>
  <c r="AE435" i="7" s="1" a="1"/>
  <c r="AE435" i="7" s="1"/>
  <c r="AI443" i="7" a="1"/>
  <c r="AI443" i="7" s="1"/>
  <c r="AL444" i="7" a="1"/>
  <c r="AL444" i="7" s="1"/>
  <c r="AE447" i="7" a="1"/>
  <c r="AE447" i="7" s="1"/>
  <c r="AH448" i="7" a="1"/>
  <c r="AH448" i="7"/>
  <c r="AM449" i="7" a="1"/>
  <c r="AM449" i="7" s="1"/>
  <c r="AE451" i="7" a="1"/>
  <c r="AE451" i="7"/>
  <c r="AH452" i="7" a="1"/>
  <c r="AH452" i="7"/>
  <c r="AM453" i="7" a="1"/>
  <c r="AM453" i="7"/>
  <c r="AE455" i="7" a="1"/>
  <c r="AE455" i="7" s="1"/>
  <c r="AH456" i="7" a="1"/>
  <c r="AH456" i="7"/>
  <c r="AI457" i="7" a="1"/>
  <c r="AI457" i="7" s="1"/>
  <c r="AL458" i="7" a="1"/>
  <c r="AL458" i="7"/>
  <c r="AN471" i="7" a="1"/>
  <c r="AN471" i="7" s="1"/>
  <c r="AN515" i="7" a="1"/>
  <c r="AN515" i="7"/>
  <c r="AN475" i="7" a="1"/>
  <c r="AN475" i="7"/>
  <c r="AN519" i="7" s="1" a="1"/>
  <c r="AN519" i="7"/>
  <c r="AK481" i="7" a="1"/>
  <c r="AK481" i="7" s="1"/>
  <c r="AK525" i="7" a="1"/>
  <c r="AK525" i="7" s="1"/>
  <c r="AD492" i="7" a="1"/>
  <c r="AD492" i="7"/>
  <c r="AL495" i="7" a="1"/>
  <c r="AL495" i="7" s="1"/>
  <c r="AM400" i="7" a="1"/>
  <c r="AM400" i="7" s="1"/>
  <c r="AE402" i="7" a="1"/>
  <c r="AE402" i="7" s="1"/>
  <c r="AJ403" i="7" a="1"/>
  <c r="AJ403" i="7" s="1"/>
  <c r="AF405" i="7" a="1"/>
  <c r="AF405" i="7"/>
  <c r="AD407" i="7" a="1"/>
  <c r="AD407" i="7" s="1"/>
  <c r="AO408" i="7" a="1"/>
  <c r="AO408" i="7"/>
  <c r="AI410" i="7" a="1"/>
  <c r="AI410" i="7"/>
  <c r="AG412" i="7" a="1"/>
  <c r="AG412" i="7"/>
  <c r="AE414" i="7" a="1"/>
  <c r="AE414" i="7" s="1"/>
  <c r="AL470" i="7" a="1"/>
  <c r="AL470" i="7"/>
  <c r="AL514" i="7" a="1"/>
  <c r="AL514" i="7" s="1"/>
  <c r="AF481" i="7" a="1"/>
  <c r="AF481" i="7" s="1"/>
  <c r="AF525" i="7" s="1" a="1"/>
  <c r="AF525" i="7" s="1"/>
  <c r="AI500" i="7" a="1"/>
  <c r="AI500" i="7" s="1"/>
  <c r="AL445" i="7" a="1"/>
  <c r="AL445" i="7"/>
  <c r="AD447" i="7" a="1"/>
  <c r="AD447" i="7" s="1"/>
  <c r="AI448" i="7" a="1"/>
  <c r="AI448" i="7" s="1"/>
  <c r="AH449" i="7" a="1"/>
  <c r="AH449" i="7"/>
  <c r="AI450" i="7" a="1"/>
  <c r="AI450" i="7"/>
  <c r="AL451" i="7" a="1"/>
  <c r="AL451" i="7"/>
  <c r="AD453" i="7" a="1"/>
  <c r="AD453" i="7" s="1"/>
  <c r="AI454" i="7" a="1"/>
  <c r="AI454" i="7" s="1"/>
  <c r="AL455" i="7" a="1"/>
  <c r="AL455" i="7" s="1"/>
  <c r="AO456" i="7" a="1"/>
  <c r="AO456" i="7" s="1"/>
  <c r="AG458" i="7" a="1"/>
  <c r="AG458" i="7" s="1"/>
  <c r="AL475" i="7" a="1"/>
  <c r="AL475" i="7" s="1"/>
  <c r="AL519" i="7" s="1" a="1"/>
  <c r="AL519" i="7" s="1"/>
  <c r="AG500" i="7" a="1"/>
  <c r="AG500" i="7"/>
  <c r="AF478" i="7" a="1"/>
  <c r="AF478" i="7" s="1"/>
  <c r="AF522" i="7" a="1"/>
  <c r="AF522" i="7"/>
  <c r="AH539" i="7" a="1"/>
  <c r="AH539" i="7"/>
  <c r="AN550" i="7" a="1"/>
  <c r="AN550" i="7" s="1"/>
  <c r="AJ537" i="7" a="1"/>
  <c r="AJ537" i="7" s="1"/>
  <c r="AJ546" i="7" a="1"/>
  <c r="AJ546" i="7" s="1"/>
  <c r="AG536" i="7" a="1"/>
  <c r="AG536" i="7"/>
  <c r="AD543" i="7" a="1"/>
  <c r="AD543" i="7"/>
  <c r="AL537" i="7" a="1"/>
  <c r="AL537" i="7" s="1"/>
  <c r="AE540" i="7" a="1"/>
  <c r="AE540" i="7"/>
  <c r="AF543" i="7" a="1"/>
  <c r="AF543" i="7"/>
  <c r="AL545" i="7" a="1"/>
  <c r="AL545" i="7" s="1"/>
  <c r="AE548" i="7" a="1"/>
  <c r="AE548" i="7" s="1"/>
  <c r="AF551" i="7" a="1"/>
  <c r="AF551" i="7"/>
  <c r="AI538" i="7" a="1"/>
  <c r="AI538" i="7" s="1"/>
  <c r="AO540" i="7" a="1"/>
  <c r="AO540" i="7"/>
  <c r="AH543" i="7" a="1"/>
  <c r="AH543" i="7" s="1"/>
  <c r="AI546" i="7" a="1"/>
  <c r="AI546" i="7" s="1"/>
  <c r="AL548" i="7" a="1"/>
  <c r="AL548" i="7"/>
  <c r="AE551" i="7" a="1"/>
  <c r="AE551" i="7" s="1"/>
  <c r="AH538" i="7" a="1"/>
  <c r="AH538" i="7" s="1"/>
  <c r="AD541" i="7" a="1"/>
  <c r="AD541" i="7" s="1"/>
  <c r="AP541" i="7" s="1" a="1"/>
  <c r="AJ543" i="7" a="1"/>
  <c r="AJ543" i="7"/>
  <c r="AH546" i="7" a="1"/>
  <c r="AH546" i="7"/>
  <c r="AD549" i="7" a="1"/>
  <c r="AD549" i="7" s="1"/>
  <c r="AJ551" i="7" a="1"/>
  <c r="AJ551" i="7"/>
  <c r="I105" i="7" a="1"/>
  <c r="I105" i="7" s="1"/>
  <c r="I311" i="7" a="1"/>
  <c r="I311" i="7" s="1"/>
  <c r="N104" i="7" a="1"/>
  <c r="N104" i="7" s="1"/>
  <c r="N310" i="7" a="1"/>
  <c r="N310" i="7" s="1"/>
  <c r="AG479" i="7" a="1"/>
  <c r="AG479" i="7"/>
  <c r="AG523" i="7" s="1" a="1"/>
  <c r="AG523" i="7" s="1"/>
  <c r="AJ481" i="7" a="1"/>
  <c r="AJ481" i="7" s="1"/>
  <c r="AJ525" i="7" s="1" a="1"/>
  <c r="AJ525" i="7" s="1"/>
  <c r="AM483" i="7" a="1"/>
  <c r="AM483" i="7" s="1"/>
  <c r="AM527" i="7" s="1" a="1"/>
  <c r="AM527" i="7" s="1"/>
  <c r="AK492" i="7" a="1"/>
  <c r="AK492" i="7" s="1"/>
  <c r="AO494" i="7" a="1"/>
  <c r="AO494" i="7"/>
  <c r="AK498" i="7" a="1"/>
  <c r="AK498" i="7"/>
  <c r="AM502" i="7" a="1"/>
  <c r="AM502" i="7" s="1"/>
  <c r="AK471" i="7" a="1"/>
  <c r="AK471" i="7" s="1"/>
  <c r="AK515" i="7" a="1"/>
  <c r="AK515" i="7" s="1"/>
  <c r="AD475" i="7" a="1"/>
  <c r="AD475" i="7" s="1"/>
  <c r="AD519" i="7" s="1" a="1"/>
  <c r="AD519" i="7" s="1"/>
  <c r="AH483" i="7" a="1"/>
  <c r="AH483" i="7" s="1"/>
  <c r="AH527" i="7" s="1" a="1"/>
  <c r="AH527" i="7"/>
  <c r="AE493" i="7" a="1"/>
  <c r="AE493" i="7" s="1"/>
  <c r="AN497" i="7" a="1"/>
  <c r="AN497" i="7" s="1"/>
  <c r="AF504" i="7" a="1"/>
  <c r="AF504" i="7" s="1"/>
  <c r="AE476" i="7" a="1"/>
  <c r="AE476" i="7" s="1"/>
  <c r="AE520" i="7" s="1" a="1"/>
  <c r="AE520" i="7" s="1"/>
  <c r="AH482" i="7" a="1"/>
  <c r="AH482" i="7" s="1"/>
  <c r="AH526" i="7" s="1" a="1"/>
  <c r="AH526" i="7" s="1"/>
  <c r="AH505" i="7" a="1"/>
  <c r="AH505" i="7"/>
  <c r="AE495" i="7" a="1"/>
  <c r="AE495" i="7"/>
  <c r="AJ498" i="7" a="1"/>
  <c r="AJ498" i="7"/>
  <c r="AI478" i="7" a="1"/>
  <c r="AI478" i="7" s="1"/>
  <c r="AI522" i="7" a="1"/>
  <c r="AI522" i="7" s="1"/>
  <c r="AH507" i="7" a="1"/>
  <c r="AH507" i="7" s="1"/>
  <c r="K353" i="7"/>
  <c r="AD403" i="7" a="1"/>
  <c r="AD403" i="7"/>
  <c r="AL403" i="7" a="1"/>
  <c r="AL403" i="7" s="1"/>
  <c r="AI404" i="7" a="1"/>
  <c r="AI404" i="7" s="1"/>
  <c r="AJ405" i="7" a="1"/>
  <c r="AJ405" i="7"/>
  <c r="AE406" i="7" a="1"/>
  <c r="AE406" i="7"/>
  <c r="AM406" i="7" a="1"/>
  <c r="AM406" i="7"/>
  <c r="AH407" i="7" a="1"/>
  <c r="AH407" i="7" s="1"/>
  <c r="AE408" i="7" a="1"/>
  <c r="AE408" i="7" s="1"/>
  <c r="AM408" i="7" a="1"/>
  <c r="AM408" i="7"/>
  <c r="AH409" i="7" a="1"/>
  <c r="AH409" i="7"/>
  <c r="AE410" i="7" a="1"/>
  <c r="AE410" i="7" s="1"/>
  <c r="AK410" i="7" a="1"/>
  <c r="AK410" i="7"/>
  <c r="AD411" i="7" a="1"/>
  <c r="AD411" i="7"/>
  <c r="AL411" i="7" a="1"/>
  <c r="AL411" i="7" s="1"/>
  <c r="AI412" i="7" a="1"/>
  <c r="AI412" i="7" s="1"/>
  <c r="AD413" i="7" a="1"/>
  <c r="AD413" i="7" s="1"/>
  <c r="AL413" i="7" a="1"/>
  <c r="AL413" i="7"/>
  <c r="AI414" i="7" a="1"/>
  <c r="AI414" i="7"/>
  <c r="AD470" i="7" a="1"/>
  <c r="AD470" i="7" s="1"/>
  <c r="AD514" i="7" a="1"/>
  <c r="AD514" i="7"/>
  <c r="AF473" i="7" a="1"/>
  <c r="AF473" i="7"/>
  <c r="AF517" i="7" s="1" a="1"/>
  <c r="AF517" i="7" s="1"/>
  <c r="AI475" i="7" a="1"/>
  <c r="AI475" i="7" s="1"/>
  <c r="AI519" i="7" s="1" a="1"/>
  <c r="AI519" i="7" s="1"/>
  <c r="AK479" i="7" a="1"/>
  <c r="AK479" i="7"/>
  <c r="AK523" i="7" a="1"/>
  <c r="AK523" i="7" s="1"/>
  <c r="AN481" i="7" a="1"/>
  <c r="AN481" i="7" s="1"/>
  <c r="AN525" i="7" a="1"/>
  <c r="AN525" i="7" s="1"/>
  <c r="AH485" i="7" a="1"/>
  <c r="AH485" i="7"/>
  <c r="AH529" i="7" s="1" a="1"/>
  <c r="AH529" i="7" s="1"/>
  <c r="AO492" i="7" a="1"/>
  <c r="AO492" i="7" s="1"/>
  <c r="AJ495" i="7" a="1"/>
  <c r="AJ495" i="7"/>
  <c r="AF499" i="7" a="1"/>
  <c r="AF499" i="7"/>
  <c r="AK503" i="7" a="1"/>
  <c r="AK503" i="7" s="1"/>
  <c r="AF479" i="7" a="1"/>
  <c r="AF479" i="7" s="1"/>
  <c r="AF523" i="7" s="1" a="1"/>
  <c r="AF523" i="7" s="1"/>
  <c r="AG485" i="7" a="1"/>
  <c r="AG485" i="7"/>
  <c r="AG529" i="7" a="1"/>
  <c r="AG529" i="7"/>
  <c r="AE494" i="7" a="1"/>
  <c r="AE494" i="7" s="1"/>
  <c r="AL499" i="7" a="1"/>
  <c r="AL499" i="7" s="1"/>
  <c r="AG472" i="7" a="1"/>
  <c r="AG472" i="7"/>
  <c r="AG516" i="7" s="1" a="1"/>
  <c r="AG516" i="7" s="1"/>
  <c r="AK476" i="7" a="1"/>
  <c r="AK476" i="7" s="1"/>
  <c r="AK520" i="7" s="1" a="1"/>
  <c r="AK520" i="7" s="1"/>
  <c r="AK484" i="7" a="1"/>
  <c r="AK484" i="7"/>
  <c r="AK528" i="7" a="1"/>
  <c r="AK528" i="7" s="1"/>
  <c r="AJ506" i="7" a="1"/>
  <c r="AJ506" i="7" s="1"/>
  <c r="AK495" i="7" a="1"/>
  <c r="AK495" i="7" s="1"/>
  <c r="AO499" i="7" a="1"/>
  <c r="AO499" i="7"/>
  <c r="R288" i="7" a="1"/>
  <c r="R288" i="7"/>
  <c r="S288" i="7" s="1" a="1"/>
  <c r="S288" i="7" s="1"/>
  <c r="H146" i="7" a="1"/>
  <c r="H146" i="7"/>
  <c r="L151" i="7" a="1"/>
  <c r="L151" i="7"/>
  <c r="L154" i="7" a="1"/>
  <c r="L154" i="7"/>
  <c r="I292" i="7" a="1"/>
  <c r="I292" i="7"/>
  <c r="K292" i="7" a="1"/>
  <c r="K292" i="7" s="1"/>
  <c r="J309" i="7" a="1"/>
  <c r="J309" i="7" s="1"/>
  <c r="J168" i="7"/>
  <c r="M332" i="7"/>
  <c r="L174" i="7"/>
  <c r="Q309" i="7" a="1"/>
  <c r="Q309" i="7"/>
  <c r="Q168" i="7"/>
  <c r="H292" i="7" a="1"/>
  <c r="H292" i="7" s="1"/>
  <c r="H313" i="7" a="1"/>
  <c r="H313" i="7" s="1"/>
  <c r="H172" i="7" s="1"/>
  <c r="H150" i="7" a="1"/>
  <c r="H150" i="7" s="1"/>
  <c r="Q291" i="7" a="1"/>
  <c r="Q291" i="7" s="1"/>
  <c r="J169" i="7"/>
  <c r="J289" i="7" a="1"/>
  <c r="J289" i="7"/>
  <c r="K150" i="7" a="1"/>
  <c r="K150" i="7" s="1"/>
  <c r="I150" i="7" a="1"/>
  <c r="I150" i="7"/>
  <c r="L148" i="7" a="1"/>
  <c r="L148" i="7" s="1"/>
  <c r="AM422" i="7" a="1"/>
  <c r="AM422" i="7"/>
  <c r="R239" i="7" a="1"/>
  <c r="R239" i="7"/>
  <c r="AI401" i="7" a="1"/>
  <c r="AI401" i="7"/>
  <c r="AM382" i="7" a="1"/>
  <c r="AM382" i="7" s="1"/>
  <c r="AM426" i="7" a="1"/>
  <c r="AM426" i="7"/>
  <c r="AL402" i="7" a="1"/>
  <c r="AL402" i="7"/>
  <c r="AK386" i="7" a="1"/>
  <c r="AK386" i="7"/>
  <c r="AM413" i="7" a="1"/>
  <c r="AM413" i="7" s="1"/>
  <c r="AM388" i="7" a="1"/>
  <c r="AM388" i="7"/>
  <c r="AM432" i="7" s="1" a="1"/>
  <c r="AM432" i="7"/>
  <c r="AO381" i="7" a="1"/>
  <c r="AO381" i="7"/>
  <c r="AO425" i="7" s="1" a="1"/>
  <c r="AO425" i="7" s="1"/>
  <c r="AH473" i="7" a="1"/>
  <c r="AH473" i="7"/>
  <c r="AH517" i="7" s="1" a="1"/>
  <c r="AH517" i="7"/>
  <c r="AE405" i="7" a="1"/>
  <c r="AE405" i="7" s="1"/>
  <c r="AD384" i="7" a="1"/>
  <c r="AD384" i="7" s="1"/>
  <c r="AE379" i="7" a="1"/>
  <c r="AE379" i="7" s="1"/>
  <c r="AJ507" i="7" a="1"/>
  <c r="AJ507" i="7"/>
  <c r="AM506" i="7" a="1"/>
  <c r="AM506" i="7"/>
  <c r="AG506" i="7" a="1"/>
  <c r="AG506" i="7"/>
  <c r="AO507" i="7" a="1"/>
  <c r="AO507" i="7" s="1"/>
  <c r="AO505" i="7" a="1"/>
  <c r="AO505" i="7" s="1"/>
  <c r="AD505" i="7" a="1"/>
  <c r="AD505" i="7"/>
  <c r="AI503" i="7" a="1"/>
  <c r="AI503" i="7" s="1"/>
  <c r="AK502" i="7" a="1"/>
  <c r="AK502" i="7" s="1"/>
  <c r="AJ484" i="7" a="1"/>
  <c r="AJ484" i="7"/>
  <c r="AJ528" i="7" a="1"/>
  <c r="AJ528" i="7" s="1"/>
  <c r="AI482" i="7" a="1"/>
  <c r="AI482" i="7"/>
  <c r="AI526" i="7" s="1" a="1"/>
  <c r="AI526" i="7" s="1"/>
  <c r="AL480" i="7" a="1"/>
  <c r="AL480" i="7" s="1"/>
  <c r="AL524" i="7" a="1"/>
  <c r="AL524" i="7" s="1"/>
  <c r="AD480" i="7" a="1"/>
  <c r="AD480" i="7"/>
  <c r="AM478" i="7" a="1"/>
  <c r="AM478" i="7" s="1"/>
  <c r="AM522" i="7" s="1" a="1"/>
  <c r="AM522" i="7" s="1"/>
  <c r="AE478" i="7" a="1"/>
  <c r="AE478" i="7"/>
  <c r="AE522" i="7" s="1" a="1"/>
  <c r="AE522" i="7" s="1"/>
  <c r="AH476" i="7" a="1"/>
  <c r="AH476" i="7" s="1"/>
  <c r="AH520" i="7" a="1"/>
  <c r="AH520" i="7" s="1"/>
  <c r="AO474" i="7" a="1"/>
  <c r="AO474" i="7" s="1"/>
  <c r="AO518" i="7" a="1"/>
  <c r="AO518" i="7"/>
  <c r="AG474" i="7" a="1"/>
  <c r="AG474" i="7" s="1"/>
  <c r="AG518" i="7" a="1"/>
  <c r="AG518" i="7"/>
  <c r="AJ472" i="7" a="1"/>
  <c r="AJ472" i="7"/>
  <c r="AJ505" i="7" a="1"/>
  <c r="AJ505" i="7"/>
  <c r="AJ504" i="7" a="1"/>
  <c r="AJ504" i="7" s="1"/>
  <c r="AD503" i="7" a="1"/>
  <c r="AD503" i="7"/>
  <c r="AD502" i="7" a="1"/>
  <c r="AD502" i="7" s="1"/>
  <c r="AL500" i="7" a="1"/>
  <c r="AL500" i="7" s="1"/>
  <c r="AF500" i="7" a="1"/>
  <c r="AF500" i="7" s="1"/>
  <c r="AI499" i="7" a="1"/>
  <c r="AI499" i="7" s="1"/>
  <c r="AN498" i="7" a="1"/>
  <c r="AN498" i="7"/>
  <c r="AD498" i="7" a="1"/>
  <c r="AD498" i="7"/>
  <c r="AK497" i="7" a="1"/>
  <c r="AK497" i="7" s="1"/>
  <c r="AL496" i="7" a="1"/>
  <c r="AL496" i="7" s="1"/>
  <c r="AF496" i="7" a="1"/>
  <c r="AF496" i="7"/>
  <c r="AI495" i="7" a="1"/>
  <c r="AI495" i="7" s="1"/>
  <c r="AN494" i="7" a="1"/>
  <c r="AN494" i="7" s="1"/>
  <c r="AD494" i="7" a="1"/>
  <c r="AD494" i="7"/>
  <c r="AN506" i="7" a="1"/>
  <c r="AN506" i="7" s="1"/>
  <c r="AK505" i="7" a="1"/>
  <c r="AK505" i="7"/>
  <c r="AM503" i="7" a="1"/>
  <c r="AM503" i="7" s="1"/>
  <c r="AO502" i="7" a="1"/>
  <c r="AO502" i="7" s="1"/>
  <c r="AG501" i="7" a="1"/>
  <c r="AG501" i="7"/>
  <c r="AI484" i="7" a="1"/>
  <c r="AI484" i="7"/>
  <c r="AI528" i="7" a="1"/>
  <c r="AI528" i="7" s="1"/>
  <c r="AL482" i="7" a="1"/>
  <c r="AL482" i="7"/>
  <c r="AL526" i="7" s="1" a="1"/>
  <c r="AL526" i="7"/>
  <c r="AD482" i="7" a="1"/>
  <c r="AD482" i="7" s="1"/>
  <c r="AM480" i="7" a="1"/>
  <c r="AM480" i="7" s="1"/>
  <c r="AM524" i="7" a="1"/>
  <c r="AM524" i="7" s="1"/>
  <c r="AE480" i="7" a="1"/>
  <c r="AE480" i="7" s="1"/>
  <c r="AE524" i="7" s="1" a="1"/>
  <c r="AE524" i="7" s="1"/>
  <c r="AH478" i="7" a="1"/>
  <c r="AH478" i="7" s="1"/>
  <c r="AH522" i="7" a="1"/>
  <c r="AH522" i="7"/>
  <c r="AO476" i="7" a="1"/>
  <c r="AO476" i="7"/>
  <c r="AO520" i="7" s="1" a="1"/>
  <c r="AO520" i="7"/>
  <c r="T85" i="7"/>
  <c r="R140" i="7" s="1"/>
  <c r="AH406" i="7" a="1"/>
  <c r="AH406" i="7"/>
  <c r="AI379" i="7" a="1"/>
  <c r="AI379" i="7" s="1"/>
  <c r="AI423" i="7" s="1" a="1"/>
  <c r="AI423" i="7" s="1"/>
  <c r="AD390" i="7" a="1"/>
  <c r="AD390" i="7" s="1"/>
  <c r="AO384" i="7" a="1"/>
  <c r="AO384" i="7" s="1"/>
  <c r="AO428" i="7" s="1" a="1"/>
  <c r="AO428" i="7"/>
  <c r="AG470" i="7" a="1"/>
  <c r="AG470" i="7"/>
  <c r="AO403" i="7" a="1"/>
  <c r="AO403" i="7" s="1"/>
  <c r="AD387" i="7" a="1"/>
  <c r="AD387" i="7" s="1"/>
  <c r="AF380" i="7" a="1"/>
  <c r="AF380" i="7"/>
  <c r="AF424" i="7" a="1"/>
  <c r="AF424" i="7" s="1"/>
  <c r="AD410" i="7" a="1"/>
  <c r="AD410" i="7" s="1"/>
  <c r="AN377" i="7" a="1"/>
  <c r="AN377" i="7"/>
  <c r="AL507" i="7" a="1"/>
  <c r="AL507" i="7" s="1"/>
  <c r="AF507" i="7" a="1"/>
  <c r="AF507" i="7"/>
  <c r="AI506" i="7" a="1"/>
  <c r="AI506" i="7" s="1"/>
  <c r="AG507" i="7" a="1"/>
  <c r="AG507" i="7" s="1"/>
  <c r="AG505" i="7" a="1"/>
  <c r="AG505" i="7" s="1"/>
  <c r="AI504" i="7" a="1"/>
  <c r="AI504" i="7"/>
  <c r="AN502" i="7" a="1"/>
  <c r="AN502" i="7" s="1"/>
  <c r="AK501" i="7" a="1"/>
  <c r="AK501" i="7"/>
  <c r="AH484" i="7" a="1"/>
  <c r="AH484" i="7"/>
  <c r="AH528" i="7" s="1" a="1"/>
  <c r="AH528" i="7" s="1"/>
  <c r="AO482" i="7" a="1"/>
  <c r="AO482" i="7" s="1"/>
  <c r="AO526" i="7" a="1"/>
  <c r="AO526" i="7" s="1"/>
  <c r="AG482" i="7" a="1"/>
  <c r="AG482" i="7" s="1"/>
  <c r="AG526" i="7" s="1" a="1"/>
  <c r="AG526" i="7" s="1"/>
  <c r="AJ480" i="7" a="1"/>
  <c r="AJ480" i="7" s="1"/>
  <c r="AJ524" i="7" a="1"/>
  <c r="AJ524" i="7"/>
  <c r="AK478" i="7" a="1"/>
  <c r="AK478" i="7"/>
  <c r="AK522" i="7" s="1" a="1"/>
  <c r="AK522" i="7" s="1"/>
  <c r="AN476" i="7" a="1"/>
  <c r="AN476" i="7" s="1"/>
  <c r="AN520" i="7" s="1" a="1"/>
  <c r="AN520" i="7" s="1"/>
  <c r="AF476" i="7" a="1"/>
  <c r="AF476" i="7" s="1"/>
  <c r="AF520" i="7" a="1"/>
  <c r="AF520" i="7" s="1"/>
  <c r="AM474" i="7" a="1"/>
  <c r="AM474" i="7" s="1"/>
  <c r="AM518" i="7" s="1" a="1"/>
  <c r="AM518" i="7" s="1"/>
  <c r="AG411" i="7" a="1"/>
  <c r="AG411" i="7"/>
  <c r="AF386" i="7" a="1"/>
  <c r="AF386" i="7"/>
  <c r="AJ412" i="7" a="1"/>
  <c r="AJ412" i="7" s="1"/>
  <c r="AK399" i="7" a="1"/>
  <c r="AK399" i="7" s="1"/>
  <c r="AF377" i="7" a="1"/>
  <c r="AF377" i="7"/>
  <c r="AI390" i="7" a="1"/>
  <c r="AI390" i="7" s="1"/>
  <c r="AI434" i="7" s="1" a="1"/>
  <c r="AI434" i="7" s="1"/>
  <c r="AM385" i="7" a="1"/>
  <c r="AM385" i="7" s="1"/>
  <c r="AM429" i="7" s="1" a="1"/>
  <c r="AM429" i="7" s="1"/>
  <c r="AH382" i="7" a="1"/>
  <c r="AH382" i="7" s="1"/>
  <c r="AH426" i="7" s="1" a="1"/>
  <c r="AH426" i="7" s="1"/>
  <c r="AN507" i="7" a="1"/>
  <c r="AN507" i="7" s="1"/>
  <c r="AD507" i="7" a="1"/>
  <c r="AD507" i="7"/>
  <c r="AK506" i="7" a="1"/>
  <c r="AK506" i="7" s="1"/>
  <c r="AL506" i="7" a="1"/>
  <c r="AL506" i="7" s="1"/>
  <c r="AL505" i="7" a="1"/>
  <c r="AL505" i="7" s="1"/>
  <c r="AD504" i="7" a="1"/>
  <c r="AD504" i="7"/>
  <c r="AF503" i="7" a="1"/>
  <c r="AF503" i="7" s="1"/>
  <c r="AH501" i="7" a="1"/>
  <c r="AH501" i="7" s="1"/>
  <c r="AL484" i="7" a="1"/>
  <c r="AL484" i="7" s="1"/>
  <c r="AL528" i="7" s="1" a="1"/>
  <c r="AL528" i="7" s="1"/>
  <c r="AD484" i="7" a="1"/>
  <c r="AD484" i="7" s="1"/>
  <c r="AK482" i="7" a="1"/>
  <c r="AK482" i="7" s="1"/>
  <c r="AK526" i="7" s="1" a="1"/>
  <c r="AK526" i="7" s="1"/>
  <c r="AN480" i="7" a="1"/>
  <c r="AN480" i="7"/>
  <c r="AN524" i="7" a="1"/>
  <c r="AN524" i="7" s="1"/>
  <c r="AF480" i="7" a="1"/>
  <c r="AF480" i="7" s="1"/>
  <c r="AF524" i="7" a="1"/>
  <c r="AF524" i="7" s="1"/>
  <c r="AO478" i="7" a="1"/>
  <c r="AO478" i="7" s="1"/>
  <c r="AO522" i="7" s="1" a="1"/>
  <c r="AO522" i="7" s="1"/>
  <c r="AG478" i="7" a="1"/>
  <c r="AG478" i="7" s="1"/>
  <c r="AG522" i="7" s="1" a="1"/>
  <c r="AG522" i="7" s="1"/>
  <c r="AJ476" i="7" a="1"/>
  <c r="AJ476" i="7" s="1"/>
  <c r="AJ520" i="7" a="1"/>
  <c r="AJ520" i="7" s="1"/>
  <c r="AI474" i="7" a="1"/>
  <c r="AI474" i="7" s="1"/>
  <c r="AI518" i="7" s="1" a="1"/>
  <c r="AI518" i="7" s="1"/>
  <c r="AL472" i="7" a="1"/>
  <c r="AL472" i="7" s="1"/>
  <c r="AL516" i="7" s="1" a="1"/>
  <c r="AL516" i="7" s="1"/>
  <c r="AE506" i="7" a="1"/>
  <c r="AE506" i="7" s="1"/>
  <c r="AE505" i="7" a="1"/>
  <c r="AE505" i="7"/>
  <c r="AL503" i="7" a="1"/>
  <c r="AL503" i="7" s="1"/>
  <c r="AL502" i="7" a="1"/>
  <c r="AL502" i="7" s="1"/>
  <c r="AF501" i="7" a="1"/>
  <c r="AF501" i="7" s="1"/>
  <c r="AJ500" i="7" a="1"/>
  <c r="AJ500" i="7" s="1"/>
  <c r="AM499" i="7" a="1"/>
  <c r="AM499" i="7" s="1"/>
  <c r="AK483" i="7" a="1"/>
  <c r="AK483" i="7" s="1"/>
  <c r="AK527" i="7" a="1"/>
  <c r="AK527" i="7" s="1"/>
  <c r="AF383" i="7" a="1"/>
  <c r="AF383" i="7" s="1"/>
  <c r="AF427" i="7" s="1" a="1"/>
  <c r="AF427" i="7" s="1"/>
  <c r="AK392" i="7" a="1"/>
  <c r="AK392" i="7" s="1"/>
  <c r="AK436" i="7" s="1" a="1"/>
  <c r="AK436" i="7" s="1"/>
  <c r="AO506" i="7" a="1"/>
  <c r="AO506" i="7" s="1"/>
  <c r="AL504" i="7" a="1"/>
  <c r="AL504" i="7" s="1"/>
  <c r="AN484" i="7" a="1"/>
  <c r="AN484" i="7" s="1"/>
  <c r="AN528" i="7" s="1" a="1"/>
  <c r="AN528" i="7" s="1"/>
  <c r="AE482" i="7" a="1"/>
  <c r="AE482" i="7"/>
  <c r="AE526" i="7" s="1" a="1"/>
  <c r="AE526" i="7" s="1"/>
  <c r="AE474" i="7" a="1"/>
  <c r="AE474" i="7" s="1"/>
  <c r="AE518" i="7" s="1" a="1"/>
  <c r="AE518" i="7" s="1"/>
  <c r="AG503" i="7" a="1"/>
  <c r="AG503" i="7" s="1"/>
  <c r="AN501" i="7" a="1"/>
  <c r="AN501" i="7" s="1"/>
  <c r="AK499" i="7" a="1"/>
  <c r="AK499" i="7" s="1"/>
  <c r="AE499" i="7" a="1"/>
  <c r="AE499" i="7" s="1"/>
  <c r="AH498" i="7" a="1"/>
  <c r="AH498" i="7"/>
  <c r="AG497" i="7" a="1"/>
  <c r="AG497" i="7" s="1"/>
  <c r="AJ496" i="7" a="1"/>
  <c r="AJ496" i="7" s="1"/>
  <c r="AD496" i="7" a="1"/>
  <c r="AD496" i="7" s="1"/>
  <c r="AF494" i="7" a="1"/>
  <c r="AF494" i="7" s="1"/>
  <c r="AI507" i="7" a="1"/>
  <c r="AI507" i="7" s="1"/>
  <c r="AM504" i="7" a="1"/>
  <c r="AM504" i="7" s="1"/>
  <c r="AJ503" i="7" a="1"/>
  <c r="AJ503" i="7" s="1"/>
  <c r="AJ502" i="7" a="1"/>
  <c r="AJ502" i="7"/>
  <c r="AG484" i="7" a="1"/>
  <c r="AG484" i="7" s="1"/>
  <c r="AG528" i="7" s="1" a="1"/>
  <c r="AG528" i="7" s="1"/>
  <c r="AN482" i="7" a="1"/>
  <c r="AN482" i="7" s="1"/>
  <c r="AN526" i="7" a="1"/>
  <c r="AN526" i="7" s="1"/>
  <c r="AO480" i="7" a="1"/>
  <c r="AO480" i="7" s="1"/>
  <c r="AO524" i="7" s="1" a="1"/>
  <c r="AO524" i="7" s="1"/>
  <c r="AL478" i="7" a="1"/>
  <c r="AL478" i="7" s="1"/>
  <c r="AL522" i="7" s="1" a="1"/>
  <c r="AL522" i="7" s="1"/>
  <c r="AG476" i="7" a="1"/>
  <c r="AG476" i="7" s="1"/>
  <c r="AG520" i="7" a="1"/>
  <c r="AG520" i="7" s="1"/>
  <c r="AJ474" i="7" a="1"/>
  <c r="AJ474" i="7" s="1"/>
  <c r="AJ518" i="7" a="1"/>
  <c r="AJ518" i="7" s="1"/>
  <c r="AI472" i="7" a="1"/>
  <c r="AI472" i="7" s="1"/>
  <c r="AN505" i="7" a="1"/>
  <c r="AN505" i="7" s="1"/>
  <c r="AM501" i="7" a="1"/>
  <c r="AM501" i="7"/>
  <c r="AI498" i="7" a="1"/>
  <c r="AI498" i="7" s="1"/>
  <c r="AK496" i="7" a="1"/>
  <c r="AK496" i="7" s="1"/>
  <c r="AI493" i="7" a="1"/>
  <c r="AI493" i="7" s="1"/>
  <c r="AJ492" i="7" a="1"/>
  <c r="AJ492" i="7" s="1"/>
  <c r="AL483" i="7" a="1"/>
  <c r="AL483" i="7" s="1"/>
  <c r="AL527" i="7" a="1"/>
  <c r="AL527" i="7" s="1"/>
  <c r="AM481" i="7" a="1"/>
  <c r="AM481" i="7" s="1"/>
  <c r="AM525" i="7" s="1" a="1"/>
  <c r="AM525" i="7" s="1"/>
  <c r="AJ479" i="7" a="1"/>
  <c r="AJ479" i="7" s="1"/>
  <c r="AG477" i="7" a="1"/>
  <c r="AG477" i="7" s="1"/>
  <c r="AG521" i="7" s="1" a="1"/>
  <c r="AG521" i="7" s="1"/>
  <c r="AE473" i="7" a="1"/>
  <c r="AE473" i="7" s="1"/>
  <c r="AI471" i="7" a="1"/>
  <c r="AI471" i="7" s="1"/>
  <c r="AN408" i="7" a="1"/>
  <c r="AN408" i="7" s="1"/>
  <c r="AJ377" i="7" a="1"/>
  <c r="AJ377" i="7" s="1"/>
  <c r="AH506" i="7" a="1"/>
  <c r="AH506" i="7"/>
  <c r="AL476" i="7" a="1"/>
  <c r="AL476" i="7" s="1"/>
  <c r="AL520" i="7" s="1" a="1"/>
  <c r="AL520" i="7" s="1"/>
  <c r="AM505" i="7" a="1"/>
  <c r="AM505" i="7" s="1"/>
  <c r="AG504" i="7" a="1"/>
  <c r="AG504" i="7" s="1"/>
  <c r="AN500" i="7" a="1"/>
  <c r="AN500" i="7" s="1"/>
  <c r="AD500" i="7" a="1"/>
  <c r="AD500" i="7" s="1"/>
  <c r="AG499" i="7" a="1"/>
  <c r="AG499" i="7" s="1"/>
  <c r="AL498" i="7" a="1"/>
  <c r="AL498" i="7" s="1"/>
  <c r="AN496" i="7" a="1"/>
  <c r="AN496" i="7" s="1"/>
  <c r="AH496" i="7" a="1"/>
  <c r="AH496" i="7" s="1"/>
  <c r="AM495" i="7" a="1"/>
  <c r="AM495" i="7" s="1"/>
  <c r="AJ494" i="7" a="1"/>
  <c r="AJ494" i="7" s="1"/>
  <c r="AE504" i="7" a="1"/>
  <c r="AE504" i="7" s="1"/>
  <c r="AE503" i="7" a="1"/>
  <c r="AE503" i="7" s="1"/>
  <c r="AO501" i="7" a="1"/>
  <c r="AO501" i="7" s="1"/>
  <c r="AE484" i="7" a="1"/>
  <c r="AE484" i="7"/>
  <c r="AE528" i="7" s="1" a="1"/>
  <c r="AE528" i="7" s="1"/>
  <c r="AN478" i="7" a="1"/>
  <c r="AN478" i="7" s="1"/>
  <c r="AN522" i="7" s="1" a="1"/>
  <c r="AN522" i="7" s="1"/>
  <c r="AJ478" i="7" a="1"/>
  <c r="AJ478" i="7" s="1"/>
  <c r="AJ522" i="7" s="1" a="1"/>
  <c r="AJ522" i="7" s="1"/>
  <c r="AN474" i="7" a="1"/>
  <c r="AN474" i="7" s="1"/>
  <c r="AN518" i="7" a="1"/>
  <c r="AN518" i="7" s="1"/>
  <c r="AF474" i="7" a="1"/>
  <c r="AF474" i="7"/>
  <c r="AF518" i="7" s="1" a="1"/>
  <c r="AF518" i="7" s="1"/>
  <c r="AM472" i="7" a="1"/>
  <c r="AM472" i="7" s="1"/>
  <c r="AM516" i="7" s="1" a="1"/>
  <c r="AM516" i="7" s="1"/>
  <c r="AO500" i="7" a="1"/>
  <c r="AO500" i="7"/>
  <c r="AD499" i="7" a="1"/>
  <c r="AD499" i="7" s="1"/>
  <c r="AH495" i="7" a="1"/>
  <c r="AH495" i="7" s="1"/>
  <c r="AM493" i="7" a="1"/>
  <c r="AM493" i="7" s="1"/>
  <c r="AF492" i="7" a="1"/>
  <c r="AF492" i="7"/>
  <c r="AK485" i="7" a="1"/>
  <c r="AK485" i="7" s="1"/>
  <c r="AK529" i="7" s="1" a="1"/>
  <c r="AK529" i="7" s="1"/>
  <c r="AD483" i="7" a="1"/>
  <c r="AD483" i="7" s="1"/>
  <c r="AE481" i="7" a="1"/>
  <c r="AE481" i="7" s="1"/>
  <c r="AO477" i="7" a="1"/>
  <c r="AO477" i="7" s="1"/>
  <c r="AO521" i="7" s="1" a="1"/>
  <c r="AO521" i="7" s="1"/>
  <c r="AH475" i="7" a="1"/>
  <c r="AH475" i="7" s="1"/>
  <c r="AM473" i="7" a="1"/>
  <c r="AM473" i="7" s="1"/>
  <c r="AM517" i="7" a="1"/>
  <c r="AM517" i="7" s="1"/>
  <c r="AM471" i="7" a="1"/>
  <c r="AM471" i="7" s="1"/>
  <c r="AE471" i="7" a="1"/>
  <c r="AE471" i="7" s="1"/>
  <c r="AF505" i="7" a="1"/>
  <c r="AF505" i="7" s="1"/>
  <c r="AN499" i="7" a="1"/>
  <c r="AN499" i="7" s="1"/>
  <c r="AH497" i="7" a="1"/>
  <c r="AH497" i="7" s="1"/>
  <c r="AG494" i="7" a="1"/>
  <c r="AG494" i="7"/>
  <c r="AF493" i="7" a="1"/>
  <c r="AF493" i="7" s="1"/>
  <c r="AD485" i="7" a="1"/>
  <c r="AD485" i="7" s="1"/>
  <c r="AE483" i="7" a="1"/>
  <c r="AE483" i="7" s="1"/>
  <c r="AE527" i="7" a="1"/>
  <c r="AE527" i="7" s="1"/>
  <c r="AO479" i="7" a="1"/>
  <c r="AO479" i="7" s="1"/>
  <c r="AO523" i="7" a="1"/>
  <c r="AO523" i="7" s="1"/>
  <c r="AH477" i="7" a="1"/>
  <c r="AH477" i="7" s="1"/>
  <c r="AH521" i="7" s="1" a="1"/>
  <c r="AH521" i="7" s="1"/>
  <c r="AM475" i="7" a="1"/>
  <c r="AM475" i="7" s="1"/>
  <c r="AM519" i="7" a="1"/>
  <c r="AM519" i="7" s="1"/>
  <c r="AK389" i="7" a="1"/>
  <c r="AK389" i="7" s="1"/>
  <c r="AK407" i="7" a="1"/>
  <c r="AK407" i="7"/>
  <c r="AK507" i="7" a="1"/>
  <c r="AK507" i="7" s="1"/>
  <c r="AN503" i="7" a="1"/>
  <c r="AN503" i="7" s="1"/>
  <c r="AM482" i="7" a="1"/>
  <c r="AM482" i="7" s="1"/>
  <c r="AM526" i="7" s="1" a="1"/>
  <c r="AM526" i="7" s="1"/>
  <c r="AD476" i="7" a="1"/>
  <c r="AD476" i="7" s="1"/>
  <c r="AN472" i="7" a="1"/>
  <c r="AN472" i="7" s="1"/>
  <c r="AN516" i="7" s="1" a="1"/>
  <c r="AN516" i="7" s="1"/>
  <c r="AO504" i="7" a="1"/>
  <c r="AO504" i="7" s="1"/>
  <c r="AI501" i="7" a="1"/>
  <c r="AI501" i="7" s="1"/>
  <c r="AH500" i="7" a="1"/>
  <c r="AH500" i="7" s="1"/>
  <c r="AF498" i="7" a="1"/>
  <c r="AF498" i="7" s="1"/>
  <c r="AM497" i="7" a="1"/>
  <c r="AM497" i="7" s="1"/>
  <c r="AE497" i="7" a="1"/>
  <c r="AE497" i="7" s="1"/>
  <c r="AO495" i="7" a="1"/>
  <c r="AO495" i="7" s="1"/>
  <c r="AG495" i="7" a="1"/>
  <c r="AG495" i="7" s="1"/>
  <c r="AL494" i="7" a="1"/>
  <c r="AL494" i="7" s="1"/>
  <c r="AE507" i="7" a="1"/>
  <c r="AE507" i="7" s="1"/>
  <c r="AF506" i="7" a="1"/>
  <c r="AF506" i="7" s="1"/>
  <c r="AH504" i="7" a="1"/>
  <c r="AH504" i="7" s="1"/>
  <c r="AG502" i="7" a="1"/>
  <c r="AG502" i="7"/>
  <c r="AD501" i="7" a="1"/>
  <c r="AD501" i="7" s="1"/>
  <c r="AM484" i="7" a="1"/>
  <c r="AM484" i="7" s="1"/>
  <c r="AM528" i="7" s="1" a="1"/>
  <c r="AM528" i="7" s="1"/>
  <c r="AJ482" i="7" a="1"/>
  <c r="AJ482" i="7" s="1"/>
  <c r="AJ526" i="7" s="1" a="1"/>
  <c r="AJ526" i="7" s="1"/>
  <c r="AF482" i="7" a="1"/>
  <c r="AF482" i="7" s="1"/>
  <c r="AF526" i="7" a="1"/>
  <c r="AF526" i="7" s="1"/>
  <c r="AK480" i="7" a="1"/>
  <c r="AK480" i="7"/>
  <c r="AK524" i="7" s="1" a="1"/>
  <c r="AK524" i="7" s="1"/>
  <c r="AG480" i="7" a="1"/>
  <c r="AG480" i="7" s="1"/>
  <c r="AG524" i="7" s="1" a="1"/>
  <c r="AG524" i="7" s="1"/>
  <c r="AD478" i="7" a="1"/>
  <c r="AD478" i="7"/>
  <c r="AM476" i="7" a="1"/>
  <c r="AM476" i="7" s="1"/>
  <c r="AM520" i="7" s="1" a="1"/>
  <c r="AM520" i="7" s="1"/>
  <c r="AI476" i="7" a="1"/>
  <c r="AI476" i="7" s="1"/>
  <c r="AI520" i="7" s="1" a="1"/>
  <c r="AI520" i="7" s="1"/>
  <c r="AL474" i="7" a="1"/>
  <c r="AL474" i="7" s="1"/>
  <c r="AL518" i="7" s="1" a="1"/>
  <c r="AL518" i="7" s="1"/>
  <c r="AD474" i="7" a="1"/>
  <c r="AD474" i="7" s="1"/>
  <c r="AK472" i="7" a="1"/>
  <c r="AK472" i="7" s="1"/>
  <c r="AK516" i="7" s="1" a="1"/>
  <c r="AK516" i="7" s="1"/>
  <c r="Y6" i="7"/>
  <c r="AL497" i="7" a="1"/>
  <c r="AL497" i="7"/>
  <c r="G96" i="1"/>
  <c r="I146" i="7" a="1"/>
  <c r="I146" i="7" s="1"/>
  <c r="N314" i="7" a="1"/>
  <c r="N314" i="7"/>
  <c r="N173" i="7" s="1"/>
  <c r="J316" i="7" a="1"/>
  <c r="J316" i="7" s="1"/>
  <c r="J131" i="7" a="1"/>
  <c r="J131" i="7" s="1"/>
  <c r="M353" i="7"/>
  <c r="R126" i="7" a="1"/>
  <c r="R126" i="7"/>
  <c r="K146" i="7" a="1"/>
  <c r="K146" i="7" s="1"/>
  <c r="K152" i="7" a="1"/>
  <c r="K152" i="7" s="1"/>
  <c r="K312" i="7" a="1"/>
  <c r="K312" i="7" s="1"/>
  <c r="K171" i="7" s="1"/>
  <c r="N148" i="7" a="1"/>
  <c r="N148" i="7" s="1"/>
  <c r="K294" i="7" a="1"/>
  <c r="K294" i="7" s="1"/>
  <c r="J153" i="7" a="1"/>
  <c r="J153" i="7"/>
  <c r="K311" i="7" a="1"/>
  <c r="K311" i="7" s="1"/>
  <c r="K170" i="7"/>
  <c r="H148" i="7" a="1"/>
  <c r="H148" i="7" s="1"/>
  <c r="R148" i="7" a="1"/>
  <c r="R148" i="7"/>
  <c r="N146" i="7" a="1"/>
  <c r="N146" i="7" s="1"/>
  <c r="H290" i="7" a="1"/>
  <c r="H290" i="7" s="1"/>
  <c r="H309" i="7" a="1"/>
  <c r="H309" i="7"/>
  <c r="H168" i="7"/>
  <c r="L147" i="7" a="1"/>
  <c r="L147" i="7"/>
  <c r="K289" i="7" a="1"/>
  <c r="K289" i="7"/>
  <c r="H311" i="7" a="1"/>
  <c r="H311" i="7"/>
  <c r="N316" i="7" a="1"/>
  <c r="N316" i="7" s="1"/>
  <c r="N175" i="7" s="1"/>
  <c r="R124" i="7" a="1"/>
  <c r="R124" i="7" s="1"/>
  <c r="K295" i="7" a="1"/>
  <c r="K295" i="7"/>
  <c r="K338" i="7"/>
  <c r="M149" i="7" a="1"/>
  <c r="M149" i="7" s="1"/>
  <c r="H152" i="7" a="1"/>
  <c r="H152" i="7" s="1"/>
  <c r="L290" i="7" a="1"/>
  <c r="L290" i="7"/>
  <c r="I294" i="7" a="1"/>
  <c r="I294" i="7" s="1"/>
  <c r="I130" i="7" s="1" a="1"/>
  <c r="I130" i="7"/>
  <c r="I174" i="7"/>
  <c r="R154" i="7" a="1"/>
  <c r="R154" i="7" s="1"/>
  <c r="K149" i="7" a="1"/>
  <c r="K149" i="7"/>
  <c r="I310" i="7" a="1"/>
  <c r="I310" i="7" s="1"/>
  <c r="K169" i="7"/>
  <c r="L296" i="7" a="1"/>
  <c r="L296" i="7" s="1"/>
  <c r="L294" i="7" a="1"/>
  <c r="L294" i="7"/>
  <c r="Q353" i="7"/>
  <c r="R146" i="7" a="1"/>
  <c r="R146" i="7" s="1"/>
  <c r="K147" i="7" a="1"/>
  <c r="K147" i="7"/>
  <c r="N292" i="7" a="1"/>
  <c r="N292" i="7" s="1"/>
  <c r="N128" i="7" s="1" a="1"/>
  <c r="N128" i="7" s="1"/>
  <c r="AP545" i="7" a="1"/>
  <c r="AP545" i="7"/>
  <c r="K154" i="7" a="1"/>
  <c r="K154" i="7" s="1"/>
  <c r="R293" i="7" a="1"/>
  <c r="R293" i="7"/>
  <c r="S293" i="7" s="1" a="1"/>
  <c r="S293" i="7" s="1"/>
  <c r="M146" i="7" a="1"/>
  <c r="M146" i="7"/>
  <c r="R129" i="7" a="1"/>
  <c r="R129" i="7"/>
  <c r="Q314" i="7" a="1"/>
  <c r="Q314" i="7" s="1"/>
  <c r="N332" i="7"/>
  <c r="N295" i="7" a="1"/>
  <c r="N295" i="7"/>
  <c r="J312" i="7" a="1"/>
  <c r="J312" i="7" s="1"/>
  <c r="H315" i="7" a="1"/>
  <c r="H315" i="7"/>
  <c r="H337" i="7" s="1"/>
  <c r="Q289" i="7" a="1"/>
  <c r="Q289" i="7"/>
  <c r="J151" i="7" a="1"/>
  <c r="J151" i="7" s="1"/>
  <c r="M153" i="7" a="1"/>
  <c r="M153" i="7" s="1"/>
  <c r="Q312" i="7" a="1"/>
  <c r="Q312" i="7"/>
  <c r="Q334" i="7"/>
  <c r="M314" i="7" a="1"/>
  <c r="M314" i="7"/>
  <c r="S85" i="7"/>
  <c r="AP542" i="7" a="1"/>
  <c r="AP542" i="7" s="1"/>
  <c r="AP446" i="7" a="1"/>
  <c r="AP446" i="7" s="1"/>
  <c r="H353" i="7"/>
  <c r="M316" i="7" a="1"/>
  <c r="M316" i="7"/>
  <c r="M175" i="7" s="1"/>
  <c r="J147" i="7" a="1"/>
  <c r="J147" i="7"/>
  <c r="R150" i="7" a="1"/>
  <c r="R150" i="7" s="1"/>
  <c r="K153" i="7" a="1"/>
  <c r="K153" i="7"/>
  <c r="R294" i="7" a="1"/>
  <c r="R294" i="7" s="1"/>
  <c r="S294" i="7" a="1"/>
  <c r="S294" i="7" s="1"/>
  <c r="M312" i="7" a="1"/>
  <c r="M312" i="7" s="1"/>
  <c r="M171" i="7" s="1"/>
  <c r="N293" i="7" a="1"/>
  <c r="N293" i="7" s="1"/>
  <c r="N357" i="7" s="1"/>
  <c r="N336" i="7"/>
  <c r="I290" i="7" a="1"/>
  <c r="I290" i="7"/>
  <c r="R147" i="7" a="1"/>
  <c r="R147" i="7" s="1"/>
  <c r="J310" i="7" a="1"/>
  <c r="J310" i="7"/>
  <c r="J353" i="7"/>
  <c r="R292" i="7" a="1"/>
  <c r="R292" i="7" s="1"/>
  <c r="S292" i="7" s="1" a="1"/>
  <c r="S292" i="7" s="1"/>
  <c r="Q332" i="7"/>
  <c r="J291" i="7" a="1"/>
  <c r="J291" i="7"/>
  <c r="K175" i="7"/>
  <c r="J146" i="7" a="1"/>
  <c r="J146" i="7"/>
  <c r="Q310" i="7" a="1"/>
  <c r="Q310" i="7"/>
  <c r="R130" i="7" a="1"/>
  <c r="R130" i="7" s="1"/>
  <c r="N296" i="7" a="1"/>
  <c r="N296" i="7" s="1"/>
  <c r="H153" i="7" a="1"/>
  <c r="H153" i="7" s="1"/>
  <c r="J148" i="7" a="1"/>
  <c r="J148" i="7" s="1"/>
  <c r="N150" i="7" a="1"/>
  <c r="N150" i="7"/>
  <c r="M293" i="7" a="1"/>
  <c r="M293" i="7"/>
  <c r="AP449" i="7" a="1"/>
  <c r="AP449" i="7" s="1"/>
  <c r="AP451" i="7" a="1"/>
  <c r="AP451" i="7" s="1"/>
  <c r="L169" i="7"/>
  <c r="R151" i="7" a="1"/>
  <c r="R151" i="7"/>
  <c r="K131" i="7" a="1"/>
  <c r="K131" i="7" s="1"/>
  <c r="R291" i="7" a="1"/>
  <c r="R291" i="7"/>
  <c r="S291" i="7" s="1" a="1"/>
  <c r="S291" i="7" s="1"/>
  <c r="I288" i="7" a="1"/>
  <c r="I288" i="7"/>
  <c r="I124" i="7" a="1"/>
  <c r="I124" i="7"/>
  <c r="H151" i="7" a="1"/>
  <c r="H151" i="7"/>
  <c r="AP444" i="7" a="1"/>
  <c r="AP444" i="7" s="1"/>
  <c r="AP547" i="7" a="1"/>
  <c r="AP547" i="7" s="1"/>
  <c r="K290" i="7" a="1"/>
  <c r="K290" i="7" s="1"/>
  <c r="AP445" i="7" a="1"/>
  <c r="AP445" i="7" s="1"/>
  <c r="H124" i="7" a="1"/>
  <c r="H124" i="7" s="1"/>
  <c r="Q292" i="7" a="1"/>
  <c r="Q292" i="7" s="1"/>
  <c r="J296" i="7" a="1"/>
  <c r="J296" i="7" s="1"/>
  <c r="J360" i="7"/>
  <c r="L150" i="7" a="1"/>
  <c r="L150" i="7" s="1"/>
  <c r="R110" i="7" a="1"/>
  <c r="R110" i="7"/>
  <c r="R127" i="7" a="1"/>
  <c r="R127" i="7" s="1"/>
  <c r="K359" i="7"/>
  <c r="H314" i="7" a="1"/>
  <c r="H314" i="7"/>
  <c r="H129" i="7" s="1" a="1"/>
  <c r="H129" i="7" s="1"/>
  <c r="H173" i="7"/>
  <c r="AP378" i="7"/>
  <c r="AP422" i="7" a="1"/>
  <c r="AP422" i="7" s="1"/>
  <c r="K151" i="7" a="1"/>
  <c r="K151" i="7"/>
  <c r="Q169" i="7"/>
  <c r="N317" i="7" a="1"/>
  <c r="N317" i="7" s="1"/>
  <c r="N360" i="7"/>
  <c r="N315" i="7" a="1"/>
  <c r="N315" i="7"/>
  <c r="N174" i="7" s="1"/>
  <c r="AP443" i="7" a="1"/>
  <c r="AP443" i="7" s="1"/>
  <c r="AK552" i="7"/>
  <c r="AM552" i="7"/>
  <c r="AP452" i="7" a="1"/>
  <c r="AP452" i="7"/>
  <c r="R109" i="7" a="1"/>
  <c r="R109" i="7"/>
  <c r="AJ755" i="7" a="1"/>
  <c r="AJ755" i="7" s="1"/>
  <c r="AP539" i="7" a="1"/>
  <c r="AP539" i="7"/>
  <c r="AP541" i="7"/>
  <c r="AP453" i="7" a="1"/>
  <c r="AP453" i="7" s="1"/>
  <c r="AN552" i="7"/>
  <c r="AP448" i="7" a="1"/>
  <c r="AP448" i="7"/>
  <c r="AP537" i="7" a="1"/>
  <c r="AP537" i="7" s="1"/>
  <c r="AP447" i="7" a="1"/>
  <c r="AP447" i="7"/>
  <c r="L339" i="7"/>
  <c r="M148" i="7" a="1"/>
  <c r="M148" i="7"/>
  <c r="H149" i="7" a="1"/>
  <c r="H149" i="7"/>
  <c r="N288" i="7" a="1"/>
  <c r="N288" i="7"/>
  <c r="J293" i="7" a="1"/>
  <c r="J293" i="7"/>
  <c r="J336" i="7" s="1"/>
  <c r="K293" i="7" a="1"/>
  <c r="K293" i="7" s="1"/>
  <c r="K129" i="7" s="1" a="1"/>
  <c r="K129" i="7" s="1"/>
  <c r="N294" i="7" a="1"/>
  <c r="N294" i="7"/>
  <c r="N130" i="7" s="1" a="1"/>
  <c r="N130" i="7" s="1"/>
  <c r="Q316" i="7" a="1"/>
  <c r="Q316" i="7"/>
  <c r="Q175" i="7"/>
  <c r="Q147" i="7" a="1"/>
  <c r="Q147" i="7"/>
  <c r="J294" i="7" a="1"/>
  <c r="J294" i="7"/>
  <c r="R106" i="7" a="1"/>
  <c r="R106" i="7"/>
  <c r="AH752" i="7" s="1" a="1"/>
  <c r="AH752" i="7" s="1"/>
  <c r="AT752" i="7" s="1"/>
  <c r="AQ752" i="7" a="1"/>
  <c r="AQ752" i="7" s="1"/>
  <c r="Q295" i="7" a="1"/>
  <c r="Q295" i="7" s="1"/>
  <c r="M296" i="7" a="1"/>
  <c r="M296" i="7"/>
  <c r="M152" i="7" a="1"/>
  <c r="M152" i="7" s="1"/>
  <c r="AG393" i="7"/>
  <c r="AG459" i="7"/>
  <c r="J317" i="7" a="1"/>
  <c r="J317" i="7" s="1"/>
  <c r="J176" i="7"/>
  <c r="H128" i="7" a="1"/>
  <c r="H128" i="7" s="1"/>
  <c r="N311" i="7" a="1"/>
  <c r="N311" i="7" s="1"/>
  <c r="N333" i="7"/>
  <c r="I125" i="7" a="1"/>
  <c r="I125" i="7"/>
  <c r="N289" i="7" a="1"/>
  <c r="N289" i="7"/>
  <c r="R152" i="7" a="1"/>
  <c r="R152" i="7"/>
  <c r="L295" i="7" a="1"/>
  <c r="L295" i="7" s="1"/>
  <c r="M309" i="7" a="1"/>
  <c r="M309" i="7" s="1"/>
  <c r="M168" i="7"/>
  <c r="M317" i="7" a="1"/>
  <c r="M317" i="7" s="1"/>
  <c r="Q151" i="7" a="1"/>
  <c r="Q151" i="7"/>
  <c r="R296" i="7" a="1"/>
  <c r="R296" i="7"/>
  <c r="S296" i="7" s="1" a="1"/>
  <c r="S296" i="7" s="1"/>
  <c r="J311" i="7" a="1"/>
  <c r="J311" i="7"/>
  <c r="J333" i="7" s="1"/>
  <c r="M315" i="7" a="1"/>
  <c r="M315" i="7" s="1"/>
  <c r="AP549" i="7" a="1"/>
  <c r="AP549" i="7"/>
  <c r="AL552" i="7"/>
  <c r="N124" i="7" a="1"/>
  <c r="N124" i="7"/>
  <c r="R107" i="7" a="1"/>
  <c r="R107" i="7" s="1"/>
  <c r="AR753" i="7" s="1" a="1"/>
  <c r="AR753" i="7" s="1"/>
  <c r="R104" i="7" a="1"/>
  <c r="R104" i="7"/>
  <c r="AR750" i="7" s="1" a="1"/>
  <c r="AR750" i="7" s="1"/>
  <c r="N147" i="7" a="1"/>
  <c r="N147" i="7" s="1"/>
  <c r="J124" i="7" a="1"/>
  <c r="J124" i="7" s="1"/>
  <c r="L153" i="7" a="1"/>
  <c r="L153" i="7"/>
  <c r="R153" i="7" a="1"/>
  <c r="R153" i="7"/>
  <c r="R149" i="7" a="1"/>
  <c r="R149" i="7"/>
  <c r="R103" i="7" a="1"/>
  <c r="R103" i="7"/>
  <c r="AS749" i="7" s="1" a="1"/>
  <c r="AS749" i="7" s="1"/>
  <c r="Q172" i="7"/>
  <c r="J152" i="7" a="1"/>
  <c r="J152" i="7" s="1"/>
  <c r="H291" i="7" a="1"/>
  <c r="H291" i="7" s="1"/>
  <c r="H312" i="7" a="1"/>
  <c r="H312" i="7" s="1"/>
  <c r="H171" i="7"/>
  <c r="L313" i="7" a="1"/>
  <c r="L313" i="7"/>
  <c r="L335" i="7" s="1"/>
  <c r="N169" i="7"/>
  <c r="J315" i="7" a="1"/>
  <c r="J315" i="7"/>
  <c r="J358" i="7" s="1"/>
  <c r="I149" i="7" a="1"/>
  <c r="I149" i="7"/>
  <c r="I312" i="7" a="1"/>
  <c r="I312" i="7"/>
  <c r="I171" i="7"/>
  <c r="Q150" i="7" a="1"/>
  <c r="Q150" i="7"/>
  <c r="AP548" i="7" a="1"/>
  <c r="AP548" i="7" s="1"/>
  <c r="AI552" i="7"/>
  <c r="AP543" i="7" a="1"/>
  <c r="AP543" i="7" s="1"/>
  <c r="AP536" i="7" a="1"/>
  <c r="AP536" i="7"/>
  <c r="AH552" i="7"/>
  <c r="AP458" i="7" a="1"/>
  <c r="AP458" i="7" s="1"/>
  <c r="AJ552" i="7"/>
  <c r="AP550" i="7" a="1"/>
  <c r="AP550" i="7" s="1"/>
  <c r="AP456" i="7" a="1"/>
  <c r="AP456" i="7"/>
  <c r="AP544" i="7" a="1"/>
  <c r="AP544" i="7" s="1"/>
  <c r="AP455" i="7" a="1"/>
  <c r="AP455" i="7" s="1"/>
  <c r="AP450" i="7" a="1"/>
  <c r="AP450" i="7"/>
  <c r="AP457" i="7" a="1"/>
  <c r="AP457" i="7"/>
  <c r="AP551" i="7" a="1"/>
  <c r="AP551" i="7" s="1"/>
  <c r="AP540" i="7" a="1"/>
  <c r="AP540" i="7" s="1"/>
  <c r="AP546" i="7" a="1"/>
  <c r="AP546" i="7"/>
  <c r="AP454" i="7" a="1"/>
  <c r="AP454" i="7"/>
  <c r="AP538" i="7" a="1"/>
  <c r="AP538" i="7" s="1"/>
  <c r="AO552" i="7"/>
  <c r="Q290" i="7" a="1"/>
  <c r="Q290" i="7"/>
  <c r="Q148" i="7" a="1"/>
  <c r="Q148" i="7" s="1"/>
  <c r="Q311" i="7" a="1"/>
  <c r="Q311" i="7"/>
  <c r="Q170" i="7" s="1"/>
  <c r="Q288" i="7" a="1"/>
  <c r="Q288" i="7" s="1"/>
  <c r="Q124" i="7" a="1"/>
  <c r="Q124" i="7" s="1"/>
  <c r="AG552" i="7"/>
  <c r="AR756" i="7" a="1"/>
  <c r="AR756" i="7" s="1"/>
  <c r="I170" i="7"/>
  <c r="I173" i="7"/>
  <c r="R108" i="7" a="1"/>
  <c r="R108" i="7"/>
  <c r="AN754" i="7" s="1" a="1"/>
  <c r="AN754" i="7" s="1"/>
  <c r="I353" i="7"/>
  <c r="M331" i="7"/>
  <c r="K309" i="7" a="1"/>
  <c r="K309" i="7"/>
  <c r="I147" i="7" a="1"/>
  <c r="I147" i="7"/>
  <c r="R289" i="7" a="1"/>
  <c r="R289" i="7" s="1"/>
  <c r="S289" i="7" s="1" a="1"/>
  <c r="S289" i="7" s="1"/>
  <c r="H147" i="7" a="1"/>
  <c r="H147" i="7"/>
  <c r="R353" i="7"/>
  <c r="R125" i="7" a="1"/>
  <c r="R125" i="7" s="1"/>
  <c r="H310" i="7" a="1"/>
  <c r="H310" i="7"/>
  <c r="H332" i="7"/>
  <c r="J150" i="7" a="1"/>
  <c r="J150" i="7"/>
  <c r="J313" i="7" a="1"/>
  <c r="J313" i="7"/>
  <c r="J172" i="7" s="1"/>
  <c r="I295" i="7" a="1"/>
  <c r="I295" i="7"/>
  <c r="I338" i="7" s="1"/>
  <c r="I316" i="7" a="1"/>
  <c r="I316" i="7" s="1"/>
  <c r="I175" i="7"/>
  <c r="H317" i="7" a="1"/>
  <c r="H317" i="7" s="1"/>
  <c r="H176" i="7"/>
  <c r="R132" i="7" a="1"/>
  <c r="R132" i="7"/>
  <c r="H296" i="7" a="1"/>
  <c r="H296" i="7" s="1"/>
  <c r="M313" i="7" a="1"/>
  <c r="M313" i="7"/>
  <c r="M292" i="7" a="1"/>
  <c r="M292" i="7" s="1"/>
  <c r="I154" i="7" a="1"/>
  <c r="I154" i="7" s="1"/>
  <c r="I296" i="7" a="1"/>
  <c r="I296" i="7" s="1"/>
  <c r="N312" i="7" a="1"/>
  <c r="N312" i="7"/>
  <c r="N171" i="7" s="1"/>
  <c r="M289" i="7" a="1"/>
  <c r="M289" i="7" s="1"/>
  <c r="M310" i="7" a="1"/>
  <c r="M310" i="7"/>
  <c r="N125" i="7" a="1"/>
  <c r="N125" i="7"/>
  <c r="N353" i="7"/>
  <c r="M311" i="7" a="1"/>
  <c r="M311" i="7" s="1"/>
  <c r="M290" i="7" a="1"/>
  <c r="M290" i="7"/>
  <c r="R295" i="7" a="1"/>
  <c r="R295" i="7"/>
  <c r="S295" i="7" a="1"/>
  <c r="S295" i="7" s="1"/>
  <c r="R131" i="7" a="1"/>
  <c r="R131" i="7" s="1"/>
  <c r="H316" i="7" a="1"/>
  <c r="H316" i="7"/>
  <c r="H175" i="7" s="1"/>
  <c r="L353" i="7"/>
  <c r="L310" i="7" a="1"/>
  <c r="L310" i="7" s="1"/>
  <c r="L125" i="7" a="1"/>
  <c r="L125" i="7" s="1"/>
  <c r="L332" i="7"/>
  <c r="H169" i="7"/>
  <c r="H125" i="7" a="1"/>
  <c r="H125" i="7"/>
  <c r="K124" i="7" a="1"/>
  <c r="K124" i="7" s="1"/>
  <c r="N149" i="7" a="1"/>
  <c r="N149" i="7" s="1"/>
  <c r="R105" i="7" a="1"/>
  <c r="R105" i="7"/>
  <c r="AP751" i="7" a="1"/>
  <c r="AP751" i="7" s="1"/>
  <c r="N331" i="7"/>
  <c r="K317" i="7" a="1"/>
  <c r="K317" i="7" s="1"/>
  <c r="K176" i="7"/>
  <c r="AL393" i="7"/>
  <c r="AL415" i="7" s="1"/>
  <c r="L170" i="7"/>
  <c r="I352" i="7"/>
  <c r="K355" i="7"/>
  <c r="M125" i="7"/>
  <c r="I317" i="7" a="1"/>
  <c r="I317" i="7"/>
  <c r="I176" i="7"/>
  <c r="M147" i="7" a="1"/>
  <c r="M147" i="7" s="1"/>
  <c r="I169" i="7"/>
  <c r="N131" i="7" a="1"/>
  <c r="N131" i="7" s="1"/>
  <c r="I152" i="7" a="1"/>
  <c r="I152" i="7" s="1"/>
  <c r="L293" i="7" a="1"/>
  <c r="L293" i="7"/>
  <c r="L336" i="7" s="1"/>
  <c r="H331" i="7"/>
  <c r="I148" i="7" a="1"/>
  <c r="I148" i="7"/>
  <c r="N352" i="7"/>
  <c r="L149" i="7" a="1"/>
  <c r="L149" i="7" s="1"/>
  <c r="L312" i="7" a="1"/>
  <c r="L312" i="7"/>
  <c r="L355" i="7" s="1"/>
  <c r="Q315" i="7" a="1"/>
  <c r="Q315" i="7" s="1"/>
  <c r="Q294" i="7" a="1"/>
  <c r="Q294" i="7"/>
  <c r="L146" i="7" a="1"/>
  <c r="L146" i="7" s="1"/>
  <c r="L309" i="7" a="1"/>
  <c r="L309" i="7"/>
  <c r="K310" i="7" a="1"/>
  <c r="K310" i="7" s="1"/>
  <c r="K332" i="7"/>
  <c r="AF756" i="7" a="1"/>
  <c r="AF756" i="7"/>
  <c r="AP391" i="7"/>
  <c r="AP435" i="7" a="1"/>
  <c r="AP435" i="7"/>
  <c r="H289" i="7" a="1"/>
  <c r="H289" i="7" s="1"/>
  <c r="J292" i="7" a="1"/>
  <c r="J292" i="7"/>
  <c r="I331" i="7"/>
  <c r="K334" i="7"/>
  <c r="I293" i="7" a="1"/>
  <c r="I293" i="7" s="1"/>
  <c r="J331" i="7"/>
  <c r="M150" i="7" a="1"/>
  <c r="M150" i="7" s="1"/>
  <c r="I332" i="7"/>
  <c r="J352" i="7"/>
  <c r="N176" i="7"/>
  <c r="M124" i="7"/>
  <c r="Q352" i="7"/>
  <c r="H352" i="7"/>
  <c r="I151" i="7" a="1"/>
  <c r="I151" i="7"/>
  <c r="AP377" i="7"/>
  <c r="AP399" i="7" a="1"/>
  <c r="AP399" i="7"/>
  <c r="AD393" i="7"/>
  <c r="AD415" i="7" s="1"/>
  <c r="I128" i="7" a="1"/>
  <c r="I128" i="7"/>
  <c r="N339" i="7"/>
  <c r="I132" i="7" a="1"/>
  <c r="I132" i="7"/>
  <c r="M360" i="7"/>
  <c r="M339" i="7"/>
  <c r="M176" i="7"/>
  <c r="I335" i="7"/>
  <c r="K128" i="7" a="1"/>
  <c r="K128" i="7"/>
  <c r="N132" i="7" a="1"/>
  <c r="N132" i="7" s="1"/>
  <c r="I358" i="7"/>
  <c r="I337" i="7"/>
  <c r="J173" i="7"/>
  <c r="H357" i="7"/>
  <c r="L130" i="7" a="1"/>
  <c r="L130" i="7" s="1"/>
  <c r="L358" i="7"/>
  <c r="J132" i="7" a="1"/>
  <c r="J132" i="7" s="1"/>
  <c r="L337" i="7"/>
  <c r="L132" i="7" a="1"/>
  <c r="L132" i="7" s="1"/>
  <c r="H356" i="7"/>
  <c r="K335" i="7"/>
  <c r="I356" i="7"/>
  <c r="K356" i="7"/>
  <c r="N338" i="7"/>
  <c r="N359" i="7"/>
  <c r="J175" i="7"/>
  <c r="J359" i="7"/>
  <c r="H335" i="7"/>
  <c r="I360" i="7"/>
  <c r="AD486" i="7"/>
  <c r="AD508" i="7"/>
  <c r="J338" i="7"/>
  <c r="N335" i="7"/>
  <c r="L360" i="7"/>
  <c r="AD529" i="7" a="1"/>
  <c r="AD529" i="7"/>
  <c r="AP485" i="7"/>
  <c r="AJ421" i="7" a="1"/>
  <c r="AJ421" i="7"/>
  <c r="AJ393" i="7"/>
  <c r="AK433" i="7" a="1"/>
  <c r="AK433" i="7"/>
  <c r="AP389" i="7"/>
  <c r="AM515" i="7" a="1"/>
  <c r="AM515" i="7" s="1"/>
  <c r="AM486" i="7"/>
  <c r="AM530" i="7" s="1"/>
  <c r="AP481" i="7"/>
  <c r="AE525" i="7" a="1"/>
  <c r="AE525" i="7" s="1"/>
  <c r="AE517" i="7" a="1"/>
  <c r="AE517" i="7" s="1"/>
  <c r="AE530" i="7" s="1"/>
  <c r="AP473" i="7"/>
  <c r="AN421" i="7" a="1"/>
  <c r="AN421" i="7" s="1"/>
  <c r="AN393" i="7"/>
  <c r="AN437" i="7" s="1"/>
  <c r="AD524" i="7" a="1"/>
  <c r="AD524" i="7" s="1"/>
  <c r="AP480" i="7"/>
  <c r="AE423" i="7" a="1"/>
  <c r="AE423" i="7" s="1"/>
  <c r="AP379" i="7"/>
  <c r="AP392" i="7"/>
  <c r="AP383" i="7"/>
  <c r="AH393" i="7"/>
  <c r="AM393" i="7"/>
  <c r="AM459" i="7" s="1"/>
  <c r="AO393" i="7"/>
  <c r="AD520" i="7" a="1"/>
  <c r="AD520" i="7"/>
  <c r="AP476" i="7"/>
  <c r="AP498" i="7" s="1" a="1"/>
  <c r="AP498" i="7" s="1"/>
  <c r="AE515" i="7" a="1"/>
  <c r="AE515" i="7" s="1"/>
  <c r="AE486" i="7"/>
  <c r="AE552" i="7"/>
  <c r="AI515" i="7" a="1"/>
  <c r="AI515" i="7"/>
  <c r="AF393" i="7"/>
  <c r="AF421" i="7" a="1"/>
  <c r="AF421" i="7" s="1"/>
  <c r="AD431" i="7" a="1"/>
  <c r="AD431" i="7"/>
  <c r="AP387" i="7"/>
  <c r="AD434" i="7" a="1"/>
  <c r="AD434" i="7"/>
  <c r="AP390" i="7"/>
  <c r="AP482" i="7"/>
  <c r="AD526" i="7" a="1"/>
  <c r="AD526" i="7"/>
  <c r="AK430" i="7" a="1"/>
  <c r="AK430" i="7"/>
  <c r="AG415" i="7"/>
  <c r="AG437" i="7"/>
  <c r="AP385" i="7"/>
  <c r="AN486" i="7"/>
  <c r="AP471" i="7"/>
  <c r="AB18" i="7" a="1"/>
  <c r="AB18" i="7" s="1"/>
  <c r="AB9" i="7" a="1"/>
  <c r="AB9" i="7" s="1"/>
  <c r="AB5" i="7" a="1"/>
  <c r="AB5" i="7"/>
  <c r="AB25" i="7" a="1"/>
  <c r="AB25" i="7"/>
  <c r="AB19" i="7" a="1"/>
  <c r="AB19" i="7" s="1"/>
  <c r="AB14" i="7" a="1"/>
  <c r="AB14" i="7" s="1"/>
  <c r="AB11" i="7" a="1"/>
  <c r="AB11" i="7"/>
  <c r="AB20" i="7" a="1"/>
  <c r="AB20" i="7"/>
  <c r="AB12" i="7" a="1"/>
  <c r="AB12" i="7" s="1"/>
  <c r="AB17" i="7" a="1"/>
  <c r="AB17" i="7" s="1"/>
  <c r="AB10" i="7" a="1"/>
  <c r="AB10" i="7"/>
  <c r="AB15" i="7" a="1"/>
  <c r="AB15" i="7"/>
  <c r="AB21" i="7" a="1"/>
  <c r="AB21" i="7" s="1"/>
  <c r="AB22" i="7" a="1"/>
  <c r="AB22" i="7" s="1"/>
  <c r="AB23" i="7" a="1"/>
  <c r="AB23" i="7"/>
  <c r="AB16" i="7" a="1"/>
  <c r="AB16" i="7"/>
  <c r="AB7" i="7" a="1"/>
  <c r="AB7" i="7" s="1"/>
  <c r="AB24" i="7" a="1"/>
  <c r="AB24" i="7" s="1"/>
  <c r="AB6" i="7" a="1"/>
  <c r="AB6" i="7"/>
  <c r="AB13" i="7" a="1"/>
  <c r="AB13" i="7"/>
  <c r="AB8" i="7" a="1"/>
  <c r="AB8" i="7" s="1"/>
  <c r="AD518" i="7" a="1"/>
  <c r="AD518" i="7" s="1"/>
  <c r="AD530" i="7" s="1"/>
  <c r="AP474" i="7"/>
  <c r="AP478" i="7"/>
  <c r="AP500" i="7" s="1" a="1"/>
  <c r="AP500" i="7" s="1"/>
  <c r="AD522" i="7" a="1"/>
  <c r="AD522" i="7"/>
  <c r="AJ523" i="7" a="1"/>
  <c r="AJ523" i="7" s="1"/>
  <c r="AP479" i="7"/>
  <c r="AD528" i="7" a="1"/>
  <c r="AD528" i="7" s="1"/>
  <c r="AP484" i="7"/>
  <c r="AP528" i="7" s="1" a="1"/>
  <c r="AP528" i="7" s="1"/>
  <c r="AF430" i="7" a="1"/>
  <c r="AF430" i="7" s="1"/>
  <c r="AF437" i="7" s="1"/>
  <c r="AP386" i="7"/>
  <c r="AJ516" i="7" a="1"/>
  <c r="AJ516" i="7" s="1"/>
  <c r="AJ486" i="7"/>
  <c r="AO486" i="7"/>
  <c r="AP380" i="7"/>
  <c r="AP402" i="7" s="1" a="1"/>
  <c r="AP402" i="7" s="1"/>
  <c r="AK486" i="7"/>
  <c r="AI393" i="7"/>
  <c r="AI459" i="7" s="1"/>
  <c r="AH486" i="7"/>
  <c r="AD527" i="7" a="1"/>
  <c r="AD527" i="7" s="1"/>
  <c r="AP483" i="7"/>
  <c r="AG514" i="7" a="1"/>
  <c r="AG514" i="7"/>
  <c r="AG486" i="7"/>
  <c r="AP470" i="7"/>
  <c r="AP384" i="7"/>
  <c r="AD428" i="7" a="1"/>
  <c r="AD428" i="7" s="1"/>
  <c r="AP400" i="7" a="1"/>
  <c r="AP400" i="7" s="1"/>
  <c r="AP477" i="7"/>
  <c r="AP521" i="7" s="1" a="1"/>
  <c r="AP521" i="7" s="1"/>
  <c r="AF486" i="7"/>
  <c r="AF552" i="7" s="1"/>
  <c r="AL486" i="7"/>
  <c r="AP381" i="7"/>
  <c r="G97" i="1"/>
  <c r="G98" i="1" s="1"/>
  <c r="G99" i="1" s="1"/>
  <c r="G100" i="1" s="1"/>
  <c r="AL756" i="7" a="1"/>
  <c r="AL756" i="7" s="1"/>
  <c r="H126" i="7" a="1"/>
  <c r="H126" i="7" s="1"/>
  <c r="M338" i="7"/>
  <c r="H358" i="7"/>
  <c r="AP421" i="7" a="1"/>
  <c r="AP421" i="7"/>
  <c r="AN751" i="7" a="1"/>
  <c r="AN751" i="7" s="1"/>
  <c r="N356" i="7"/>
  <c r="H333" i="7"/>
  <c r="R312" i="7" a="1"/>
  <c r="R312" i="7" s="1"/>
  <c r="K333" i="7"/>
  <c r="AL752" i="7" a="1"/>
  <c r="AL752" i="7"/>
  <c r="AI755" i="7" a="1"/>
  <c r="AI755" i="7" s="1"/>
  <c r="AI751" i="7" a="1"/>
  <c r="AI751" i="7" s="1"/>
  <c r="AI756" i="7" a="1"/>
  <c r="AI756" i="7"/>
  <c r="R316" i="7" a="1"/>
  <c r="R316" i="7"/>
  <c r="AN756" i="7" a="1"/>
  <c r="AN756" i="7"/>
  <c r="J337" i="7"/>
  <c r="AM756" i="7" a="1"/>
  <c r="AM756" i="7"/>
  <c r="AJ751" i="7" a="1"/>
  <c r="AJ751" i="7" s="1"/>
  <c r="AG753" i="7" a="1"/>
  <c r="AG753" i="7" s="1"/>
  <c r="AH756" i="7" a="1"/>
  <c r="AH756" i="7" s="1"/>
  <c r="AJ756" i="7" a="1"/>
  <c r="AJ756" i="7" s="1"/>
  <c r="M359" i="7"/>
  <c r="J356" i="7"/>
  <c r="AK752" i="7" a="1"/>
  <c r="AK752" i="7" s="1"/>
  <c r="H130" i="7" a="1"/>
  <c r="H130" i="7"/>
  <c r="J129" i="7" a="1"/>
  <c r="J129" i="7" s="1"/>
  <c r="AR752" i="7" a="1"/>
  <c r="AR752" i="7"/>
  <c r="L129" i="7" a="1"/>
  <c r="L129" i="7" s="1"/>
  <c r="M357" i="7"/>
  <c r="Q127" i="7" a="1"/>
  <c r="Q127" i="7"/>
  <c r="AO752" i="7" a="1"/>
  <c r="AO752" i="7" s="1"/>
  <c r="J128" i="7" a="1"/>
  <c r="J128" i="7" s="1"/>
  <c r="N170" i="7"/>
  <c r="N354" i="7"/>
  <c r="R359" i="7"/>
  <c r="M131" i="7"/>
  <c r="AO751" i="7" a="1"/>
  <c r="AO751" i="7" s="1"/>
  <c r="AP754" i="7" a="1"/>
  <c r="AP754" i="7" s="1"/>
  <c r="L128" i="7" a="1"/>
  <c r="L128" i="7" s="1"/>
  <c r="R311" i="7" a="1"/>
  <c r="R311" i="7" s="1"/>
  <c r="R354" i="7"/>
  <c r="AM751" i="7" a="1"/>
  <c r="AM751" i="7" s="1"/>
  <c r="AI753" i="7" a="1"/>
  <c r="AI753" i="7" s="1"/>
  <c r="AS753" i="7" a="1"/>
  <c r="AS753" i="7" s="1"/>
  <c r="AK756" i="7" a="1"/>
  <c r="AK756" i="7" s="1"/>
  <c r="K126" i="7" a="1"/>
  <c r="K126" i="7"/>
  <c r="M334" i="7"/>
  <c r="N126" i="7" a="1"/>
  <c r="N126" i="7" s="1"/>
  <c r="K354" i="7"/>
  <c r="J357" i="7"/>
  <c r="AO753" i="7" a="1"/>
  <c r="AO753" i="7"/>
  <c r="AM755" i="7" a="1"/>
  <c r="AM755" i="7"/>
  <c r="R315" i="7" a="1"/>
  <c r="R315" i="7" s="1"/>
  <c r="I355" i="7"/>
  <c r="AO756" i="7" a="1"/>
  <c r="AO756" i="7"/>
  <c r="J354" i="7"/>
  <c r="J170" i="7"/>
  <c r="J126" i="7" a="1"/>
  <c r="J126" i="7" s="1"/>
  <c r="Q333" i="7"/>
  <c r="L171" i="7"/>
  <c r="L127" i="7" a="1"/>
  <c r="L127" i="7" s="1"/>
  <c r="AP413" i="7" a="1"/>
  <c r="AP413" i="7"/>
  <c r="R174" i="7"/>
  <c r="J339" i="7"/>
  <c r="AS750" i="7" a="1"/>
  <c r="AS750" i="7" s="1"/>
  <c r="K357" i="7"/>
  <c r="AJ752" i="7" a="1"/>
  <c r="AJ752" i="7" s="1"/>
  <c r="AS752" i="7" a="1"/>
  <c r="AS752" i="7" s="1"/>
  <c r="AH754" i="7" a="1"/>
  <c r="AH754" i="7" s="1"/>
  <c r="K336" i="7"/>
  <c r="R169" i="7"/>
  <c r="AO755" i="7" a="1"/>
  <c r="AO755" i="7" s="1"/>
  <c r="I339" i="7"/>
  <c r="AL755" i="7" a="1"/>
  <c r="AL755" i="7" s="1"/>
  <c r="N355" i="7"/>
  <c r="AQ755" i="7" a="1"/>
  <c r="AQ755" i="7" s="1"/>
  <c r="AN752" i="7" a="1"/>
  <c r="AN752" i="7" s="1"/>
  <c r="AP756" i="7" a="1"/>
  <c r="AP756" i="7"/>
  <c r="AR755" i="7" a="1"/>
  <c r="AR755" i="7"/>
  <c r="L334" i="7"/>
  <c r="AH755" i="7" a="1"/>
  <c r="AH755" i="7" s="1"/>
  <c r="AK755" i="7" a="1"/>
  <c r="AK755" i="7" s="1"/>
  <c r="N334" i="7"/>
  <c r="AG755" i="7" a="1"/>
  <c r="AG755" i="7" s="1"/>
  <c r="I334" i="7"/>
  <c r="AK750" i="7" a="1"/>
  <c r="AK750" i="7" s="1"/>
  <c r="AJ754" i="7" a="1"/>
  <c r="AJ754" i="7" s="1"/>
  <c r="AE755" i="7" a="1"/>
  <c r="AE755" i="7" s="1"/>
  <c r="AN755" i="7" a="1"/>
  <c r="AN755" i="7" s="1"/>
  <c r="N127" i="7" a="1"/>
  <c r="N127" i="7" s="1"/>
  <c r="I359" i="7"/>
  <c r="AF755" i="7" a="1"/>
  <c r="AF755" i="7" s="1"/>
  <c r="AP749" i="7" a="1"/>
  <c r="AP749" i="7" s="1"/>
  <c r="AI752" i="7" a="1"/>
  <c r="AI752" i="7"/>
  <c r="M132" i="7"/>
  <c r="AP755" i="7" a="1"/>
  <c r="AP755" i="7"/>
  <c r="I127" i="7" a="1"/>
  <c r="I127" i="7" s="1"/>
  <c r="AM752" i="7" a="1"/>
  <c r="AM752" i="7"/>
  <c r="AP752" i="7" a="1"/>
  <c r="AP752" i="7"/>
  <c r="H339" i="7"/>
  <c r="Q331" i="7"/>
  <c r="AQ749" i="7" a="1"/>
  <c r="AQ749" i="7" s="1"/>
  <c r="AK749" i="7" a="1"/>
  <c r="AK749" i="7" s="1"/>
  <c r="AS755" i="7" a="1"/>
  <c r="AS755" i="7" s="1"/>
  <c r="AL750" i="7" a="1"/>
  <c r="AL750" i="7"/>
  <c r="AK754" i="7" a="1"/>
  <c r="AK754" i="7"/>
  <c r="AF754" i="7" a="1"/>
  <c r="AF754" i="7" s="1"/>
  <c r="AM750" i="7" a="1"/>
  <c r="AM750" i="7"/>
  <c r="I131" i="7" a="1"/>
  <c r="I131" i="7" s="1"/>
  <c r="R309" i="7" a="1"/>
  <c r="R309" i="7" s="1"/>
  <c r="M352" i="7"/>
  <c r="L172" i="7"/>
  <c r="J174" i="7"/>
  <c r="J130" i="7" a="1"/>
  <c r="J130" i="7"/>
  <c r="AJ750" i="7" a="1"/>
  <c r="AJ750" i="7" s="1"/>
  <c r="AN750" i="7" a="1"/>
  <c r="AN750" i="7"/>
  <c r="AR749" i="7" a="1"/>
  <c r="AR749" i="7"/>
  <c r="AL749" i="7" a="1"/>
  <c r="AL749" i="7" s="1"/>
  <c r="AO754" i="7" a="1"/>
  <c r="AO754" i="7" s="1"/>
  <c r="AS754" i="7" a="1"/>
  <c r="AS754" i="7" s="1"/>
  <c r="AQ754" i="7" a="1"/>
  <c r="AQ754" i="7" s="1"/>
  <c r="R310" i="7" a="1"/>
  <c r="R310" i="7" s="1"/>
  <c r="AR754" i="7" a="1"/>
  <c r="AR754" i="7" s="1"/>
  <c r="AM754" i="7" a="1"/>
  <c r="AM754" i="7" s="1"/>
  <c r="AG754" i="7" a="1"/>
  <c r="AG754" i="7" s="1"/>
  <c r="AQ750" i="7" a="1"/>
  <c r="AQ750" i="7" s="1"/>
  <c r="AM749" i="7" a="1"/>
  <c r="AM749" i="7"/>
  <c r="AN749" i="7" a="1"/>
  <c r="AN749" i="7" s="1"/>
  <c r="M172" i="7"/>
  <c r="K132" i="7" a="1"/>
  <c r="K132" i="7" s="1"/>
  <c r="K360" i="7"/>
  <c r="AD459" i="7"/>
  <c r="R360" i="7"/>
  <c r="H132" i="7" a="1"/>
  <c r="H132" i="7" s="1"/>
  <c r="L168" i="7"/>
  <c r="L331" i="7"/>
  <c r="L352" i="7"/>
  <c r="AL459" i="7"/>
  <c r="AS751" i="7" a="1"/>
  <c r="AS751" i="7" s="1"/>
  <c r="AQ751" i="7" a="1"/>
  <c r="AQ751" i="7" s="1"/>
  <c r="AL751" i="7" a="1"/>
  <c r="AL751" i="7" s="1"/>
  <c r="H359" i="7"/>
  <c r="H338" i="7"/>
  <c r="K352" i="7"/>
  <c r="K331" i="7"/>
  <c r="K168" i="7"/>
  <c r="AD552" i="7"/>
  <c r="K339" i="7"/>
  <c r="H360" i="7"/>
  <c r="L124" i="7" a="1"/>
  <c r="L124" i="7"/>
  <c r="AD437" i="7"/>
  <c r="AL508" i="7"/>
  <c r="AL530" i="7"/>
  <c r="AP499" i="7" a="1"/>
  <c r="AP499" i="7" s="1"/>
  <c r="AP406" i="7" a="1"/>
  <c r="AP406" i="7" s="1"/>
  <c r="AP428" i="7" a="1"/>
  <c r="AP428" i="7" s="1"/>
  <c r="AP527" i="7" a="1"/>
  <c r="AP527" i="7" s="1"/>
  <c r="AP505" i="7" a="1"/>
  <c r="AP505" i="7"/>
  <c r="AH508" i="7"/>
  <c r="AH530" i="7"/>
  <c r="AO530" i="7"/>
  <c r="AO508" i="7"/>
  <c r="AP522" i="7" a="1"/>
  <c r="AP522" i="7" s="1"/>
  <c r="AF530" i="7"/>
  <c r="AF508" i="7"/>
  <c r="AP514" i="7" a="1"/>
  <c r="AP514" i="7"/>
  <c r="AP492" i="7" a="1"/>
  <c r="AP492" i="7" s="1"/>
  <c r="AP408" i="7" a="1"/>
  <c r="AP408" i="7"/>
  <c r="AP430" i="7" a="1"/>
  <c r="AP430" i="7" s="1"/>
  <c r="AP501" i="7" a="1"/>
  <c r="AP501" i="7"/>
  <c r="AP523" i="7" a="1"/>
  <c r="AP523" i="7"/>
  <c r="AN508" i="7"/>
  <c r="AN530" i="7"/>
  <c r="AP429" i="7" a="1"/>
  <c r="AP429" i="7" s="1"/>
  <c r="AP407" i="7" a="1"/>
  <c r="AP407" i="7"/>
  <c r="AP412" i="7" a="1"/>
  <c r="AP412" i="7" s="1"/>
  <c r="AP434" i="7" a="1"/>
  <c r="AP434" i="7"/>
  <c r="AE508" i="7"/>
  <c r="AH415" i="7"/>
  <c r="AH459" i="7"/>
  <c r="AH437" i="7"/>
  <c r="AP502" i="7" a="1"/>
  <c r="AP502" i="7" s="1"/>
  <c r="AP524" i="7" a="1"/>
  <c r="AP524" i="7"/>
  <c r="AP495" i="7" a="1"/>
  <c r="AP495" i="7"/>
  <c r="AP517" i="7" a="1"/>
  <c r="AP517" i="7" s="1"/>
  <c r="AM508" i="7"/>
  <c r="AP493" i="7" a="1"/>
  <c r="AP493" i="7" s="1"/>
  <c r="AP515" i="7" a="1"/>
  <c r="AP515" i="7"/>
  <c r="AP526" i="7" a="1"/>
  <c r="AP526" i="7" s="1"/>
  <c r="AP504" i="7" a="1"/>
  <c r="AP504" i="7"/>
  <c r="AM415" i="7"/>
  <c r="AM437" i="7"/>
  <c r="AP427" i="7" a="1"/>
  <c r="AP427" i="7"/>
  <c r="AP405" i="7" a="1"/>
  <c r="AP405" i="7"/>
  <c r="AP503" i="7" a="1"/>
  <c r="AP503" i="7"/>
  <c r="AP525" i="7" a="1"/>
  <c r="AP525" i="7" s="1"/>
  <c r="AJ415" i="7"/>
  <c r="AJ437" i="7"/>
  <c r="AJ459" i="7"/>
  <c r="AP403" i="7" a="1"/>
  <c r="AP403" i="7"/>
  <c r="AP425" i="7" a="1"/>
  <c r="AP425" i="7" s="1"/>
  <c r="AP424" i="7" a="1"/>
  <c r="AP424" i="7" s="1"/>
  <c r="AJ508" i="7"/>
  <c r="AJ530" i="7"/>
  <c r="AP506" i="7" a="1"/>
  <c r="AP506" i="7" s="1"/>
  <c r="AP431" i="7" a="1"/>
  <c r="AP431" i="7" s="1"/>
  <c r="AP409" i="7" a="1"/>
  <c r="AP409" i="7"/>
  <c r="AP520" i="7" a="1"/>
  <c r="AP520" i="7" s="1"/>
  <c r="AO415" i="7"/>
  <c r="AO437" i="7"/>
  <c r="AO459" i="7"/>
  <c r="AP423" i="7" a="1"/>
  <c r="AP423" i="7"/>
  <c r="AP401" i="7" a="1"/>
  <c r="AP401" i="7"/>
  <c r="AN415" i="7"/>
  <c r="AN459" i="7"/>
  <c r="AP411" i="7" a="1"/>
  <c r="AP411" i="7"/>
  <c r="AP433" i="7" a="1"/>
  <c r="AP433" i="7"/>
  <c r="AG530" i="7"/>
  <c r="AG508" i="7"/>
  <c r="AI415" i="7"/>
  <c r="AI437" i="7"/>
  <c r="AK530" i="7"/>
  <c r="AK508" i="7"/>
  <c r="AP496" i="7" a="1"/>
  <c r="AP496" i="7"/>
  <c r="AP518" i="7" a="1"/>
  <c r="AP518" i="7" s="1"/>
  <c r="AF459" i="7"/>
  <c r="AF415" i="7"/>
  <c r="AP436" i="7" a="1"/>
  <c r="AP436" i="7"/>
  <c r="AP414" i="7" a="1"/>
  <c r="AP414" i="7" s="1"/>
  <c r="AP507" i="7" a="1"/>
  <c r="AP507" i="7"/>
  <c r="AP529" i="7" a="1"/>
  <c r="AP529" i="7"/>
  <c r="R170" i="7"/>
  <c r="R338" i="7"/>
  <c r="R333" i="7"/>
  <c r="R358" i="7"/>
  <c r="R337" i="7"/>
  <c r="R168" i="7"/>
  <c r="R352" i="7"/>
  <c r="R331" i="7"/>
  <c r="R339" i="7"/>
  <c r="M174" i="7" l="1"/>
  <c r="M337" i="7"/>
  <c r="M358" i="7"/>
  <c r="M130" i="7"/>
  <c r="I129" i="7" a="1"/>
  <c r="I129" i="7" s="1"/>
  <c r="I336" i="7"/>
  <c r="I357" i="7"/>
  <c r="Q356" i="7"/>
  <c r="Q128" i="7" a="1"/>
  <c r="Q128" i="7" s="1"/>
  <c r="Q335" i="7"/>
  <c r="R334" i="7"/>
  <c r="R355" i="7"/>
  <c r="R171" i="7"/>
  <c r="AB26" i="7"/>
  <c r="AT755" i="7"/>
  <c r="Q174" i="7"/>
  <c r="Q130" i="7" a="1"/>
  <c r="Q130" i="7" s="1"/>
  <c r="Q337" i="7"/>
  <c r="Q358" i="7"/>
  <c r="M335" i="7"/>
  <c r="M356" i="7"/>
  <c r="M128" i="7"/>
  <c r="Q173" i="7"/>
  <c r="Q357" i="7"/>
  <c r="Q336" i="7"/>
  <c r="Q129" i="7" a="1"/>
  <c r="Q129" i="7" s="1"/>
  <c r="H334" i="7"/>
  <c r="H355" i="7"/>
  <c r="H127" i="7" a="1"/>
  <c r="H127" i="7" s="1"/>
  <c r="Q338" i="7"/>
  <c r="Q359" i="7"/>
  <c r="Q131" i="7" a="1"/>
  <c r="Q131" i="7" s="1"/>
  <c r="M126" i="7"/>
  <c r="J171" i="7"/>
  <c r="J355" i="7"/>
  <c r="J334" i="7"/>
  <c r="M333" i="7"/>
  <c r="M170" i="7"/>
  <c r="M354" i="7"/>
  <c r="AL753" i="7" a="1"/>
  <c r="AL753" i="7" s="1"/>
  <c r="L357" i="7"/>
  <c r="AI754" i="7" a="1"/>
  <c r="AI754" i="7" s="1"/>
  <c r="L356" i="7"/>
  <c r="AG756" i="7" a="1"/>
  <c r="AG756" i="7" s="1"/>
  <c r="AS756" i="7" a="1"/>
  <c r="AS756" i="7" s="1"/>
  <c r="AQ756" i="7" a="1"/>
  <c r="AQ756" i="7" s="1"/>
  <c r="I126" i="7" a="1"/>
  <c r="I126" i="7" s="1"/>
  <c r="I354" i="7"/>
  <c r="L333" i="7"/>
  <c r="L354" i="7"/>
  <c r="L126" i="7" a="1"/>
  <c r="L126" i="7" s="1"/>
  <c r="AN753" i="7" a="1"/>
  <c r="AN753" i="7" s="1"/>
  <c r="AQ753" i="7" a="1"/>
  <c r="AQ753" i="7" s="1"/>
  <c r="N358" i="7"/>
  <c r="H131" i="7" a="1"/>
  <c r="H131" i="7" s="1"/>
  <c r="N129" i="7" a="1"/>
  <c r="N129" i="7" s="1"/>
  <c r="J127" i="7" a="1"/>
  <c r="J127" i="7" s="1"/>
  <c r="Q171" i="7"/>
  <c r="Q355" i="7"/>
  <c r="AH753" i="7" a="1"/>
  <c r="AH753" i="7" s="1"/>
  <c r="AT753" i="7" s="1"/>
  <c r="AJ753" i="7" a="1"/>
  <c r="AJ753" i="7" s="1"/>
  <c r="AK753" i="7" a="1"/>
  <c r="AK753" i="7" s="1"/>
  <c r="M173" i="7"/>
  <c r="M129" i="7"/>
  <c r="M336" i="7"/>
  <c r="H354" i="7"/>
  <c r="H170" i="7"/>
  <c r="AP472" i="7"/>
  <c r="AI516" i="7" a="1"/>
  <c r="AI516" i="7" s="1"/>
  <c r="AL437" i="7"/>
  <c r="Q354" i="7"/>
  <c r="AR751" i="7" a="1"/>
  <c r="AR751" i="7" s="1"/>
  <c r="AK751" i="7" a="1"/>
  <c r="AK751" i="7" s="1"/>
  <c r="AT751" i="7" s="1"/>
  <c r="Q126" i="7" a="1"/>
  <c r="Q126" i="7" s="1"/>
  <c r="J335" i="7"/>
  <c r="AP750" i="7" a="1"/>
  <c r="AP750" i="7" s="1"/>
  <c r="AL754" i="7" a="1"/>
  <c r="AL754" i="7" s="1"/>
  <c r="AT754" i="7" s="1"/>
  <c r="AO749" i="7" a="1"/>
  <c r="AO749" i="7" s="1"/>
  <c r="AT749" i="7" s="1"/>
  <c r="R314" i="7" a="1"/>
  <c r="R314" i="7" s="1"/>
  <c r="H336" i="7"/>
  <c r="I333" i="7"/>
  <c r="AP753" i="7" a="1"/>
  <c r="AP753" i="7" s="1"/>
  <c r="AD756" i="7" a="1"/>
  <c r="AD756" i="7" s="1"/>
  <c r="M355" i="7"/>
  <c r="M127" i="7"/>
  <c r="AE756" i="7" a="1"/>
  <c r="AE756" i="7" s="1"/>
  <c r="R175" i="7"/>
  <c r="H174" i="7"/>
  <c r="AM753" i="7" a="1"/>
  <c r="AM753" i="7" s="1"/>
  <c r="AI486" i="7"/>
  <c r="N337" i="7"/>
  <c r="AO750" i="7" a="1"/>
  <c r="AO750" i="7" s="1"/>
  <c r="AT750" i="7" s="1"/>
  <c r="R313" i="7" a="1"/>
  <c r="R313" i="7" s="1"/>
  <c r="AP475" i="7"/>
  <c r="AH519" i="7" a="1"/>
  <c r="AH519" i="7" s="1"/>
  <c r="K127" i="7" a="1"/>
  <c r="K127" i="7" s="1"/>
  <c r="I168" i="7"/>
  <c r="I309" i="7" a="1"/>
  <c r="I309" i="7" s="1"/>
  <c r="N172" i="7"/>
  <c r="L175" i="7"/>
  <c r="L316" i="7" a="1"/>
  <c r="L316" i="7" s="1"/>
  <c r="L173" i="7"/>
  <c r="K174" i="7"/>
  <c r="K315" i="7" a="1"/>
  <c r="K315" i="7" s="1"/>
  <c r="J332" i="7"/>
  <c r="J125" i="7" a="1"/>
  <c r="J125" i="7" s="1"/>
  <c r="AO14" i="7"/>
  <c r="AK14" i="7"/>
  <c r="N240" i="7" a="1"/>
  <c r="N240" i="7" s="1"/>
  <c r="G112" i="7"/>
  <c r="Q111" i="7" a="1"/>
  <c r="Q111" i="7" s="1"/>
  <c r="M216" i="7" a="1"/>
  <c r="M216" i="7" s="1"/>
  <c r="Q239" i="7" a="1"/>
  <c r="Q239" i="7" s="1"/>
  <c r="G217" i="7"/>
  <c r="AK388" i="7" a="1"/>
  <c r="AK388" i="7" s="1"/>
  <c r="AE382" i="7" a="1"/>
  <c r="AE382" i="7" s="1"/>
  <c r="J215" i="7" a="1"/>
  <c r="J215" i="7" s="1"/>
  <c r="J242" i="7" s="1" a="1"/>
  <c r="J242" i="7" s="1"/>
  <c r="H215" i="7" a="1"/>
  <c r="H215" i="7" s="1"/>
  <c r="H242" i="7" s="1" a="1"/>
  <c r="H242" i="7" s="1"/>
  <c r="AN16" i="7" a="1"/>
  <c r="AN16" i="7" s="1"/>
  <c r="AJ17" i="7" a="1"/>
  <c r="AJ17" i="7" s="1"/>
  <c r="AN21" i="7" a="1"/>
  <c r="AN21" i="7" s="1"/>
  <c r="AJ18" i="7" a="1"/>
  <c r="AJ18" i="7" s="1"/>
  <c r="AN19" i="7" a="1"/>
  <c r="AN19" i="7" s="1"/>
  <c r="AN15" i="7" a="1"/>
  <c r="AN15" i="7" s="1"/>
  <c r="AJ22" i="7" a="1"/>
  <c r="AJ22" i="7" s="1"/>
  <c r="AN17" i="7" a="1"/>
  <c r="AN17" i="7" s="1"/>
  <c r="J239" i="7" a="1"/>
  <c r="J239" i="7" s="1"/>
  <c r="L214" i="7" a="1"/>
  <c r="L214" i="7" s="1"/>
  <c r="L241" i="7" s="1" a="1"/>
  <c r="L241" i="7" s="1"/>
  <c r="N214" i="7" a="1"/>
  <c r="N214" i="7" s="1"/>
  <c r="N241" i="7" s="1" a="1"/>
  <c r="N241" i="7" s="1"/>
  <c r="AJ16" i="7" a="1"/>
  <c r="AJ16" i="7" s="1"/>
  <c r="AN20" i="7" a="1"/>
  <c r="AN20" i="7" s="1"/>
  <c r="AO20" i="7" s="1"/>
  <c r="I214" i="7" a="1"/>
  <c r="I214" i="7" s="1"/>
  <c r="H213" i="7" a="1"/>
  <c r="H213" i="7" s="1"/>
  <c r="H240" i="7" s="1" a="1"/>
  <c r="H240" i="7" s="1"/>
  <c r="L213" i="7" a="1"/>
  <c r="L213" i="7" s="1"/>
  <c r="L240" i="7" s="1" a="1"/>
  <c r="L240" i="7" s="1"/>
  <c r="K213" i="7" a="1"/>
  <c r="K213" i="7" s="1"/>
  <c r="R213" i="7" a="1"/>
  <c r="R213" i="7" s="1"/>
  <c r="J213" i="7" a="1"/>
  <c r="J213" i="7" s="1"/>
  <c r="J240" i="7" s="1" a="1"/>
  <c r="J240" i="7" s="1"/>
  <c r="AJ15" i="7" a="1"/>
  <c r="AJ15" i="7" s="1"/>
  <c r="AM7" i="7"/>
  <c r="AN18" i="7" a="1"/>
  <c r="AN18" i="7" s="1"/>
  <c r="AJ19" i="7" a="1"/>
  <c r="AJ19" i="7" s="1"/>
  <c r="AN22" i="7" a="1"/>
  <c r="AN22" i="7" s="1"/>
  <c r="AN13" i="7" a="1"/>
  <c r="AN13" i="7" s="1"/>
  <c r="AJ21" i="7" a="1"/>
  <c r="AJ21" i="7" s="1"/>
  <c r="N67" i="1"/>
  <c r="N68" i="1" s="1"/>
  <c r="N308" i="1"/>
  <c r="AM8" i="7" a="1"/>
  <c r="AM8" i="7" s="1"/>
  <c r="J292" i="1" a="1"/>
  <c r="J292" i="1" s="1"/>
  <c r="J335" i="1"/>
  <c r="J271" i="1" a="1"/>
  <c r="J271" i="1" s="1"/>
  <c r="J106" i="1" a="1"/>
  <c r="J106" i="1" s="1"/>
  <c r="AJ18" i="1" a="1"/>
  <c r="AJ18" i="1" s="1"/>
  <c r="AJ21" i="1" a="1"/>
  <c r="AJ21" i="1" s="1"/>
  <c r="AM7" i="1"/>
  <c r="K88" i="1" a="1"/>
  <c r="K88" i="1" s="1"/>
  <c r="K295" i="1" s="1" a="1"/>
  <c r="K295" i="1" s="1"/>
  <c r="K100" i="1" a="1"/>
  <c r="K100" i="1" s="1"/>
  <c r="K329" i="1" s="1"/>
  <c r="J67" i="1"/>
  <c r="J68" i="1" s="1"/>
  <c r="J308" i="1"/>
  <c r="R101" i="1"/>
  <c r="AN18" i="1" a="1"/>
  <c r="AN18" i="1" s="1"/>
  <c r="AJ20" i="1" a="1"/>
  <c r="AJ20" i="1" s="1"/>
  <c r="AN15" i="1" a="1"/>
  <c r="AN15" i="1" s="1"/>
  <c r="AM8" i="1" a="1"/>
  <c r="AM8" i="1" s="1"/>
  <c r="AN13" i="1" a="1"/>
  <c r="AN13" i="1" s="1"/>
  <c r="AJ13" i="1" a="1"/>
  <c r="AJ13" i="1" s="1"/>
  <c r="AJ15" i="1" a="1"/>
  <c r="AJ15" i="1" s="1"/>
  <c r="AN20" i="1" a="1"/>
  <c r="AN20" i="1" s="1"/>
  <c r="AN21" i="1" a="1"/>
  <c r="AN21" i="1" s="1"/>
  <c r="AJ14" i="1" a="1"/>
  <c r="AJ14" i="1" s="1"/>
  <c r="AJ16" i="1" a="1"/>
  <c r="AJ16" i="1" s="1"/>
  <c r="AJ17" i="1" a="1"/>
  <c r="AJ17" i="1" s="1"/>
  <c r="AN22" i="1" a="1"/>
  <c r="AN22" i="1" s="1"/>
  <c r="AJ19" i="1" a="1"/>
  <c r="AJ19" i="1" s="1"/>
  <c r="AN14" i="1" a="1"/>
  <c r="AN14" i="1" s="1"/>
  <c r="I86" i="1" a="1"/>
  <c r="I86" i="1" s="1"/>
  <c r="I129" i="1" s="1" a="1"/>
  <c r="I129" i="1" s="1"/>
  <c r="AL530" i="1" a="1"/>
  <c r="AL530" i="1" s="1"/>
  <c r="AE519" i="1" a="1"/>
  <c r="AE519" i="1" s="1"/>
  <c r="AD523" i="1" a="1"/>
  <c r="AD523" i="1" s="1"/>
  <c r="AN17" i="1" a="1"/>
  <c r="AN17" i="1" s="1"/>
  <c r="AG441" i="1" a="1"/>
  <c r="AG441" i="1" s="1"/>
  <c r="AN19" i="1" a="1"/>
  <c r="AN19" i="1" s="1"/>
  <c r="AN16" i="1" a="1"/>
  <c r="AN16" i="1" s="1"/>
  <c r="P67" i="1"/>
  <c r="P68" i="1" s="1"/>
  <c r="P308" i="1"/>
  <c r="AN531" i="1" a="1"/>
  <c r="AN531" i="1" s="1"/>
  <c r="I194" i="1" a="1"/>
  <c r="I194" i="1" s="1"/>
  <c r="M194" i="1" a="1"/>
  <c r="M194" i="1" s="1"/>
  <c r="J194" i="1" a="1"/>
  <c r="J194" i="1" s="1"/>
  <c r="J221" i="1" s="1" a="1"/>
  <c r="J221" i="1" s="1"/>
  <c r="R194" i="1" a="1"/>
  <c r="R194" i="1" s="1"/>
  <c r="R221" i="1" s="1" a="1"/>
  <c r="R221" i="1" s="1"/>
  <c r="O194" i="1" a="1"/>
  <c r="O194" i="1" s="1"/>
  <c r="O221" i="1" s="1" a="1"/>
  <c r="O221" i="1" s="1"/>
  <c r="L194" i="1" a="1"/>
  <c r="L194" i="1" s="1"/>
  <c r="L221" i="1" s="1" a="1"/>
  <c r="L221" i="1" s="1"/>
  <c r="P194" i="1" a="1"/>
  <c r="P194" i="1" s="1"/>
  <c r="K194" i="1" a="1"/>
  <c r="K194" i="1" s="1"/>
  <c r="N194" i="1" a="1"/>
  <c r="N194" i="1" s="1"/>
  <c r="N221" i="1" s="1" a="1"/>
  <c r="N221" i="1" s="1"/>
  <c r="H194" i="1" a="1"/>
  <c r="H194" i="1" s="1"/>
  <c r="Q194" i="1" a="1"/>
  <c r="Q194" i="1" s="1"/>
  <c r="G195" i="1"/>
  <c r="M67" i="1"/>
  <c r="M68" i="1" s="1"/>
  <c r="M308" i="1"/>
  <c r="AJ22" i="1" a="1"/>
  <c r="AJ22" i="1" s="1"/>
  <c r="K90" i="1" a="1"/>
  <c r="K90" i="1" s="1"/>
  <c r="K276" i="1" s="1" a="1"/>
  <c r="K276" i="1" s="1"/>
  <c r="L193" i="1" a="1"/>
  <c r="L193" i="1" s="1"/>
  <c r="O95" i="1" a="1"/>
  <c r="O95" i="1" s="1"/>
  <c r="M98" i="1" a="1"/>
  <c r="M98" i="1" s="1"/>
  <c r="M305" i="1" s="1" a="1"/>
  <c r="M305" i="1" s="1"/>
  <c r="Q97" i="1" a="1"/>
  <c r="Q97" i="1" s="1"/>
  <c r="Q118" i="1" s="1" a="1"/>
  <c r="Q118" i="1" s="1"/>
  <c r="N85" i="1" a="1"/>
  <c r="N85" i="1" s="1"/>
  <c r="N271" i="1" s="1" a="1"/>
  <c r="N271" i="1" s="1"/>
  <c r="AE433" i="1" a="1"/>
  <c r="AE433" i="1" s="1"/>
  <c r="M91" i="1" a="1"/>
  <c r="M91" i="1" s="1"/>
  <c r="M277" i="1" s="1" a="1"/>
  <c r="M277" i="1" s="1"/>
  <c r="AH437" i="1" a="1"/>
  <c r="AH437" i="1" s="1"/>
  <c r="AJ434" i="1" a="1"/>
  <c r="AJ434" i="1" s="1"/>
  <c r="AM525" i="1" a="1"/>
  <c r="AM525" i="1" s="1"/>
  <c r="AD526" i="1" a="1"/>
  <c r="AD526" i="1" s="1"/>
  <c r="L94" i="1" a="1"/>
  <c r="L94" i="1" s="1"/>
  <c r="L137" i="1" s="1" a="1"/>
  <c r="L137" i="1" s="1"/>
  <c r="AL525" i="1" a="1"/>
  <c r="AL525" i="1" s="1"/>
  <c r="AB5" i="1"/>
  <c r="AH427" i="1" a="1"/>
  <c r="AH427" i="1" s="1"/>
  <c r="K94" i="1" a="1"/>
  <c r="K94" i="1" s="1"/>
  <c r="I93" i="1" a="1"/>
  <c r="I93" i="1" s="1"/>
  <c r="I279" i="1" s="1" a="1"/>
  <c r="I279" i="1" s="1"/>
  <c r="AO522" i="1" a="1"/>
  <c r="AO522" i="1" s="1"/>
  <c r="AG426" i="1" a="1"/>
  <c r="AG426" i="1" s="1"/>
  <c r="AO426" i="1" a="1"/>
  <c r="AO426" i="1" s="1"/>
  <c r="AE441" i="1" a="1"/>
  <c r="AE441" i="1" s="1"/>
  <c r="AH436" i="1" a="1"/>
  <c r="AH436" i="1" s="1"/>
  <c r="J99" i="1" a="1"/>
  <c r="J99" i="1" s="1"/>
  <c r="J164" i="1" s="1"/>
  <c r="AI431" i="1" a="1"/>
  <c r="AI431" i="1" s="1"/>
  <c r="AE434" i="1" a="1"/>
  <c r="AE434" i="1" s="1"/>
  <c r="AH520" i="1" a="1"/>
  <c r="AH520" i="1" s="1"/>
  <c r="M95" i="1" a="1"/>
  <c r="M95" i="1" s="1"/>
  <c r="M302" i="1" s="1" a="1"/>
  <c r="M302" i="1" s="1"/>
  <c r="M160" i="1" s="1"/>
  <c r="L85" i="1" a="1"/>
  <c r="L85" i="1" s="1"/>
  <c r="L292" i="1" s="1" a="1"/>
  <c r="L292" i="1" s="1"/>
  <c r="L90" i="1" a="1"/>
  <c r="L90" i="1" s="1"/>
  <c r="L297" i="1" s="1" a="1"/>
  <c r="L297" i="1" s="1"/>
  <c r="AH525" i="1" a="1"/>
  <c r="AH525" i="1" s="1"/>
  <c r="AO428" i="1" a="1"/>
  <c r="AO428" i="1" s="1"/>
  <c r="AL438" i="1" a="1"/>
  <c r="AL438" i="1" s="1"/>
  <c r="AI522" i="1" a="1"/>
  <c r="AI522" i="1" s="1"/>
  <c r="AE527" i="1" a="1"/>
  <c r="AE527" i="1" s="1"/>
  <c r="AN432" i="1" a="1"/>
  <c r="AN432" i="1" s="1"/>
  <c r="AJ526" i="1" a="1"/>
  <c r="AJ526" i="1" s="1"/>
  <c r="AL523" i="1" a="1"/>
  <c r="AL523" i="1" s="1"/>
  <c r="AH433" i="1" a="1"/>
  <c r="AH433" i="1" s="1"/>
  <c r="AD522" i="1" a="1"/>
  <c r="AD522" i="1" s="1"/>
  <c r="O86" i="1" a="1"/>
  <c r="O86" i="1" s="1"/>
  <c r="O315" i="1" s="1"/>
  <c r="AH441" i="1" a="1"/>
  <c r="AH441" i="1" s="1"/>
  <c r="O98" i="1" a="1"/>
  <c r="O98" i="1" s="1"/>
  <c r="O284" i="1" s="1" a="1"/>
  <c r="O284" i="1" s="1"/>
  <c r="AD439" i="1" a="1"/>
  <c r="AD439" i="1" s="1"/>
  <c r="AL524" i="1" a="1"/>
  <c r="AL524" i="1" s="1"/>
  <c r="AI432" i="1" a="1"/>
  <c r="AI432" i="1" s="1"/>
  <c r="AM520" i="1" a="1"/>
  <c r="AM520" i="1" s="1"/>
  <c r="AO533" i="1" a="1"/>
  <c r="AO533" i="1" s="1"/>
  <c r="AD441" i="1" a="1"/>
  <c r="AD441" i="1" s="1"/>
  <c r="AI429" i="1" a="1"/>
  <c r="AI429" i="1" s="1"/>
  <c r="AL528" i="1" a="1"/>
  <c r="AL528" i="1" s="1"/>
  <c r="AN527" i="1" a="1"/>
  <c r="AN527" i="1" s="1"/>
  <c r="AG432" i="1" a="1"/>
  <c r="AG432" i="1" s="1"/>
  <c r="AL430" i="1" a="1"/>
  <c r="AL430" i="1" s="1"/>
  <c r="AF427" i="1" a="1"/>
  <c r="AF427" i="1" s="1"/>
  <c r="AK435" i="1" a="1"/>
  <c r="AK435" i="1" s="1"/>
  <c r="AG530" i="1" a="1"/>
  <c r="AG530" i="1" s="1"/>
  <c r="AJ523" i="1" a="1"/>
  <c r="AJ523" i="1" s="1"/>
  <c r="AM531" i="1" a="1"/>
  <c r="AM531" i="1" s="1"/>
  <c r="AE429" i="1" a="1"/>
  <c r="AE429" i="1" s="1"/>
  <c r="AO440" i="1" a="1"/>
  <c r="AO440" i="1" s="1"/>
  <c r="AF438" i="1" a="1"/>
  <c r="AF438" i="1" s="1"/>
  <c r="AE436" i="1" a="1"/>
  <c r="AE436" i="1" s="1"/>
  <c r="AM428" i="1" a="1"/>
  <c r="AM428" i="1" s="1"/>
  <c r="AK526" i="1" a="1"/>
  <c r="AK526" i="1" s="1"/>
  <c r="AH521" i="1" a="1"/>
  <c r="AH521" i="1" s="1"/>
  <c r="AO526" i="1" a="1"/>
  <c r="AO526" i="1" s="1"/>
  <c r="AD428" i="1" a="1"/>
  <c r="AD428" i="1" s="1"/>
  <c r="Q89" i="1" a="1"/>
  <c r="Q89" i="1" s="1"/>
  <c r="L93" i="1" a="1"/>
  <c r="L93" i="1" s="1"/>
  <c r="N88" i="1" a="1"/>
  <c r="N88" i="1" s="1"/>
  <c r="AH435" i="1" a="1"/>
  <c r="AH435" i="1" s="1"/>
  <c r="H87" i="1" a="1"/>
  <c r="H87" i="1" s="1"/>
  <c r="R108" i="1" s="1" a="1"/>
  <c r="R108" i="1" s="1"/>
  <c r="N92" i="1" a="1"/>
  <c r="N92" i="1" s="1"/>
  <c r="M89" i="1" a="1"/>
  <c r="M89" i="1" s="1"/>
  <c r="M296" i="1" s="1" a="1"/>
  <c r="M296" i="1" s="1"/>
  <c r="AH519" i="1" a="1"/>
  <c r="AH519" i="1" s="1"/>
  <c r="AK534" i="1" a="1"/>
  <c r="AK534" i="1" s="1"/>
  <c r="AD533" i="1" a="1"/>
  <c r="AD533" i="1" s="1"/>
  <c r="H89" i="1" a="1"/>
  <c r="H89" i="1" s="1"/>
  <c r="R275" i="1" s="1" a="1"/>
  <c r="R275" i="1" s="1"/>
  <c r="S275" i="1" s="1" a="1"/>
  <c r="S275" i="1" s="1"/>
  <c r="M88" i="1" a="1"/>
  <c r="M88" i="1" s="1"/>
  <c r="K91" i="1" a="1"/>
  <c r="K91" i="1" s="1"/>
  <c r="K134" i="1" s="1" a="1"/>
  <c r="K134" i="1" s="1"/>
  <c r="M92" i="1" a="1"/>
  <c r="M92" i="1" s="1"/>
  <c r="K93" i="1" a="1"/>
  <c r="K93" i="1" s="1"/>
  <c r="K136" i="1" s="1" a="1"/>
  <c r="K136" i="1" s="1"/>
  <c r="M94" i="1" a="1"/>
  <c r="M94" i="1" s="1"/>
  <c r="K95" i="1" a="1"/>
  <c r="K95" i="1" s="1"/>
  <c r="K302" i="1" s="1" a="1"/>
  <c r="K302" i="1" s="1"/>
  <c r="K160" i="1" s="1"/>
  <c r="M85" i="1" a="1"/>
  <c r="M85" i="1" s="1"/>
  <c r="AO527" i="1" a="1"/>
  <c r="AO527" i="1" s="1"/>
  <c r="AK520" i="1" a="1"/>
  <c r="AK520" i="1" s="1"/>
  <c r="AD435" i="1" a="1"/>
  <c r="AD435" i="1" s="1"/>
  <c r="AM522" i="1" a="1"/>
  <c r="AM522" i="1" s="1"/>
  <c r="AM433" i="1" a="1"/>
  <c r="AM433" i="1" s="1"/>
  <c r="AI534" i="1" a="1"/>
  <c r="AI534" i="1" s="1"/>
  <c r="AL526" i="1" a="1"/>
  <c r="AL526" i="1" s="1"/>
  <c r="AD431" i="1" a="1"/>
  <c r="AD431" i="1" s="1"/>
  <c r="P88" i="1" a="1"/>
  <c r="P88" i="1" s="1"/>
  <c r="N90" i="1" a="1"/>
  <c r="N90" i="1" s="1"/>
  <c r="N297" i="1" s="1" a="1"/>
  <c r="N297" i="1" s="1"/>
  <c r="H92" i="1" a="1"/>
  <c r="H92" i="1" s="1"/>
  <c r="R113" i="1" s="1" a="1"/>
  <c r="R113" i="1" s="1"/>
  <c r="J86" i="1" a="1"/>
  <c r="J86" i="1" s="1"/>
  <c r="J336" i="1" s="1"/>
  <c r="N87" i="1" a="1"/>
  <c r="N87" i="1" s="1"/>
  <c r="N273" i="1" s="1" a="1"/>
  <c r="N273" i="1" s="1"/>
  <c r="H86" i="1" a="1"/>
  <c r="H86" i="1" s="1"/>
  <c r="R129" i="1" s="1" a="1"/>
  <c r="R129" i="1" s="1"/>
  <c r="AI426" i="1" a="1"/>
  <c r="AI426" i="1" s="1"/>
  <c r="AN519" i="1" a="1"/>
  <c r="AN519" i="1" s="1"/>
  <c r="AH430" i="1" a="1"/>
  <c r="AH430" i="1" s="1"/>
  <c r="AM534" i="1" a="1"/>
  <c r="AM534" i="1" s="1"/>
  <c r="AF428" i="1" a="1"/>
  <c r="AF428" i="1" s="1"/>
  <c r="AF440" i="1" a="1"/>
  <c r="AF440" i="1" s="1"/>
  <c r="AE426" i="1" a="1"/>
  <c r="AE426" i="1" s="1"/>
  <c r="AK530" i="1" a="1"/>
  <c r="AK530" i="1" s="1"/>
  <c r="AM441" i="1" a="1"/>
  <c r="AM441" i="1" s="1"/>
  <c r="AH428" i="1" a="1"/>
  <c r="AH428" i="1" s="1"/>
  <c r="AG440" i="1" a="1"/>
  <c r="AG440" i="1" s="1"/>
  <c r="AM427" i="1" a="1"/>
  <c r="AM427" i="1" s="1"/>
  <c r="P86" i="1" a="1"/>
  <c r="P86" i="1" s="1"/>
  <c r="P151" i="1" s="1"/>
  <c r="L87" i="1" a="1"/>
  <c r="L87" i="1" s="1"/>
  <c r="Q94" i="1" a="1"/>
  <c r="Q94" i="1" s="1"/>
  <c r="Q301" i="1" s="1" a="1"/>
  <c r="Q301" i="1" s="1"/>
  <c r="J93" i="1" a="1"/>
  <c r="J93" i="1" s="1"/>
  <c r="J136" i="1" s="1" a="1"/>
  <c r="J136" i="1" s="1"/>
  <c r="L88" i="1" a="1"/>
  <c r="L88" i="1" s="1"/>
  <c r="L274" i="1" s="1" a="1"/>
  <c r="L274" i="1" s="1"/>
  <c r="K96" i="1" a="1"/>
  <c r="K96" i="1" s="1"/>
  <c r="K282" i="1" s="1" a="1"/>
  <c r="K282" i="1" s="1"/>
  <c r="H96" i="1" a="1"/>
  <c r="H96" i="1" s="1"/>
  <c r="R117" i="1" s="1" a="1"/>
  <c r="R117" i="1" s="1"/>
  <c r="L97" i="1" a="1"/>
  <c r="L97" i="1" s="1"/>
  <c r="L140" i="1" s="1" a="1"/>
  <c r="L140" i="1" s="1"/>
  <c r="K97" i="1" a="1"/>
  <c r="K97" i="1" s="1"/>
  <c r="K118" i="1" s="1" a="1"/>
  <c r="K118" i="1" s="1"/>
  <c r="I98" i="1" a="1"/>
  <c r="I98" i="1" s="1"/>
  <c r="I348" i="1" s="1"/>
  <c r="Q98" i="1" a="1"/>
  <c r="Q98" i="1" s="1"/>
  <c r="Q305" i="1" s="1" a="1"/>
  <c r="Q305" i="1" s="1"/>
  <c r="N99" i="1" a="1"/>
  <c r="N99" i="1" s="1"/>
  <c r="N349" i="1" s="1"/>
  <c r="K99" i="1" a="1"/>
  <c r="K99" i="1" s="1"/>
  <c r="K349" i="1" s="1"/>
  <c r="N100" i="1" a="1"/>
  <c r="N100" i="1" s="1"/>
  <c r="N165" i="1" s="1"/>
  <c r="H100" i="1" a="1"/>
  <c r="H100" i="1" s="1"/>
  <c r="R143" i="1" s="1" a="1"/>
  <c r="R143" i="1" s="1"/>
  <c r="AL531" i="1" a="1"/>
  <c r="AL531" i="1" s="1"/>
  <c r="AN528" i="1" a="1"/>
  <c r="AN528" i="1" s="1"/>
  <c r="AF437" i="1" a="1"/>
  <c r="AF437" i="1" s="1"/>
  <c r="AD521" i="1" a="1"/>
  <c r="AD521" i="1" s="1"/>
  <c r="AI528" i="1" a="1"/>
  <c r="AI528" i="1" s="1"/>
  <c r="O85" i="1" a="1"/>
  <c r="O85" i="1" s="1"/>
  <c r="O128" i="1" s="1" a="1"/>
  <c r="O128" i="1" s="1"/>
  <c r="O93" i="1" a="1"/>
  <c r="O93" i="1" s="1"/>
  <c r="AD530" i="1" a="1"/>
  <c r="AD530" i="1" s="1"/>
  <c r="AN426" i="1" a="1"/>
  <c r="AN426" i="1" s="1"/>
  <c r="AH522" i="1" a="1"/>
  <c r="AH522" i="1" s="1"/>
  <c r="AE432" i="1" a="1"/>
  <c r="AE432" i="1" s="1"/>
  <c r="AK438" i="1" a="1"/>
  <c r="AK438" i="1" s="1"/>
  <c r="O88" i="1" a="1"/>
  <c r="O88" i="1" s="1"/>
  <c r="O295" i="1" s="1" a="1"/>
  <c r="O295" i="1" s="1"/>
  <c r="AK432" i="1" a="1"/>
  <c r="AK432" i="1" s="1"/>
  <c r="AG525" i="1" a="1"/>
  <c r="AG525" i="1" s="1"/>
  <c r="AO434" i="1" a="1"/>
  <c r="AO434" i="1" s="1"/>
  <c r="AK441" i="1" a="1"/>
  <c r="AK441" i="1" s="1"/>
  <c r="O92" i="1" a="1"/>
  <c r="O92" i="1" s="1"/>
  <c r="O135" i="1" s="1" a="1"/>
  <c r="O135" i="1" s="1"/>
  <c r="P93" i="1" a="1"/>
  <c r="P93" i="1" s="1"/>
  <c r="P136" i="1" s="1" a="1"/>
  <c r="P136" i="1" s="1"/>
  <c r="AJ441" i="1" a="1"/>
  <c r="AJ441" i="1" s="1"/>
  <c r="AL533" i="1" a="1"/>
  <c r="AL533" i="1" s="1"/>
  <c r="AE427" i="1" a="1"/>
  <c r="AE427" i="1" s="1"/>
  <c r="AN435" i="1" a="1"/>
  <c r="AN435" i="1" s="1"/>
  <c r="AD432" i="1" a="1"/>
  <c r="AD432" i="1" s="1"/>
  <c r="AL439" i="1" a="1"/>
  <c r="AL439" i="1" s="1"/>
  <c r="AG526" i="1" a="1"/>
  <c r="AG526" i="1" s="1"/>
  <c r="AF441" i="1" a="1"/>
  <c r="AF441" i="1" s="1"/>
  <c r="AJ432" i="1" a="1"/>
  <c r="AJ432" i="1" s="1"/>
  <c r="AJ427" i="1" a="1"/>
  <c r="AJ427" i="1" s="1"/>
  <c r="AM436" i="1" a="1"/>
  <c r="AM436" i="1" s="1"/>
  <c r="AO438" i="1" a="1"/>
  <c r="AO438" i="1" s="1"/>
  <c r="AH426" i="1" a="1"/>
  <c r="AH426" i="1" s="1"/>
  <c r="AG434" i="1" a="1"/>
  <c r="AG434" i="1" s="1"/>
  <c r="M86" i="1" a="1"/>
  <c r="M86" i="1" s="1"/>
  <c r="M293" i="1" s="1" a="1"/>
  <c r="M293" i="1" s="1"/>
  <c r="AO531" i="1" a="1"/>
  <c r="AO531" i="1" s="1"/>
  <c r="AH530" i="1" a="1"/>
  <c r="AH530" i="1" s="1"/>
  <c r="AK525" i="1" a="1"/>
  <c r="AK525" i="1" s="1"/>
  <c r="AN439" i="1" a="1"/>
  <c r="AN439" i="1" s="1"/>
  <c r="H95" i="1" a="1"/>
  <c r="H95" i="1" s="1"/>
  <c r="H302" i="1" s="1" a="1"/>
  <c r="H302" i="1" s="1"/>
  <c r="H160" i="1" s="1"/>
  <c r="AJ531" i="1" a="1"/>
  <c r="AJ531" i="1" s="1"/>
  <c r="AM528" i="1" a="1"/>
  <c r="AM528" i="1" s="1"/>
  <c r="AJ440" i="1" a="1"/>
  <c r="AJ440" i="1" s="1"/>
  <c r="H93" i="1" a="1"/>
  <c r="H93" i="1" s="1"/>
  <c r="R136" i="1" s="1" a="1"/>
  <c r="R136" i="1" s="1"/>
  <c r="P89" i="1" a="1"/>
  <c r="P89" i="1" s="1"/>
  <c r="Q90" i="1" a="1"/>
  <c r="Q90" i="1" s="1"/>
  <c r="N91" i="1" a="1"/>
  <c r="N91" i="1" s="1"/>
  <c r="Q92" i="1" a="1"/>
  <c r="Q92" i="1" s="1"/>
  <c r="N93" i="1" a="1"/>
  <c r="N93" i="1" s="1"/>
  <c r="I95" i="1" a="1"/>
  <c r="I95" i="1" s="1"/>
  <c r="N95" i="1" a="1"/>
  <c r="N95" i="1" s="1"/>
  <c r="AL519" i="1" a="1"/>
  <c r="AL519" i="1" s="1"/>
  <c r="AF439" i="1" a="1"/>
  <c r="AF439" i="1" s="1"/>
  <c r="AN525" i="1" a="1"/>
  <c r="AN525" i="1" s="1"/>
  <c r="AL532" i="1" a="1"/>
  <c r="AL532" i="1" s="1"/>
  <c r="AK437" i="1" a="1"/>
  <c r="AK437" i="1" s="1"/>
  <c r="AO519" i="1" a="1"/>
  <c r="AO519" i="1" s="1"/>
  <c r="AH529" i="1" a="1"/>
  <c r="AH529" i="1" s="1"/>
  <c r="AI440" i="1" a="1"/>
  <c r="AI440" i="1" s="1"/>
  <c r="AG427" i="1" a="1"/>
  <c r="AG427" i="1" s="1"/>
  <c r="N89" i="1" a="1"/>
  <c r="N89" i="1" s="1"/>
  <c r="N275" i="1" s="1" a="1"/>
  <c r="N275" i="1" s="1"/>
  <c r="M90" i="1" a="1"/>
  <c r="M90" i="1" s="1"/>
  <c r="M297" i="1" s="1" a="1"/>
  <c r="M297" i="1" s="1"/>
  <c r="P85" i="1" a="1"/>
  <c r="P85" i="1" s="1"/>
  <c r="P314" i="1" s="1"/>
  <c r="Q86" i="1" a="1"/>
  <c r="Q86" i="1" s="1"/>
  <c r="AM523" i="1" a="1"/>
  <c r="AM523" i="1" s="1"/>
  <c r="AN440" i="1" a="1"/>
  <c r="AN440" i="1" s="1"/>
  <c r="AG523" i="1" a="1"/>
  <c r="AG523" i="1" s="1"/>
  <c r="AL434" i="1" a="1"/>
  <c r="AL434" i="1" s="1"/>
  <c r="AO431" i="1" a="1"/>
  <c r="AO431" i="1" s="1"/>
  <c r="AN524" i="1" a="1"/>
  <c r="AN524" i="1" s="1"/>
  <c r="AL429" i="1" a="1"/>
  <c r="AL429" i="1" s="1"/>
  <c r="AK531" i="1" a="1"/>
  <c r="AK531" i="1" s="1"/>
  <c r="AL521" i="1" a="1"/>
  <c r="AL521" i="1" s="1"/>
  <c r="AI436" i="1" a="1"/>
  <c r="AI436" i="1" s="1"/>
  <c r="AH439" i="1" a="1"/>
  <c r="AH439" i="1" s="1"/>
  <c r="AN523" i="1" a="1"/>
  <c r="AN523" i="1" s="1"/>
  <c r="I87" i="1" a="1"/>
  <c r="I87" i="1" s="1"/>
  <c r="I273" i="1" s="1" a="1"/>
  <c r="I273" i="1" s="1"/>
  <c r="L95" i="1" a="1"/>
  <c r="L95" i="1" s="1"/>
  <c r="Q93" i="1" a="1"/>
  <c r="Q93" i="1" s="1"/>
  <c r="J91" i="1" a="1"/>
  <c r="J91" i="1" s="1"/>
  <c r="J134" i="1" s="1" a="1"/>
  <c r="J134" i="1" s="1"/>
  <c r="M96" i="1" a="1"/>
  <c r="M96" i="1" s="1"/>
  <c r="M161" i="1" s="1"/>
  <c r="P96" i="1" a="1"/>
  <c r="P96" i="1" s="1"/>
  <c r="P325" i="1" s="1"/>
  <c r="Q96" i="1" a="1"/>
  <c r="Q96" i="1" s="1"/>
  <c r="Q303" i="1" s="1" a="1"/>
  <c r="Q303" i="1" s="1"/>
  <c r="P97" i="1" a="1"/>
  <c r="P97" i="1" s="1"/>
  <c r="P347" i="1" s="1"/>
  <c r="J97" i="1" a="1"/>
  <c r="J97" i="1" s="1"/>
  <c r="J347" i="1" s="1"/>
  <c r="K98" i="1" a="1"/>
  <c r="K98" i="1" s="1"/>
  <c r="K163" i="1" s="1"/>
  <c r="L98" i="1" a="1"/>
  <c r="L98" i="1" s="1"/>
  <c r="L327" i="1" s="1"/>
  <c r="J98" i="1" a="1"/>
  <c r="J98" i="1" s="1"/>
  <c r="J141" i="1" s="1" a="1"/>
  <c r="J141" i="1" s="1"/>
  <c r="H99" i="1" a="1"/>
  <c r="H99" i="1" s="1"/>
  <c r="Q99" i="1" a="1"/>
  <c r="Q99" i="1" s="1"/>
  <c r="Q285" i="1" s="1" a="1"/>
  <c r="Q285" i="1" s="1"/>
  <c r="P99" i="1" a="1"/>
  <c r="P99" i="1" s="1"/>
  <c r="P164" i="1" s="1"/>
  <c r="I100" i="1" a="1"/>
  <c r="I100" i="1" s="1"/>
  <c r="I286" i="1" s="1" a="1"/>
  <c r="I286" i="1" s="1"/>
  <c r="Q100" i="1" a="1"/>
  <c r="Q100" i="1" s="1"/>
  <c r="Q121" i="1" s="1" a="1"/>
  <c r="Q121" i="1" s="1"/>
  <c r="P95" i="1" a="1"/>
  <c r="P95" i="1" s="1"/>
  <c r="P281" i="1" s="1" a="1"/>
  <c r="P281" i="1" s="1"/>
  <c r="AK426" i="1" a="1"/>
  <c r="AK426" i="1" s="1"/>
  <c r="AH534" i="1" a="1"/>
  <c r="AH534" i="1" s="1"/>
  <c r="AJ438" i="1" a="1"/>
  <c r="AJ438" i="1" s="1"/>
  <c r="L86" i="1" a="1"/>
  <c r="L86" i="1" s="1"/>
  <c r="L129" i="1" s="1" a="1"/>
  <c r="L129" i="1" s="1"/>
  <c r="AD436" i="1" a="1"/>
  <c r="AD436" i="1" s="1"/>
  <c r="AO534" i="1" a="1"/>
  <c r="AO534" i="1" s="1"/>
  <c r="AN533" i="1" a="1"/>
  <c r="AN533" i="1" s="1"/>
  <c r="P94" i="1" a="1"/>
  <c r="P94" i="1" s="1"/>
  <c r="P137" i="1" s="1" a="1"/>
  <c r="P137" i="1" s="1"/>
  <c r="AD429" i="1" a="1"/>
  <c r="AD429" i="1" s="1"/>
  <c r="AK521" i="1" a="1"/>
  <c r="AK521" i="1" s="1"/>
  <c r="AK529" i="1" a="1"/>
  <c r="AK529" i="1" s="1"/>
  <c r="AE440" i="1" a="1"/>
  <c r="AE440" i="1" s="1"/>
  <c r="AM431" i="1" a="1"/>
  <c r="AM431" i="1" s="1"/>
  <c r="AJ437" i="1" a="1"/>
  <c r="AJ437" i="1" s="1"/>
  <c r="AM519" i="1" a="1"/>
  <c r="AM519" i="1" s="1"/>
  <c r="AI439" i="1" a="1"/>
  <c r="AI439" i="1" s="1"/>
  <c r="AK439" i="1" a="1"/>
  <c r="AK439" i="1" s="1"/>
  <c r="AG520" i="1" a="1"/>
  <c r="AG520" i="1" s="1"/>
  <c r="J100" i="1" a="1"/>
  <c r="J100" i="1" s="1"/>
  <c r="J286" i="1" s="1" a="1"/>
  <c r="J286" i="1" s="1"/>
  <c r="M99" i="1" a="1"/>
  <c r="M99" i="1" s="1"/>
  <c r="M306" i="1" s="1" a="1"/>
  <c r="M306" i="1" s="1"/>
  <c r="P98" i="1" a="1"/>
  <c r="P98" i="1" s="1"/>
  <c r="P163" i="1" s="1"/>
  <c r="L100" i="1" a="1"/>
  <c r="L100" i="1" s="1"/>
  <c r="L350" i="1" s="1"/>
  <c r="H98" i="1" a="1"/>
  <c r="H98" i="1" s="1"/>
  <c r="H327" i="1" s="1"/>
  <c r="N98" i="1" a="1"/>
  <c r="N98" i="1" s="1"/>
  <c r="N284" i="1" s="1" a="1"/>
  <c r="N284" i="1" s="1"/>
  <c r="Q326" i="1"/>
  <c r="N97" i="1" a="1"/>
  <c r="N97" i="1" s="1"/>
  <c r="N283" i="1" s="1" a="1"/>
  <c r="N283" i="1" s="1"/>
  <c r="N96" i="1" a="1"/>
  <c r="N96" i="1" s="1"/>
  <c r="N282" i="1" s="1" a="1"/>
  <c r="N282" i="1" s="1"/>
  <c r="K86" i="1" a="1"/>
  <c r="K86" i="1" s="1"/>
  <c r="K151" i="1" s="1"/>
  <c r="AF433" i="1" a="1"/>
  <c r="AF433" i="1" s="1"/>
  <c r="AD527" i="1" a="1"/>
  <c r="AD527" i="1" s="1"/>
  <c r="AL426" i="1" a="1"/>
  <c r="AL426" i="1" s="1"/>
  <c r="AO529" i="1" a="1"/>
  <c r="AO529" i="1" s="1"/>
  <c r="Q87" i="1" a="1"/>
  <c r="Q87" i="1" s="1"/>
  <c r="H94" i="1" a="1"/>
  <c r="H94" i="1" s="1"/>
  <c r="H137" i="1" s="1" a="1"/>
  <c r="H137" i="1" s="1"/>
  <c r="I90" i="1" a="1"/>
  <c r="I90" i="1" s="1"/>
  <c r="I297" i="1" s="1" a="1"/>
  <c r="I297" i="1" s="1"/>
  <c r="AG430" i="1" a="1"/>
  <c r="AG430" i="1" s="1"/>
  <c r="AH524" i="1" a="1"/>
  <c r="AH524" i="1" s="1"/>
  <c r="AF432" i="1" a="1"/>
  <c r="AF432" i="1" s="1"/>
  <c r="AO436" i="1" a="1"/>
  <c r="AO436" i="1" s="1"/>
  <c r="AH526" i="1" a="1"/>
  <c r="AH526" i="1" s="1"/>
  <c r="I94" i="1" a="1"/>
  <c r="I94" i="1" s="1"/>
  <c r="I301" i="1" s="1" a="1"/>
  <c r="I301" i="1" s="1"/>
  <c r="P92" i="1" a="1"/>
  <c r="P92" i="1" s="1"/>
  <c r="P278" i="1" s="1" a="1"/>
  <c r="P278" i="1" s="1"/>
  <c r="I88" i="1" a="1"/>
  <c r="I88" i="1" s="1"/>
  <c r="I295" i="1" s="1" a="1"/>
  <c r="I295" i="1" s="1"/>
  <c r="AI434" i="1" a="1"/>
  <c r="AI434" i="1" s="1"/>
  <c r="J94" i="1" a="1"/>
  <c r="J94" i="1" s="1"/>
  <c r="J280" i="1" s="1" a="1"/>
  <c r="J280" i="1" s="1"/>
  <c r="AM526" i="1" a="1"/>
  <c r="AM526" i="1" s="1"/>
  <c r="AH528" i="1" a="1"/>
  <c r="AH528" i="1" s="1"/>
  <c r="AO525" i="1" a="1"/>
  <c r="AO525" i="1" s="1"/>
  <c r="AK440" i="1" a="1"/>
  <c r="AK440" i="1" s="1"/>
  <c r="AI428" i="1" a="1"/>
  <c r="AI428" i="1" s="1"/>
  <c r="AK434" i="1" a="1"/>
  <c r="AK434" i="1" s="1"/>
  <c r="AL534" i="1" a="1"/>
  <c r="AL534" i="1" s="1"/>
  <c r="AG524" i="1" a="1"/>
  <c r="AG524" i="1" s="1"/>
  <c r="AO432" i="1" a="1"/>
  <c r="AO432" i="1" s="1"/>
  <c r="AL436" i="1" a="1"/>
  <c r="AL436" i="1" s="1"/>
  <c r="AD426" i="1" a="1"/>
  <c r="AD426" i="1" s="1"/>
  <c r="AM430" i="1" a="1"/>
  <c r="AM430" i="1" s="1"/>
  <c r="AN520" i="1" a="1"/>
  <c r="AN520" i="1" s="1"/>
  <c r="AD519" i="1" a="1"/>
  <c r="AD519" i="1" s="1"/>
  <c r="AG436" i="1" a="1"/>
  <c r="AG436" i="1" s="1"/>
  <c r="AM426" i="1" a="1"/>
  <c r="AM426" i="1" s="1"/>
  <c r="O90" i="1" a="1"/>
  <c r="O90" i="1" s="1"/>
  <c r="O276" i="1" s="1" a="1"/>
  <c r="O276" i="1" s="1"/>
  <c r="AJ431" i="1" a="1"/>
  <c r="AJ431" i="1" s="1"/>
  <c r="M100" i="1" a="1"/>
  <c r="M100" i="1" s="1"/>
  <c r="M329" i="1" s="1"/>
  <c r="P100" i="1" a="1"/>
  <c r="P100" i="1" s="1"/>
  <c r="I99" i="1" a="1"/>
  <c r="I99" i="1" s="1"/>
  <c r="I142" i="1" s="1" a="1"/>
  <c r="I142" i="1" s="1"/>
  <c r="L99" i="1" a="1"/>
  <c r="L99" i="1" s="1"/>
  <c r="L142" i="1" s="1" a="1"/>
  <c r="L142" i="1" s="1"/>
  <c r="I97" i="1" a="1"/>
  <c r="I97" i="1" s="1"/>
  <c r="I347" i="1" s="1"/>
  <c r="M97" i="1" a="1"/>
  <c r="M97" i="1" s="1"/>
  <c r="J96" i="1" a="1"/>
  <c r="J96" i="1" s="1"/>
  <c r="J325" i="1" s="1"/>
  <c r="L92" i="1" a="1"/>
  <c r="L92" i="1" s="1"/>
  <c r="L278" i="1" s="1" a="1"/>
  <c r="L278" i="1" s="1"/>
  <c r="AN428" i="1" a="1"/>
  <c r="AN428" i="1" s="1"/>
  <c r="AD534" i="1" a="1"/>
  <c r="AD534" i="1" s="1"/>
  <c r="AG533" i="1" a="1"/>
  <c r="AG533" i="1" s="1"/>
  <c r="H88" i="1" a="1"/>
  <c r="H88" i="1" s="1"/>
  <c r="H295" i="1" s="1" a="1"/>
  <c r="H295" i="1" s="1"/>
  <c r="J89" i="1" a="1"/>
  <c r="J89" i="1" s="1"/>
  <c r="AK532" i="1" a="1"/>
  <c r="AK532" i="1" s="1"/>
  <c r="AN532" i="1" a="1"/>
  <c r="AN532" i="1" s="1"/>
  <c r="K87" i="1" a="1"/>
  <c r="K87" i="1" s="1"/>
  <c r="K273" i="1" s="1" a="1"/>
  <c r="K273" i="1" s="1"/>
  <c r="I92" i="1" a="1"/>
  <c r="I92" i="1" s="1"/>
  <c r="I278" i="1" s="1" a="1"/>
  <c r="I278" i="1" s="1"/>
  <c r="Q88" i="1" a="1"/>
  <c r="Q88" i="1" s="1"/>
  <c r="Q295" i="1" s="1" a="1"/>
  <c r="Q295" i="1" s="1"/>
  <c r="I91" i="1" a="1"/>
  <c r="I91" i="1" s="1"/>
  <c r="I298" i="1" s="1" a="1"/>
  <c r="I298" i="1" s="1"/>
  <c r="M87" i="1" a="1"/>
  <c r="M87" i="1" s="1"/>
  <c r="M294" i="1" s="1" a="1"/>
  <c r="M294" i="1" s="1"/>
  <c r="AO528" i="1" a="1"/>
  <c r="AO528" i="1" s="1"/>
  <c r="AD430" i="1" a="1"/>
  <c r="AD430" i="1" s="1"/>
  <c r="AL431" i="1" a="1"/>
  <c r="AL431" i="1" s="1"/>
  <c r="AM432" i="1" a="1"/>
  <c r="AM432" i="1" s="1"/>
  <c r="AO441" i="1" a="1"/>
  <c r="AO441" i="1" s="1"/>
  <c r="AN430" i="1" a="1"/>
  <c r="AN430" i="1" s="1"/>
  <c r="AE528" i="1" a="1"/>
  <c r="AE528" i="1" s="1"/>
  <c r="AE431" i="1" a="1"/>
  <c r="AE431" i="1" s="1"/>
  <c r="H97" i="1" a="1"/>
  <c r="H97" i="1" s="1"/>
  <c r="H347" i="1" s="1"/>
  <c r="I96" i="1" a="1"/>
  <c r="I96" i="1" s="1"/>
  <c r="I303" i="1" s="1" a="1"/>
  <c r="I303" i="1" s="1"/>
  <c r="L96" i="1" a="1"/>
  <c r="L96" i="1" s="1"/>
  <c r="L139" i="1" s="1" a="1"/>
  <c r="L139" i="1" s="1"/>
  <c r="R131" i="1" a="1"/>
  <c r="R131" i="1" s="1"/>
  <c r="Q95" i="1" a="1"/>
  <c r="Q95" i="1" s="1"/>
  <c r="Q302" i="1" s="1" a="1"/>
  <c r="Q302" i="1" s="1"/>
  <c r="Q160" i="1" s="1"/>
  <c r="Q91" i="1" a="1"/>
  <c r="Q91" i="1" s="1"/>
  <c r="P87" i="1" a="1"/>
  <c r="P87" i="1" s="1"/>
  <c r="AG438" i="1" a="1"/>
  <c r="AG438" i="1" s="1"/>
  <c r="AM533" i="1" a="1"/>
  <c r="AM533" i="1" s="1"/>
  <c r="AM529" i="1" a="1"/>
  <c r="AM529" i="1" s="1"/>
  <c r="AH527" i="1" a="1"/>
  <c r="AH527" i="1" s="1"/>
  <c r="AK427" i="1" a="1"/>
  <c r="AK427" i="1" s="1"/>
  <c r="N86" i="1" a="1"/>
  <c r="N86" i="1" s="1"/>
  <c r="N129" i="1" s="1" a="1"/>
  <c r="N129" i="1" s="1"/>
  <c r="H90" i="1" a="1"/>
  <c r="H90" i="1" s="1"/>
  <c r="R276" i="1" s="1" a="1"/>
  <c r="R276" i="1" s="1"/>
  <c r="S276" i="1" s="1" a="1"/>
  <c r="S276" i="1" s="1"/>
  <c r="L89" i="1" a="1"/>
  <c r="L89" i="1" s="1"/>
  <c r="AE435" i="1" a="1"/>
  <c r="AE435" i="1" s="1"/>
  <c r="AO530" i="1" a="1"/>
  <c r="AO530" i="1" s="1"/>
  <c r="AH532" i="1" a="1"/>
  <c r="AH532" i="1" s="1"/>
  <c r="AN530" i="1" a="1"/>
  <c r="AN530" i="1" s="1"/>
  <c r="AN441" i="1" a="1"/>
  <c r="AN441" i="1" s="1"/>
  <c r="K85" i="1" a="1"/>
  <c r="K85" i="1" s="1"/>
  <c r="K314" i="1" s="1"/>
  <c r="M93" i="1" a="1"/>
  <c r="M93" i="1" s="1"/>
  <c r="M279" i="1" s="1" a="1"/>
  <c r="M279" i="1" s="1"/>
  <c r="K92" i="1" a="1"/>
  <c r="K92" i="1" s="1"/>
  <c r="J90" i="1" a="1"/>
  <c r="J90" i="1" s="1"/>
  <c r="J276" i="1" s="1" a="1"/>
  <c r="J276" i="1" s="1"/>
  <c r="Q85" i="1" a="1"/>
  <c r="Q85" i="1" s="1"/>
  <c r="Q335" i="1" s="1"/>
  <c r="AK524" i="1" a="1"/>
  <c r="AK524" i="1" s="1"/>
  <c r="AK528" i="1" a="1"/>
  <c r="AK528" i="1" s="1"/>
  <c r="AK533" i="1" a="1"/>
  <c r="AK533" i="1" s="1"/>
  <c r="AF436" i="1" a="1"/>
  <c r="AF436" i="1" s="1"/>
  <c r="AO429" i="1" a="1"/>
  <c r="AO429" i="1" s="1"/>
  <c r="AJ519" i="1" a="1"/>
  <c r="AJ519" i="1" s="1"/>
  <c r="AG431" i="1" a="1"/>
  <c r="AG431" i="1" s="1"/>
  <c r="AM530" i="1" a="1"/>
  <c r="AM530" i="1" s="1"/>
  <c r="AG521" i="1" a="1"/>
  <c r="AG521" i="1" s="1"/>
  <c r="AI430" i="1" a="1"/>
  <c r="AI430" i="1" s="1"/>
  <c r="AL522" i="1" a="1"/>
  <c r="AL522" i="1" s="1"/>
  <c r="AO427" i="1" a="1"/>
  <c r="AO427" i="1" s="1"/>
  <c r="AH531" i="1" a="1"/>
  <c r="AH531" i="1" s="1"/>
  <c r="AI438" i="1" a="1"/>
  <c r="AI438" i="1" s="1"/>
  <c r="AK431" i="1" a="1"/>
  <c r="AK431" i="1" s="1"/>
  <c r="AL427" i="1" a="1"/>
  <c r="AL427" i="1" s="1"/>
  <c r="J92" i="1" a="1"/>
  <c r="J92" i="1" s="1"/>
  <c r="J299" i="1" s="1" a="1"/>
  <c r="J299" i="1" s="1"/>
  <c r="AL433" i="1" a="1"/>
  <c r="AL433" i="1" s="1"/>
  <c r="AN526" i="1" a="1"/>
  <c r="AN526" i="1" s="1"/>
  <c r="AD528" i="1" a="1"/>
  <c r="AD528" i="1" s="1"/>
  <c r="N143" i="1" a="1"/>
  <c r="N143" i="1" s="1"/>
  <c r="R325" i="1"/>
  <c r="R350" i="1"/>
  <c r="H278" i="1" a="1"/>
  <c r="H278" i="1" s="1"/>
  <c r="O97" i="1" a="1"/>
  <c r="O97" i="1" s="1"/>
  <c r="O100" i="1" a="1"/>
  <c r="O100" i="1" s="1"/>
  <c r="AG532" i="1" a="1"/>
  <c r="AG532" i="1" s="1"/>
  <c r="AL529" i="1" a="1"/>
  <c r="AL529" i="1" s="1"/>
  <c r="AM524" i="1" a="1"/>
  <c r="AM524" i="1" s="1"/>
  <c r="O91" i="1" a="1"/>
  <c r="O91" i="1" s="1"/>
  <c r="AD531" i="1" a="1"/>
  <c r="AD531" i="1" s="1"/>
  <c r="H85" i="1" a="1"/>
  <c r="H85" i="1" s="1"/>
  <c r="AK433" i="1" a="1"/>
  <c r="AK433" i="1" s="1"/>
  <c r="AK428" i="1" a="1"/>
  <c r="AK428" i="1" s="1"/>
  <c r="AM435" i="1" a="1"/>
  <c r="AM435" i="1" s="1"/>
  <c r="AH429" i="1" a="1"/>
  <c r="AH429" i="1" s="1"/>
  <c r="AD529" i="1" a="1"/>
  <c r="AD529" i="1" s="1"/>
  <c r="AO435" i="1" a="1"/>
  <c r="AO435" i="1" s="1"/>
  <c r="AH523" i="1" a="1"/>
  <c r="AH523" i="1" s="1"/>
  <c r="AD524" i="1" a="1"/>
  <c r="AD524" i="1" s="1"/>
  <c r="I89" i="1" a="1"/>
  <c r="I89" i="1" s="1"/>
  <c r="AK522" i="1" a="1"/>
  <c r="AK522" i="1" s="1"/>
  <c r="AN434" i="1" a="1"/>
  <c r="AN434" i="1" s="1"/>
  <c r="AM434" i="1" a="1"/>
  <c r="AM434" i="1" s="1"/>
  <c r="AO437" i="1" a="1"/>
  <c r="AO437" i="1" s="1"/>
  <c r="O89" i="1" a="1"/>
  <c r="O89" i="1" s="1"/>
  <c r="AK436" i="1" a="1"/>
  <c r="AK436" i="1" s="1"/>
  <c r="AG437" i="1" a="1"/>
  <c r="AG437" i="1" s="1"/>
  <c r="AJ439" i="1" a="1"/>
  <c r="AJ439" i="1" s="1"/>
  <c r="AO430" i="1" a="1"/>
  <c r="AO430" i="1" s="1"/>
  <c r="AN529" i="1" a="1"/>
  <c r="AN529" i="1" s="1"/>
  <c r="AF524" i="1" a="1"/>
  <c r="AF524" i="1" s="1"/>
  <c r="AJ521" i="1" a="1"/>
  <c r="AJ521" i="1" s="1"/>
  <c r="AD520" i="1" a="1"/>
  <c r="AD520" i="1" s="1"/>
  <c r="AL435" i="1" a="1"/>
  <c r="AL435" i="1" s="1"/>
  <c r="AK430" i="1" a="1"/>
  <c r="AK430" i="1" s="1"/>
  <c r="AL437" i="1" a="1"/>
  <c r="AL437" i="1" s="1"/>
  <c r="AN427" i="1" a="1"/>
  <c r="AN427" i="1" s="1"/>
  <c r="AG439" i="1" a="1"/>
  <c r="AG439" i="1" s="1"/>
  <c r="AI435" i="1" a="1"/>
  <c r="AI435" i="1" s="1"/>
  <c r="AG429" i="1" a="1"/>
  <c r="AG429" i="1" s="1"/>
  <c r="AI427" i="1" a="1"/>
  <c r="AI427" i="1" s="1"/>
  <c r="AE430" i="1" a="1"/>
  <c r="AE430" i="1" s="1"/>
  <c r="AG433" i="1" a="1"/>
  <c r="AG433" i="1" s="1"/>
  <c r="AJ435" i="1" a="1"/>
  <c r="AJ435" i="1" s="1"/>
  <c r="AD438" i="1" a="1"/>
  <c r="AD438" i="1" s="1"/>
  <c r="AN522" i="1" a="1"/>
  <c r="AN522" i="1" s="1"/>
  <c r="AI433" i="1" a="1"/>
  <c r="AI433" i="1" s="1"/>
  <c r="AN438" i="1" a="1"/>
  <c r="AN438" i="1" s="1"/>
  <c r="AG519" i="1" a="1"/>
  <c r="AG519" i="1" s="1"/>
  <c r="AJ528" i="1" a="1"/>
  <c r="AJ528" i="1" s="1"/>
  <c r="AO523" i="1" a="1"/>
  <c r="AO523" i="1" s="1"/>
  <c r="AO521" i="1" a="1"/>
  <c r="AO521" i="1" s="1"/>
  <c r="AK523" i="1" a="1"/>
  <c r="AK523" i="1" s="1"/>
  <c r="S5" i="1" a="1"/>
  <c r="S5" i="1" s="1"/>
  <c r="AE437" i="1" a="1"/>
  <c r="AE437" i="1" s="1"/>
  <c r="AE439" i="1" a="1"/>
  <c r="AE439" i="1" s="1"/>
  <c r="AN429" i="1" a="1"/>
  <c r="AN429" i="1" s="1"/>
  <c r="AO524" i="1" a="1"/>
  <c r="AO524" i="1" s="1"/>
  <c r="AL440" i="1" a="1"/>
  <c r="AL440" i="1" s="1"/>
  <c r="AL520" i="1" a="1"/>
  <c r="AL520" i="1" s="1"/>
  <c r="AG435" i="1" a="1"/>
  <c r="AG435" i="1" s="1"/>
  <c r="AJ532" i="1" a="1"/>
  <c r="AJ532" i="1" s="1"/>
  <c r="AN437" i="1" a="1"/>
  <c r="AN437" i="1" s="1"/>
  <c r="AF430" i="1" a="1"/>
  <c r="AF430" i="1" s="1"/>
  <c r="AH438" i="1" a="1"/>
  <c r="AH438" i="1" s="1"/>
  <c r="AI441" i="1" a="1"/>
  <c r="AI441" i="1" s="1"/>
  <c r="I85" i="1" a="1"/>
  <c r="I85" i="1" s="1"/>
  <c r="O87" i="1" a="1"/>
  <c r="O87" i="1" s="1"/>
  <c r="AD532" i="1" a="1"/>
  <c r="AD532" i="1" s="1"/>
  <c r="AL441" i="1" a="1"/>
  <c r="AL441" i="1" s="1"/>
  <c r="AE438" i="1" a="1"/>
  <c r="AE438" i="1" s="1"/>
  <c r="AH434" i="1" a="1"/>
  <c r="AH434" i="1" s="1"/>
  <c r="AD427" i="1" a="1"/>
  <c r="AD427" i="1" s="1"/>
  <c r="O99" i="1" a="1"/>
  <c r="O99" i="1" s="1"/>
  <c r="AF431" i="1" a="1"/>
  <c r="AF431" i="1" s="1"/>
  <c r="O94" i="1" a="1"/>
  <c r="O94" i="1" s="1"/>
  <c r="AD525" i="1" a="1"/>
  <c r="AD525" i="1" s="1"/>
  <c r="AJ533" i="1" a="1"/>
  <c r="AJ533" i="1" s="1"/>
  <c r="AH440" i="1" a="1"/>
  <c r="AH440" i="1" s="1"/>
  <c r="AN436" i="1" a="1"/>
  <c r="AN436" i="1" s="1"/>
  <c r="AL432" i="1" a="1"/>
  <c r="AL432" i="1" s="1"/>
  <c r="AF429" i="1" a="1"/>
  <c r="AF429" i="1" s="1"/>
  <c r="J87" i="1" a="1"/>
  <c r="J87" i="1" s="1"/>
  <c r="O96" i="1" a="1"/>
  <c r="O96" i="1" s="1"/>
  <c r="AM439" i="1" a="1"/>
  <c r="AM439" i="1" s="1"/>
  <c r="AK429" i="1" a="1"/>
  <c r="AK429" i="1" s="1"/>
  <c r="AM532" i="1" a="1"/>
  <c r="AM532" i="1" s="1"/>
  <c r="AM440" i="1" a="1"/>
  <c r="AM440" i="1" s="1"/>
  <c r="AF434" i="1" a="1"/>
  <c r="AF434" i="1" s="1"/>
  <c r="AJ430" i="1" a="1"/>
  <c r="AJ430" i="1" s="1"/>
  <c r="AF426" i="1" a="1"/>
  <c r="AF426" i="1" s="1"/>
  <c r="AJ428" i="1" a="1"/>
  <c r="AJ428" i="1" s="1"/>
  <c r="AN431" i="1" a="1"/>
  <c r="AN431" i="1" s="1"/>
  <c r="AO433" i="1" a="1"/>
  <c r="AO433" i="1" s="1"/>
  <c r="AI437" i="1" a="1"/>
  <c r="AI437" i="1" s="1"/>
  <c r="AO439" i="1" a="1"/>
  <c r="AO439" i="1" s="1"/>
  <c r="AM521" i="1" a="1"/>
  <c r="AM521" i="1" s="1"/>
  <c r="AJ429" i="1" a="1"/>
  <c r="AJ429" i="1" s="1"/>
  <c r="AH431" i="1" a="1"/>
  <c r="AH431" i="1" s="1"/>
  <c r="AD433" i="1" a="1"/>
  <c r="AD433" i="1" s="1"/>
  <c r="AJ436" i="1" a="1"/>
  <c r="AJ436" i="1" s="1"/>
  <c r="AM438" i="1" a="1"/>
  <c r="AM438" i="1" s="1"/>
  <c r="AD440" i="1" a="1"/>
  <c r="AD440" i="1" s="1"/>
  <c r="AJ534" i="1" a="1"/>
  <c r="AJ534" i="1" s="1"/>
  <c r="AE525" i="1" a="1"/>
  <c r="AE525" i="1" s="1"/>
  <c r="AD434" i="1" a="1"/>
  <c r="AD434" i="1" s="1"/>
  <c r="AL527" i="1" a="1"/>
  <c r="AL527" i="1" s="1"/>
  <c r="AG527" i="1" a="1"/>
  <c r="AG527" i="1" s="1"/>
  <c r="AG428" i="1" a="1"/>
  <c r="AG428" i="1" s="1"/>
  <c r="AL428" i="1" a="1"/>
  <c r="AL428" i="1" s="1"/>
  <c r="AN521" i="1" a="1"/>
  <c r="AN521" i="1" s="1"/>
  <c r="AM527" i="1" a="1"/>
  <c r="AM527" i="1" s="1"/>
  <c r="AN433" i="1" a="1"/>
  <c r="AN433" i="1" s="1"/>
  <c r="AN534" i="1" a="1"/>
  <c r="AN534" i="1" s="1"/>
  <c r="AD437" i="1" a="1"/>
  <c r="AD437" i="1" s="1"/>
  <c r="AJ433" i="1" a="1"/>
  <c r="AJ433" i="1" s="1"/>
  <c r="AE428" i="1" a="1"/>
  <c r="AE428" i="1" s="1"/>
  <c r="AJ426" i="1" a="1"/>
  <c r="AJ426" i="1" s="1"/>
  <c r="AM429" i="1" a="1"/>
  <c r="AM429" i="1" s="1"/>
  <c r="AH432" i="1" a="1"/>
  <c r="AH432" i="1" s="1"/>
  <c r="AF435" i="1" a="1"/>
  <c r="AF435" i="1" s="1"/>
  <c r="AM437" i="1" a="1"/>
  <c r="AM437" i="1" s="1"/>
  <c r="AJ522" i="1" a="1"/>
  <c r="AJ522" i="1" s="1"/>
  <c r="P90" i="1" a="1"/>
  <c r="P90" i="1" s="1"/>
  <c r="AO520" i="1" a="1"/>
  <c r="AO520" i="1" s="1"/>
  <c r="AK519" i="1" a="1"/>
  <c r="AK519" i="1" s="1"/>
  <c r="AK527" i="1" a="1"/>
  <c r="AK527" i="1" s="1"/>
  <c r="AH533" i="1" a="1"/>
  <c r="AH533" i="1" s="1"/>
  <c r="AO532" i="1" a="1"/>
  <c r="AO532" i="1" s="1"/>
  <c r="K89" i="1" a="1"/>
  <c r="K89" i="1" s="1"/>
  <c r="H91" i="1" a="1"/>
  <c r="H91" i="1" s="1"/>
  <c r="N94" i="1" a="1"/>
  <c r="N94" i="1" s="1"/>
  <c r="L91" i="1" a="1"/>
  <c r="L91" i="1" s="1"/>
  <c r="J88" i="1" a="1"/>
  <c r="J88" i="1" s="1"/>
  <c r="J95" i="1" a="1"/>
  <c r="J95" i="1" s="1"/>
  <c r="P91" i="1" a="1"/>
  <c r="P91" i="1" s="1"/>
  <c r="AJ527" i="1" a="1"/>
  <c r="AJ527" i="1" s="1"/>
  <c r="AF528" i="1" a="1"/>
  <c r="AF528" i="1" s="1"/>
  <c r="AG531" i="1" a="1"/>
  <c r="AG531" i="1" s="1"/>
  <c r="AF397" i="1" a="1"/>
  <c r="AF397" i="1" s="1"/>
  <c r="AH391" i="1" a="1"/>
  <c r="AH391" i="1" s="1"/>
  <c r="AE467" i="1" a="1"/>
  <c r="AE467" i="1" s="1"/>
  <c r="AE511" i="1" s="1" a="1"/>
  <c r="AE511" i="1" s="1"/>
  <c r="AE361" i="1" a="1"/>
  <c r="AE361" i="1" s="1"/>
  <c r="AE405" i="1" s="1" a="1"/>
  <c r="AE405" i="1" s="1"/>
  <c r="AI368" i="1" a="1"/>
  <c r="AI368" i="1" s="1"/>
  <c r="AI412" i="1" s="1" a="1"/>
  <c r="AI412" i="1" s="1"/>
  <c r="AH454" i="1" a="1"/>
  <c r="AH454" i="1" s="1"/>
  <c r="AH498" i="1" s="1" a="1"/>
  <c r="AH498" i="1" s="1"/>
  <c r="AN466" i="1" a="1"/>
  <c r="AN466" i="1" s="1"/>
  <c r="AN510" i="1" s="1" a="1"/>
  <c r="AN510" i="1" s="1"/>
  <c r="AJ390" i="1" a="1"/>
  <c r="AJ390" i="1" s="1"/>
  <c r="AO477" i="1" a="1"/>
  <c r="AO477" i="1" s="1"/>
  <c r="AN478" i="1" a="1"/>
  <c r="AN478" i="1" s="1"/>
  <c r="AG468" i="1" a="1"/>
  <c r="AG468" i="1" s="1"/>
  <c r="AG512" i="1" s="1" a="1"/>
  <c r="AG512" i="1" s="1"/>
  <c r="AD394" i="1" a="1"/>
  <c r="AD394" i="1" s="1"/>
  <c r="AK374" i="1" a="1"/>
  <c r="AK374" i="1" s="1"/>
  <c r="AK418" i="1" s="1" a="1"/>
  <c r="AK418" i="1" s="1"/>
  <c r="AK460" i="1" a="1"/>
  <c r="AK460" i="1" s="1"/>
  <c r="AK504" i="1" s="1" a="1"/>
  <c r="AK504" i="1" s="1"/>
  <c r="AM481" i="1" a="1"/>
  <c r="AM481" i="1" s="1"/>
  <c r="AJ383" i="1" a="1"/>
  <c r="AJ383" i="1" s="1"/>
  <c r="AN363" i="1" a="1"/>
  <c r="AN363" i="1" s="1"/>
  <c r="AN407" i="1" s="1" a="1"/>
  <c r="AN407" i="1" s="1"/>
  <c r="AG371" i="1" a="1"/>
  <c r="AG371" i="1" s="1"/>
  <c r="AG415" i="1" s="1" a="1"/>
  <c r="AG415" i="1" s="1"/>
  <c r="AK372" i="1" a="1"/>
  <c r="AK372" i="1" s="1"/>
  <c r="AK416" i="1" s="1" a="1"/>
  <c r="AK416" i="1" s="1"/>
  <c r="AJ488" i="1" a="1"/>
  <c r="AJ488" i="1" s="1"/>
  <c r="AE397" i="1" a="1"/>
  <c r="AE397" i="1" s="1"/>
  <c r="AF360" i="1" a="1"/>
  <c r="AF360" i="1" s="1"/>
  <c r="AF404" i="1" s="1" a="1"/>
  <c r="AF404" i="1" s="1"/>
  <c r="AF395" i="1" a="1"/>
  <c r="AF395" i="1" s="1"/>
  <c r="AH465" i="1" a="1"/>
  <c r="AH465" i="1" s="1"/>
  <c r="AH509" i="1" s="1" a="1"/>
  <c r="AH509" i="1" s="1"/>
  <c r="AL477" i="1" a="1"/>
  <c r="AL477" i="1" s="1"/>
  <c r="AO454" i="1" a="1"/>
  <c r="AO454" i="1" s="1"/>
  <c r="AO498" i="1" s="1" a="1"/>
  <c r="AO498" i="1" s="1"/>
  <c r="AG373" i="1" a="1"/>
  <c r="AG373" i="1" s="1"/>
  <c r="AG417" i="1" s="1" a="1"/>
  <c r="AG417" i="1" s="1"/>
  <c r="AF467" i="1" a="1"/>
  <c r="AF467" i="1" s="1"/>
  <c r="AF511" i="1" s="1" a="1"/>
  <c r="AF511" i="1" s="1"/>
  <c r="AE371" i="1" a="1"/>
  <c r="AE371" i="1" s="1"/>
  <c r="AE415" i="1" s="1" a="1"/>
  <c r="AE415" i="1" s="1"/>
  <c r="AH383" i="1" a="1"/>
  <c r="AH383" i="1" s="1"/>
  <c r="AN462" i="1" a="1"/>
  <c r="AN462" i="1" s="1"/>
  <c r="AN506" i="1" s="1" a="1"/>
  <c r="AN506" i="1" s="1"/>
  <c r="AL475" i="1" a="1"/>
  <c r="AL475" i="1" s="1"/>
  <c r="AK370" i="1" a="1"/>
  <c r="AK370" i="1" s="1"/>
  <c r="AK414" i="1" s="1" a="1"/>
  <c r="AK414" i="1" s="1"/>
  <c r="AN364" i="1" a="1"/>
  <c r="AN364" i="1" s="1"/>
  <c r="AN408" i="1" s="1" a="1"/>
  <c r="AN408" i="1" s="1"/>
  <c r="AH382" i="1" a="1"/>
  <c r="AH382" i="1" s="1"/>
  <c r="AK486" i="1" a="1"/>
  <c r="AK486" i="1" s="1"/>
  <c r="AD383" i="1" a="1"/>
  <c r="AD383" i="1" s="1"/>
  <c r="AN394" i="1" a="1"/>
  <c r="AN394" i="1" s="1"/>
  <c r="AJ453" i="1" a="1"/>
  <c r="AJ453" i="1" s="1"/>
  <c r="AJ497" i="1" s="1" a="1"/>
  <c r="AJ497" i="1" s="1"/>
  <c r="AK391" i="1" a="1"/>
  <c r="AK391" i="1" s="1"/>
  <c r="AL383" i="1" a="1"/>
  <c r="AL383" i="1" s="1"/>
  <c r="AE364" i="1" a="1"/>
  <c r="AE364" i="1" s="1"/>
  <c r="AE408" i="1" s="1" a="1"/>
  <c r="AE408" i="1" s="1"/>
  <c r="AJ475" i="1" a="1"/>
  <c r="AJ475" i="1" s="1"/>
  <c r="AD485" i="1" a="1"/>
  <c r="AD485" i="1" s="1"/>
  <c r="AF365" i="1" a="1"/>
  <c r="AF365" i="1" s="1"/>
  <c r="AF409" i="1" s="1" a="1"/>
  <c r="AF409" i="1" s="1"/>
  <c r="AO390" i="1" a="1"/>
  <c r="AO390" i="1" s="1"/>
  <c r="AD386" i="1" a="1"/>
  <c r="AD386" i="1" s="1"/>
  <c r="AN487" i="1" a="1"/>
  <c r="AN487" i="1" s="1"/>
  <c r="AI367" i="1" a="1"/>
  <c r="AI367" i="1" s="1"/>
  <c r="AI411" i="1" s="1" a="1"/>
  <c r="AI411" i="1" s="1"/>
  <c r="AM370" i="1" a="1"/>
  <c r="AM370" i="1" s="1"/>
  <c r="AM414" i="1" s="1" a="1"/>
  <c r="AM414" i="1" s="1"/>
  <c r="AJ393" i="1" a="1"/>
  <c r="AJ393" i="1" s="1"/>
  <c r="AO386" i="1" a="1"/>
  <c r="AO386" i="1" s="1"/>
  <c r="AG390" i="1" a="1"/>
  <c r="AG390" i="1" s="1"/>
  <c r="AO461" i="1" a="1"/>
  <c r="AO461" i="1" s="1"/>
  <c r="AO505" i="1" s="1" a="1"/>
  <c r="AO505" i="1" s="1"/>
  <c r="AM382" i="1" a="1"/>
  <c r="AM382" i="1" s="1"/>
  <c r="AN395" i="1" a="1"/>
  <c r="AN395" i="1" s="1"/>
  <c r="AL464" i="1" a="1"/>
  <c r="AL464" i="1" s="1"/>
  <c r="AL508" i="1" s="1" a="1"/>
  <c r="AL508" i="1" s="1"/>
  <c r="AM389" i="1" a="1"/>
  <c r="AM389" i="1" s="1"/>
  <c r="AF461" i="1" a="1"/>
  <c r="AF461" i="1" s="1"/>
  <c r="AF505" i="1" s="1" a="1"/>
  <c r="AF505" i="1" s="1"/>
  <c r="AE484" i="1" a="1"/>
  <c r="AE484" i="1" s="1"/>
  <c r="AO394" i="1" a="1"/>
  <c r="AO394" i="1" s="1"/>
  <c r="AM462" i="1" a="1"/>
  <c r="AM462" i="1" s="1"/>
  <c r="AM506" i="1" s="1" a="1"/>
  <c r="AM506" i="1" s="1"/>
  <c r="AI360" i="1" a="1"/>
  <c r="AI360" i="1" s="1"/>
  <c r="AL375" i="1" a="1"/>
  <c r="AL375" i="1" s="1"/>
  <c r="AL419" i="1" s="1" a="1"/>
  <c r="AL419" i="1" s="1"/>
  <c r="AG459" i="1" a="1"/>
  <c r="AG459" i="1" s="1"/>
  <c r="AG503" i="1" s="1" a="1"/>
  <c r="AG503" i="1" s="1"/>
  <c r="AO486" i="1" a="1"/>
  <c r="AO486" i="1" s="1"/>
  <c r="AN393" i="1" a="1"/>
  <c r="AN393" i="1" s="1"/>
  <c r="AJ372" i="1" a="1"/>
  <c r="AJ372" i="1" s="1"/>
  <c r="AJ416" i="1" s="1" a="1"/>
  <c r="AJ416" i="1" s="1"/>
  <c r="AM466" i="1" a="1"/>
  <c r="AM466" i="1" s="1"/>
  <c r="AM510" i="1" s="1" a="1"/>
  <c r="AM510" i="1" s="1"/>
  <c r="AL466" i="1" a="1"/>
  <c r="AL466" i="1" s="1"/>
  <c r="AL510" i="1" s="1" a="1"/>
  <c r="AL510" i="1" s="1"/>
  <c r="AI462" i="1" a="1"/>
  <c r="AI462" i="1" s="1"/>
  <c r="AI506" i="1" s="1" a="1"/>
  <c r="AI506" i="1" s="1"/>
  <c r="AO489" i="1" a="1"/>
  <c r="AO489" i="1" s="1"/>
  <c r="AL391" i="1" a="1"/>
  <c r="AL391" i="1" s="1"/>
  <c r="AG394" i="1" a="1"/>
  <c r="AG394" i="1" s="1"/>
  <c r="AO374" i="1" a="1"/>
  <c r="AO374" i="1" s="1"/>
  <c r="AO418" i="1" s="1" a="1"/>
  <c r="AO418" i="1" s="1"/>
  <c r="AM385" i="1" a="1"/>
  <c r="AM385" i="1" s="1"/>
  <c r="AH360" i="1" a="1"/>
  <c r="AH360" i="1" s="1"/>
  <c r="AD374" i="1" a="1"/>
  <c r="AD374" i="1" s="1"/>
  <c r="AG388" i="1" a="1"/>
  <c r="AG388" i="1" s="1"/>
  <c r="AD368" i="1" a="1"/>
  <c r="AD368" i="1" s="1"/>
  <c r="AD385" i="1" a="1"/>
  <c r="AD385" i="1" s="1"/>
  <c r="AM386" i="1" a="1"/>
  <c r="AM386" i="1" s="1"/>
  <c r="AI365" i="1" a="1"/>
  <c r="AI365" i="1" s="1"/>
  <c r="AI409" i="1" s="1" a="1"/>
  <c r="AI409" i="1" s="1"/>
  <c r="AF361" i="1" a="1"/>
  <c r="AF361" i="1" s="1"/>
  <c r="AF405" i="1" s="1" a="1"/>
  <c r="AF405" i="1" s="1"/>
  <c r="AJ465" i="1" a="1"/>
  <c r="AJ465" i="1" s="1"/>
  <c r="AJ509" i="1" s="1" a="1"/>
  <c r="AJ509" i="1" s="1"/>
  <c r="AG386" i="1" a="1"/>
  <c r="AG386" i="1" s="1"/>
  <c r="AO488" i="1" a="1"/>
  <c r="AO488" i="1" s="1"/>
  <c r="AG484" i="1" a="1"/>
  <c r="AG484" i="1" s="1"/>
  <c r="AM480" i="1" a="1"/>
  <c r="AM480" i="1" s="1"/>
  <c r="AK464" i="1" a="1"/>
  <c r="AK464" i="1" s="1"/>
  <c r="AK508" i="1" s="1" a="1"/>
  <c r="AK508" i="1" s="1"/>
  <c r="AD488" i="1" a="1"/>
  <c r="AD488" i="1" s="1"/>
  <c r="AF459" i="1" a="1"/>
  <c r="AF459" i="1" s="1"/>
  <c r="AF503" i="1" s="1" a="1"/>
  <c r="AF503" i="1" s="1"/>
  <c r="AD396" i="1" a="1"/>
  <c r="AD396" i="1" s="1"/>
  <c r="AH388" i="1" a="1"/>
  <c r="AH388" i="1" s="1"/>
  <c r="AD363" i="1" a="1"/>
  <c r="AD363" i="1" s="1"/>
  <c r="AK383" i="1" a="1"/>
  <c r="AK383" i="1" s="1"/>
  <c r="AO364" i="1" a="1"/>
  <c r="AO364" i="1" s="1"/>
  <c r="AO408" i="1" s="1" a="1"/>
  <c r="AO408" i="1" s="1"/>
  <c r="AD364" i="1" a="1"/>
  <c r="AD364" i="1" s="1"/>
  <c r="AH371" i="1" a="1"/>
  <c r="AH371" i="1" s="1"/>
  <c r="AH415" i="1" s="1" a="1"/>
  <c r="AH415" i="1" s="1"/>
  <c r="AO370" i="1" a="1"/>
  <c r="AO370" i="1" s="1"/>
  <c r="AO414" i="1" s="1" a="1"/>
  <c r="AO414" i="1" s="1"/>
  <c r="AD388" i="1" a="1"/>
  <c r="AD388" i="1" s="1"/>
  <c r="AL366" i="1" a="1"/>
  <c r="AL366" i="1" s="1"/>
  <c r="AL410" i="1" s="1" a="1"/>
  <c r="AL410" i="1" s="1"/>
  <c r="AF384" i="1" a="1"/>
  <c r="AF384" i="1" s="1"/>
  <c r="AN476" i="1" a="1"/>
  <c r="AN476" i="1" s="1"/>
  <c r="AN387" i="1" a="1"/>
  <c r="AN387" i="1" s="1"/>
  <c r="AM477" i="1" a="1"/>
  <c r="AM477" i="1" s="1"/>
  <c r="AD458" i="1" a="1"/>
  <c r="AD458" i="1" s="1"/>
  <c r="AD502" i="1" s="1" a="1"/>
  <c r="AD502" i="1" s="1"/>
  <c r="AD490" i="1" a="1"/>
  <c r="AD490" i="1" s="1"/>
  <c r="AJ373" i="1" a="1"/>
  <c r="AJ373" i="1" s="1"/>
  <c r="AJ417" i="1" s="1" a="1"/>
  <c r="AJ417" i="1" s="1"/>
  <c r="AF465" i="1" a="1"/>
  <c r="AF465" i="1" s="1"/>
  <c r="AF509" i="1" s="1" a="1"/>
  <c r="AF509" i="1" s="1"/>
  <c r="AJ467" i="1" a="1"/>
  <c r="AJ467" i="1" s="1"/>
  <c r="AJ511" i="1" s="1" a="1"/>
  <c r="AJ511" i="1" s="1"/>
  <c r="AJ490" i="1" a="1"/>
  <c r="AJ490" i="1" s="1"/>
  <c r="AO393" i="1" a="1"/>
  <c r="AO393" i="1" s="1"/>
  <c r="AG460" i="1" a="1"/>
  <c r="AG460" i="1" s="1"/>
  <c r="AG504" i="1" s="1" a="1"/>
  <c r="AG504" i="1" s="1"/>
  <c r="AK397" i="1" a="1"/>
  <c r="AK397" i="1" s="1"/>
  <c r="AM479" i="1" a="1"/>
  <c r="AM479" i="1" s="1"/>
  <c r="AI362" i="1" a="1"/>
  <c r="AI362" i="1" s="1"/>
  <c r="AI406" i="1" s="1" a="1"/>
  <c r="AI406" i="1" s="1"/>
  <c r="AE393" i="1" a="1"/>
  <c r="AE393" i="1" s="1"/>
  <c r="AJ396" i="1" a="1"/>
  <c r="AJ396" i="1" s="1"/>
  <c r="AK392" i="1" a="1"/>
  <c r="AK392" i="1" s="1"/>
  <c r="AN389" i="1" a="1"/>
  <c r="AN389" i="1" s="1"/>
  <c r="AL387" i="1" a="1"/>
  <c r="AL387" i="1" s="1"/>
  <c r="AG393" i="1" a="1"/>
  <c r="AG393" i="1" s="1"/>
  <c r="AK367" i="1" a="1"/>
  <c r="AK367" i="1" s="1"/>
  <c r="AK411" i="1" s="1" a="1"/>
  <c r="AK411" i="1" s="1"/>
  <c r="AD389" i="1" a="1"/>
  <c r="AD389" i="1" s="1"/>
  <c r="AN386" i="1" a="1"/>
  <c r="AN386" i="1" s="1"/>
  <c r="AF382" i="1" a="1"/>
  <c r="AF382" i="1" s="1"/>
  <c r="AK467" i="1" a="1"/>
  <c r="AK467" i="1" s="1"/>
  <c r="AK511" i="1" s="1" a="1"/>
  <c r="AK511" i="1" s="1"/>
  <c r="AJ482" i="1" a="1"/>
  <c r="AJ482" i="1" s="1"/>
  <c r="AH455" i="1" a="1"/>
  <c r="AH455" i="1" s="1"/>
  <c r="AH499" i="1" s="1" a="1"/>
  <c r="AH499" i="1" s="1"/>
  <c r="AH370" i="1" a="1"/>
  <c r="AH370" i="1" s="1"/>
  <c r="AH414" i="1" s="1" a="1"/>
  <c r="AH414" i="1" s="1"/>
  <c r="AK368" i="1" a="1"/>
  <c r="AK368" i="1" s="1"/>
  <c r="AK412" i="1" s="1" a="1"/>
  <c r="AK412" i="1" s="1"/>
  <c r="AL388" i="1" a="1"/>
  <c r="AL388" i="1" s="1"/>
  <c r="AF362" i="1" a="1"/>
  <c r="AF362" i="1" s="1"/>
  <c r="AF406" i="1" s="1" a="1"/>
  <c r="AF406" i="1" s="1"/>
  <c r="AJ360" i="1" a="1"/>
  <c r="AJ360" i="1" s="1"/>
  <c r="AD462" i="1" a="1"/>
  <c r="AD462" i="1" s="1"/>
  <c r="AD506" i="1" s="1" a="1"/>
  <c r="AD506" i="1" s="1"/>
  <c r="AL479" i="1" a="1"/>
  <c r="AL479" i="1" s="1"/>
  <c r="AK375" i="1" a="1"/>
  <c r="AK375" i="1" s="1"/>
  <c r="AK419" i="1" s="1" a="1"/>
  <c r="AK419" i="1" s="1"/>
  <c r="AL465" i="1" a="1"/>
  <c r="AL465" i="1" s="1"/>
  <c r="AL509" i="1" s="1" a="1"/>
  <c r="AL509" i="1" s="1"/>
  <c r="AK362" i="1" a="1"/>
  <c r="AK362" i="1" s="1"/>
  <c r="AK406" i="1" s="1" a="1"/>
  <c r="AK406" i="1" s="1"/>
  <c r="AM395" i="1" a="1"/>
  <c r="AM395" i="1" s="1"/>
  <c r="AF455" i="1" a="1"/>
  <c r="AF455" i="1" s="1"/>
  <c r="AF499" i="1" s="1" a="1"/>
  <c r="AF499" i="1" s="1"/>
  <c r="AO479" i="1" a="1"/>
  <c r="AO479" i="1" s="1"/>
  <c r="AO369" i="1" a="1"/>
  <c r="AO369" i="1" s="1"/>
  <c r="AO413" i="1" s="1" a="1"/>
  <c r="AO413" i="1" s="1"/>
  <c r="AH374" i="1" a="1"/>
  <c r="AH374" i="1" s="1"/>
  <c r="AH418" i="1" s="1" a="1"/>
  <c r="AH418" i="1" s="1"/>
  <c r="AF464" i="1" a="1"/>
  <c r="AF464" i="1" s="1"/>
  <c r="AF508" i="1" s="1" a="1"/>
  <c r="AF508" i="1" s="1"/>
  <c r="AM478" i="1" a="1"/>
  <c r="AM478" i="1" s="1"/>
  <c r="AJ483" i="1" a="1"/>
  <c r="AJ483" i="1" s="1"/>
  <c r="AK463" i="1" a="1"/>
  <c r="AK463" i="1" s="1"/>
  <c r="AK507" i="1" s="1" a="1"/>
  <c r="AK507" i="1" s="1"/>
  <c r="AD483" i="1" a="1"/>
  <c r="AD483" i="1" s="1"/>
  <c r="AO458" i="1" a="1"/>
  <c r="AO458" i="1" s="1"/>
  <c r="AO502" i="1" s="1" a="1"/>
  <c r="AO502" i="1" s="1"/>
  <c r="AK453" i="1" a="1"/>
  <c r="AK453" i="1" s="1"/>
  <c r="AK497" i="1" s="1" a="1"/>
  <c r="AK497" i="1" s="1"/>
  <c r="AO467" i="1" a="1"/>
  <c r="AO467" i="1" s="1"/>
  <c r="AO511" i="1" s="1" a="1"/>
  <c r="AO511" i="1" s="1"/>
  <c r="AG387" i="1" a="1"/>
  <c r="AG387" i="1" s="1"/>
  <c r="AG363" i="1" a="1"/>
  <c r="AG363" i="1" s="1"/>
  <c r="AG407" i="1" s="1" a="1"/>
  <c r="AG407" i="1" s="1"/>
  <c r="AL373" i="1" a="1"/>
  <c r="AL373" i="1" s="1"/>
  <c r="AL417" i="1" s="1" a="1"/>
  <c r="AL417" i="1" s="1"/>
  <c r="AI384" i="1" a="1"/>
  <c r="AI384" i="1" s="1"/>
  <c r="AE394" i="1" a="1"/>
  <c r="AE394" i="1" s="1"/>
  <c r="AG360" i="1" a="1"/>
  <c r="AG360" i="1" s="1"/>
  <c r="AK386" i="1" a="1"/>
  <c r="AK386" i="1" s="1"/>
  <c r="AJ369" i="1" a="1"/>
  <c r="AJ369" i="1" s="1"/>
  <c r="AJ413" i="1" s="1" a="1"/>
  <c r="AJ413" i="1" s="1"/>
  <c r="AN372" i="1" a="1"/>
  <c r="AN372" i="1" s="1"/>
  <c r="AN416" i="1" s="1" a="1"/>
  <c r="AN416" i="1" s="1"/>
  <c r="AH386" i="1" a="1"/>
  <c r="AH386" i="1" s="1"/>
  <c r="AJ388" i="1" a="1"/>
  <c r="AJ388" i="1" s="1"/>
  <c r="AJ370" i="1" a="1"/>
  <c r="AJ370" i="1" s="1"/>
  <c r="AJ414" i="1" s="1" a="1"/>
  <c r="AJ414" i="1" s="1"/>
  <c r="AG372" i="1" a="1"/>
  <c r="AG372" i="1" s="1"/>
  <c r="AG416" i="1" s="1" a="1"/>
  <c r="AG416" i="1" s="1"/>
  <c r="AN375" i="1" a="1"/>
  <c r="AN375" i="1" s="1"/>
  <c r="AN419" i="1" s="1" a="1"/>
  <c r="AN419" i="1" s="1"/>
  <c r="AF374" i="1" a="1"/>
  <c r="AF374" i="1" s="1"/>
  <c r="AF418" i="1" s="1" a="1"/>
  <c r="AF418" i="1" s="1"/>
  <c r="AM393" i="1" a="1"/>
  <c r="AM393" i="1" s="1"/>
  <c r="AK366" i="1" a="1"/>
  <c r="AK366" i="1" s="1"/>
  <c r="AK410" i="1" s="1" a="1"/>
  <c r="AK410" i="1" s="1"/>
  <c r="AL365" i="1" a="1"/>
  <c r="AL365" i="1" s="1"/>
  <c r="AL409" i="1" s="1" a="1"/>
  <c r="AL409" i="1" s="1"/>
  <c r="AM363" i="1" a="1"/>
  <c r="AM363" i="1" s="1"/>
  <c r="AM407" i="1" s="1" a="1"/>
  <c r="AM407" i="1" s="1"/>
  <c r="AM384" i="1" a="1"/>
  <c r="AM384" i="1" s="1"/>
  <c r="AL395" i="1" a="1"/>
  <c r="AL395" i="1" s="1"/>
  <c r="AI387" i="1" a="1"/>
  <c r="AI387" i="1" s="1"/>
  <c r="AJ361" i="1" a="1"/>
  <c r="AJ361" i="1" s="1"/>
  <c r="AJ405" i="1" s="1" a="1"/>
  <c r="AJ405" i="1" s="1"/>
  <c r="AN382" i="1" a="1"/>
  <c r="AN382" i="1" s="1"/>
  <c r="AM483" i="1" a="1"/>
  <c r="AM483" i="1" s="1"/>
  <c r="AI465" i="1" a="1"/>
  <c r="AI465" i="1" s="1"/>
  <c r="AI509" i="1" s="1" a="1"/>
  <c r="AI509" i="1" s="1"/>
  <c r="AN385" i="1" a="1"/>
  <c r="AN385" i="1" s="1"/>
  <c r="AI456" i="1" a="1"/>
  <c r="AI456" i="1" s="1"/>
  <c r="AI500" i="1" s="1" a="1"/>
  <c r="AI500" i="1" s="1"/>
  <c r="AE463" i="1" a="1"/>
  <c r="AE463" i="1" s="1"/>
  <c r="AE507" i="1" s="1" a="1"/>
  <c r="AE507" i="1" s="1"/>
  <c r="AN392" i="1" a="1"/>
  <c r="AN392" i="1" s="1"/>
  <c r="AK489" i="1" a="1"/>
  <c r="AK489" i="1" s="1"/>
  <c r="AE478" i="1" a="1"/>
  <c r="AE478" i="1" s="1"/>
  <c r="AJ395" i="1" a="1"/>
  <c r="AJ395" i="1" s="1"/>
  <c r="AL478" i="1" a="1"/>
  <c r="AL478" i="1" s="1"/>
  <c r="AG453" i="1" a="1"/>
  <c r="AG453" i="1" s="1"/>
  <c r="AG497" i="1" s="1" a="1"/>
  <c r="AG497" i="1" s="1"/>
  <c r="AI375" i="1" a="1"/>
  <c r="AI375" i="1" s="1"/>
  <c r="AI419" i="1" s="1" a="1"/>
  <c r="AI419" i="1" s="1"/>
  <c r="AO395" i="1" a="1"/>
  <c r="AO395" i="1" s="1"/>
  <c r="AF387" i="1" a="1"/>
  <c r="AF387" i="1" s="1"/>
  <c r="AE375" i="1" a="1"/>
  <c r="AE375" i="1" s="1"/>
  <c r="AE419" i="1" s="1" a="1"/>
  <c r="AE419" i="1" s="1"/>
  <c r="AN390" i="1" a="1"/>
  <c r="AN390" i="1" s="1"/>
  <c r="AJ394" i="1" a="1"/>
  <c r="AJ394" i="1" s="1"/>
  <c r="AI385" i="1" a="1"/>
  <c r="AI385" i="1" s="1"/>
  <c r="AE460" i="1" a="1"/>
  <c r="AE460" i="1" s="1"/>
  <c r="AE504" i="1" s="1" a="1"/>
  <c r="AE504" i="1" s="1"/>
  <c r="AL490" i="1" a="1"/>
  <c r="AL490" i="1" s="1"/>
  <c r="AJ485" i="1" a="1"/>
  <c r="AJ485" i="1" s="1"/>
  <c r="AK479" i="1" a="1"/>
  <c r="AK479" i="1" s="1"/>
  <c r="AN463" i="1" a="1"/>
  <c r="AN463" i="1" s="1"/>
  <c r="AN507" i="1" s="1" a="1"/>
  <c r="AN507" i="1" s="1"/>
  <c r="AL487" i="1" a="1"/>
  <c r="AL487" i="1" s="1"/>
  <c r="AE462" i="1" a="1"/>
  <c r="AE462" i="1" s="1"/>
  <c r="AE506" i="1" s="1" a="1"/>
  <c r="AE506" i="1" s="1"/>
  <c r="AN388" i="1" a="1"/>
  <c r="AN388" i="1" s="1"/>
  <c r="AK373" i="1" a="1"/>
  <c r="AK373" i="1" s="1"/>
  <c r="AK417" i="1" s="1" a="1"/>
  <c r="AK417" i="1" s="1"/>
  <c r="AK393" i="1" a="1"/>
  <c r="AK393" i="1" s="1"/>
  <c r="AI390" i="1" a="1"/>
  <c r="AI390" i="1" s="1"/>
  <c r="AO487" i="1" a="1"/>
  <c r="AO487" i="1" s="1"/>
  <c r="AN456" i="1" a="1"/>
  <c r="AN456" i="1" s="1"/>
  <c r="AN500" i="1" s="1" a="1"/>
  <c r="AN500" i="1" s="1"/>
  <c r="AN477" i="1" a="1"/>
  <c r="AN477" i="1" s="1"/>
  <c r="AK488" i="1" a="1"/>
  <c r="AK488" i="1" s="1"/>
  <c r="AF462" i="1" a="1"/>
  <c r="AF462" i="1" s="1"/>
  <c r="AF506" i="1" s="1" a="1"/>
  <c r="AF506" i="1" s="1"/>
  <c r="AI392" i="1" a="1"/>
  <c r="AI392" i="1" s="1"/>
  <c r="AJ487" i="1" a="1"/>
  <c r="AJ487" i="1" s="1"/>
  <c r="AI457" i="1" a="1"/>
  <c r="AI457" i="1" s="1"/>
  <c r="AI501" i="1" s="1" a="1"/>
  <c r="AI501" i="1" s="1"/>
  <c r="AL361" i="1" a="1"/>
  <c r="AL361" i="1" s="1"/>
  <c r="AL405" i="1" s="1" a="1"/>
  <c r="AL405" i="1" s="1"/>
  <c r="AE373" i="1" a="1"/>
  <c r="AE373" i="1" s="1"/>
  <c r="AE417" i="1" s="1" a="1"/>
  <c r="AE417" i="1" s="1"/>
  <c r="AF392" i="1" a="1"/>
  <c r="AF392" i="1" s="1"/>
  <c r="AD373" i="1" a="1"/>
  <c r="AD373" i="1" s="1"/>
  <c r="AM360" i="1" a="1"/>
  <c r="AM360" i="1" s="1"/>
  <c r="AD365" i="1" a="1"/>
  <c r="AD365" i="1" s="1"/>
  <c r="AO392" i="1" a="1"/>
  <c r="AO392" i="1" s="1"/>
  <c r="AO365" i="1" a="1"/>
  <c r="AO365" i="1" s="1"/>
  <c r="AO409" i="1" s="1" a="1"/>
  <c r="AO409" i="1" s="1"/>
  <c r="AO362" i="1" a="1"/>
  <c r="AO362" i="1" s="1"/>
  <c r="AO406" i="1" s="1" a="1"/>
  <c r="AO406" i="1" s="1"/>
  <c r="AE366" i="1" a="1"/>
  <c r="AE366" i="1" s="1"/>
  <c r="AE410" i="1" s="1" a="1"/>
  <c r="AE410" i="1" s="1"/>
  <c r="AN391" i="1" a="1"/>
  <c r="AN391" i="1" s="1"/>
  <c r="AD382" i="1" a="1"/>
  <c r="AD382" i="1" s="1"/>
  <c r="AM368" i="1" a="1"/>
  <c r="AM368" i="1" s="1"/>
  <c r="AM412" i="1" s="1" a="1"/>
  <c r="AM412" i="1" s="1"/>
  <c r="AK394" i="1" a="1"/>
  <c r="AK394" i="1" s="1"/>
  <c r="AN374" i="1" a="1"/>
  <c r="AN374" i="1" s="1"/>
  <c r="AN418" i="1" s="1" a="1"/>
  <c r="AN418" i="1" s="1"/>
  <c r="AL394" i="1" a="1"/>
  <c r="AL394" i="1" s="1"/>
  <c r="AJ371" i="1" a="1"/>
  <c r="AJ371" i="1" s="1"/>
  <c r="AJ415" i="1" s="1" a="1"/>
  <c r="AJ415" i="1" s="1"/>
  <c r="AE392" i="1" a="1"/>
  <c r="AE392" i="1" s="1"/>
  <c r="AG367" i="1" a="1"/>
  <c r="AG367" i="1" s="1"/>
  <c r="AG411" i="1" s="1" a="1"/>
  <c r="AG411" i="1" s="1"/>
  <c r="AH366" i="1" a="1"/>
  <c r="AH366" i="1" s="1"/>
  <c r="AH410" i="1" s="1" a="1"/>
  <c r="AH410" i="1" s="1"/>
  <c r="AE365" i="1" a="1"/>
  <c r="AE365" i="1" s="1"/>
  <c r="AE409" i="1" s="1" a="1"/>
  <c r="AE409" i="1" s="1"/>
  <c r="AN361" i="1" a="1"/>
  <c r="AN361" i="1" s="1"/>
  <c r="AN405" i="1" s="1" a="1"/>
  <c r="AN405" i="1" s="1"/>
  <c r="AL462" i="1" a="1"/>
  <c r="AL462" i="1" s="1"/>
  <c r="AL506" i="1" s="1" a="1"/>
  <c r="AL506" i="1" s="1"/>
  <c r="AH461" i="1" a="1"/>
  <c r="AH461" i="1" s="1"/>
  <c r="AH505" i="1" s="1" a="1"/>
  <c r="AH505" i="1" s="1"/>
  <c r="AO468" i="1" a="1"/>
  <c r="AO468" i="1" s="1"/>
  <c r="AO512" i="1" s="1" a="1"/>
  <c r="AO512" i="1" s="1"/>
  <c r="AO456" i="1" a="1"/>
  <c r="AO456" i="1" s="1"/>
  <c r="AO500" i="1" s="1" a="1"/>
  <c r="AO500" i="1" s="1"/>
  <c r="AO389" i="1" a="1"/>
  <c r="AO389" i="1" s="1"/>
  <c r="AE458" i="1" a="1"/>
  <c r="AE458" i="1" s="1"/>
  <c r="AE502" i="1" s="1" a="1"/>
  <c r="AE502" i="1" s="1"/>
  <c r="AD391" i="1" a="1"/>
  <c r="AD391" i="1" s="1"/>
  <c r="AM467" i="1" a="1"/>
  <c r="AM467" i="1" s="1"/>
  <c r="AM511" i="1" s="1" a="1"/>
  <c r="AM511" i="1" s="1"/>
  <c r="AK371" i="1" a="1"/>
  <c r="AK371" i="1" s="1"/>
  <c r="AK415" i="1" s="1" a="1"/>
  <c r="AK415" i="1" s="1"/>
  <c r="AK487" i="1" a="1"/>
  <c r="AK487" i="1" s="1"/>
  <c r="AL480" i="1" a="1"/>
  <c r="AL480" i="1" s="1"/>
  <c r="AD390" i="1" a="1"/>
  <c r="AD390" i="1" s="1"/>
  <c r="AK483" i="1" a="1"/>
  <c r="AK483" i="1" s="1"/>
  <c r="AG458" i="1" a="1"/>
  <c r="AG458" i="1" s="1"/>
  <c r="AG502" i="1" s="1" a="1"/>
  <c r="AG502" i="1" s="1"/>
  <c r="AH392" i="1" a="1"/>
  <c r="AH392" i="1" s="1"/>
  <c r="AE481" i="1" a="1"/>
  <c r="AE481" i="1" s="1"/>
  <c r="AF454" i="1" a="1"/>
  <c r="AF454" i="1" s="1"/>
  <c r="AF498" i="1" s="1" a="1"/>
  <c r="AF498" i="1" s="1"/>
  <c r="AF396" i="1" a="1"/>
  <c r="AF396" i="1" s="1"/>
  <c r="AO465" i="1" a="1"/>
  <c r="AO465" i="1" s="1"/>
  <c r="AO509" i="1" s="1" a="1"/>
  <c r="AO509" i="1" s="1"/>
  <c r="AG485" i="1" a="1"/>
  <c r="AG485" i="1" s="1"/>
  <c r="AD484" i="1" a="1"/>
  <c r="AD484" i="1" s="1"/>
  <c r="AD479" i="1" a="1"/>
  <c r="AD479" i="1" s="1"/>
  <c r="AG455" i="1" a="1"/>
  <c r="AG455" i="1" s="1"/>
  <c r="AG499" i="1" s="1" a="1"/>
  <c r="AG499" i="1" s="1"/>
  <c r="AO478" i="1" a="1"/>
  <c r="AO478" i="1" s="1"/>
  <c r="AD468" i="1" a="1"/>
  <c r="AD468" i="1" s="1"/>
  <c r="AD512" i="1" s="1" a="1"/>
  <c r="AD512" i="1" s="1"/>
  <c r="AN459" i="1" a="1"/>
  <c r="AN459" i="1" s="1"/>
  <c r="AN503" i="1" s="1" a="1"/>
  <c r="AN503" i="1" s="1"/>
  <c r="AN484" i="1" a="1"/>
  <c r="AN484" i="1" s="1"/>
  <c r="AH373" i="1" a="1"/>
  <c r="AH373" i="1" s="1"/>
  <c r="AH417" i="1" s="1" a="1"/>
  <c r="AH417" i="1" s="1"/>
  <c r="AM362" i="1" a="1"/>
  <c r="AM362" i="1" s="1"/>
  <c r="AM406" i="1" s="1" a="1"/>
  <c r="AM406" i="1" s="1"/>
  <c r="AN367" i="1" a="1"/>
  <c r="AN367" i="1" s="1"/>
  <c r="AN411" i="1" s="1" a="1"/>
  <c r="AN411" i="1" s="1"/>
  <c r="AL372" i="1" a="1"/>
  <c r="AL372" i="1" s="1"/>
  <c r="AL416" i="1" s="1" a="1"/>
  <c r="AL416" i="1" s="1"/>
  <c r="AN373" i="1" a="1"/>
  <c r="AN373" i="1" s="1"/>
  <c r="AN417" i="1" s="1" a="1"/>
  <c r="AN417" i="1" s="1"/>
  <c r="AH363" i="1" a="1"/>
  <c r="AH363" i="1" s="1"/>
  <c r="AH407" i="1" s="1" a="1"/>
  <c r="AH407" i="1" s="1"/>
  <c r="AN468" i="1" a="1"/>
  <c r="AN468" i="1" s="1"/>
  <c r="AN512" i="1" s="1" a="1"/>
  <c r="AN512" i="1" s="1"/>
  <c r="AJ367" i="1" a="1"/>
  <c r="AJ367" i="1" s="1"/>
  <c r="AJ411" i="1" s="1" a="1"/>
  <c r="AJ411" i="1" s="1"/>
  <c r="AH372" i="1" a="1"/>
  <c r="AH372" i="1" s="1"/>
  <c r="AH416" i="1" s="1" a="1"/>
  <c r="AH416" i="1" s="1"/>
  <c r="AL384" i="1" a="1"/>
  <c r="AL384" i="1" s="1"/>
  <c r="AK369" i="1" a="1"/>
  <c r="AK369" i="1" s="1"/>
  <c r="AK413" i="1" s="1" a="1"/>
  <c r="AK413" i="1" s="1"/>
  <c r="AM397" i="1" a="1"/>
  <c r="AM397" i="1" s="1"/>
  <c r="AL468" i="1" a="1"/>
  <c r="AL468" i="1" s="1"/>
  <c r="AL512" i="1" s="1" a="1"/>
  <c r="AL512" i="1" s="1"/>
  <c r="AN464" i="1" a="1"/>
  <c r="AN464" i="1" s="1"/>
  <c r="AN508" i="1" s="1" a="1"/>
  <c r="AN508" i="1" s="1"/>
  <c r="AG383" i="1" a="1"/>
  <c r="AG383" i="1" s="1"/>
  <c r="AJ484" i="1" a="1"/>
  <c r="AJ484" i="1" s="1"/>
  <c r="AJ457" i="1" a="1"/>
  <c r="AJ457" i="1" s="1"/>
  <c r="AJ501" i="1" s="1" a="1"/>
  <c r="AJ501" i="1" s="1"/>
  <c r="AN479" i="1" a="1"/>
  <c r="AN479" i="1" s="1"/>
  <c r="AD372" i="1" a="1"/>
  <c r="AD372" i="1" s="1"/>
  <c r="AG396" i="1" a="1"/>
  <c r="AG396" i="1" s="1"/>
  <c r="AK480" i="1" a="1"/>
  <c r="AK480" i="1" s="1"/>
  <c r="AM486" i="1" a="1"/>
  <c r="AM486" i="1" s="1"/>
  <c r="AH462" i="1" a="1"/>
  <c r="AH462" i="1" s="1"/>
  <c r="AH506" i="1" s="1" a="1"/>
  <c r="AH506" i="1" s="1"/>
  <c r="AF391" i="1" a="1"/>
  <c r="AF391" i="1" s="1"/>
  <c r="AF364" i="1" a="1"/>
  <c r="AF364" i="1" s="1"/>
  <c r="AF408" i="1" s="1" a="1"/>
  <c r="AF408" i="1" s="1"/>
  <c r="AJ362" i="1" a="1"/>
  <c r="AJ362" i="1" s="1"/>
  <c r="AJ406" i="1" s="1" a="1"/>
  <c r="AJ406" i="1" s="1"/>
  <c r="AN360" i="1" a="1"/>
  <c r="AN360" i="1" s="1"/>
  <c r="AK485" i="1" a="1"/>
  <c r="AK485" i="1" s="1"/>
  <c r="AJ480" i="1" a="1"/>
  <c r="AJ480" i="1" s="1"/>
  <c r="AI366" i="1" a="1"/>
  <c r="AI366" i="1" s="1"/>
  <c r="AI410" i="1" s="1" a="1"/>
  <c r="AI410" i="1" s="1"/>
  <c r="AL463" i="1" a="1"/>
  <c r="AL463" i="1" s="1"/>
  <c r="AL507" i="1" s="1" a="1"/>
  <c r="AL507" i="1" s="1"/>
  <c r="AM457" i="1" a="1"/>
  <c r="AM457" i="1" s="1"/>
  <c r="AM501" i="1" s="1" a="1"/>
  <c r="AM501" i="1" s="1"/>
  <c r="AJ392" i="1" a="1"/>
  <c r="AJ392" i="1" s="1"/>
  <c r="AN480" i="1" a="1"/>
  <c r="AN480" i="1" s="1"/>
  <c r="AD480" i="1" a="1"/>
  <c r="AD480" i="1" s="1"/>
  <c r="AM487" i="1" a="1"/>
  <c r="AM487" i="1" s="1"/>
  <c r="AI455" i="1" a="1"/>
  <c r="AI455" i="1" s="1"/>
  <c r="AI499" i="1" s="1" a="1"/>
  <c r="AI499" i="1" s="1"/>
  <c r="AN365" i="1" a="1"/>
  <c r="AN365" i="1" s="1"/>
  <c r="AN409" i="1" s="1" a="1"/>
  <c r="AN409" i="1" s="1"/>
  <c r="AH460" i="1" a="1"/>
  <c r="AH460" i="1" s="1"/>
  <c r="AH504" i="1" s="1" a="1"/>
  <c r="AH504" i="1" s="1"/>
  <c r="AH393" i="1" a="1"/>
  <c r="AH393" i="1" s="1"/>
  <c r="AN485" i="1" a="1"/>
  <c r="AN485" i="1" s="1"/>
  <c r="AN489" i="1" a="1"/>
  <c r="AN489" i="1" s="1"/>
  <c r="AG482" i="1" a="1"/>
  <c r="AG482" i="1" s="1"/>
  <c r="AI386" i="1" a="1"/>
  <c r="AI386" i="1" s="1"/>
  <c r="AL382" i="1" a="1"/>
  <c r="AL382" i="1" s="1"/>
  <c r="AL392" i="1" a="1"/>
  <c r="AL392" i="1" s="1"/>
  <c r="AM373" i="1" a="1"/>
  <c r="AM373" i="1" s="1"/>
  <c r="AM417" i="1" s="1" a="1"/>
  <c r="AM417" i="1" s="1"/>
  <c r="AM476" i="1" a="1"/>
  <c r="AM476" i="1" s="1"/>
  <c r="AM371" i="1" a="1"/>
  <c r="AM371" i="1" s="1"/>
  <c r="AM415" i="1" s="1" a="1"/>
  <c r="AM415" i="1" s="1"/>
  <c r="AO396" i="1" a="1"/>
  <c r="AO396" i="1" s="1"/>
  <c r="AM396" i="1" a="1"/>
  <c r="AM396" i="1" s="1"/>
  <c r="AG365" i="1" a="1"/>
  <c r="AG365" i="1" s="1"/>
  <c r="AG409" i="1" s="1" a="1"/>
  <c r="AG409" i="1" s="1"/>
  <c r="AJ454" i="1" a="1"/>
  <c r="AJ454" i="1" s="1"/>
  <c r="AJ498" i="1" s="1" a="1"/>
  <c r="AJ498" i="1" s="1"/>
  <c r="AD362" i="1" a="1"/>
  <c r="AD362" i="1" s="1"/>
  <c r="AL369" i="1" a="1"/>
  <c r="AL369" i="1" s="1"/>
  <c r="AL413" i="1" s="1" a="1"/>
  <c r="AL413" i="1" s="1"/>
  <c r="AO366" i="1" a="1"/>
  <c r="AO366" i="1" s="1"/>
  <c r="AO410" i="1" s="1" a="1"/>
  <c r="AO410" i="1" s="1"/>
  <c r="AH396" i="1" a="1"/>
  <c r="AH396" i="1" s="1"/>
  <c r="AI369" i="1" a="1"/>
  <c r="AI369" i="1" s="1"/>
  <c r="AI413" i="1" s="1" a="1"/>
  <c r="AI413" i="1" s="1"/>
  <c r="AJ468" i="1" a="1"/>
  <c r="AJ468" i="1" s="1"/>
  <c r="AJ512" i="1" s="1" a="1"/>
  <c r="AJ512" i="1" s="1"/>
  <c r="AJ489" i="1" a="1"/>
  <c r="AJ489" i="1" s="1"/>
  <c r="AD461" i="1" a="1"/>
  <c r="AD461" i="1" s="1"/>
  <c r="AD505" i="1" s="1" a="1"/>
  <c r="AD505" i="1" s="1"/>
  <c r="AM391" i="1" a="1"/>
  <c r="AM391" i="1" s="1"/>
  <c r="AN362" i="1" a="1"/>
  <c r="AN362" i="1" s="1"/>
  <c r="AN406" i="1" s="1" a="1"/>
  <c r="AN406" i="1" s="1"/>
  <c r="AD464" i="1" a="1"/>
  <c r="AD464" i="1" s="1"/>
  <c r="AD508" i="1" s="1" a="1"/>
  <c r="AD508" i="1" s="1"/>
  <c r="AM490" i="1" a="1"/>
  <c r="AM490" i="1" s="1"/>
  <c r="AF480" i="1" a="1"/>
  <c r="AF480" i="1" s="1"/>
  <c r="AF366" i="1" a="1"/>
  <c r="AF366" i="1" s="1"/>
  <c r="AF410" i="1" s="1" a="1"/>
  <c r="AF410" i="1" s="1"/>
  <c r="AF393" i="1" a="1"/>
  <c r="AF393" i="1" s="1"/>
  <c r="AK388" i="1" a="1"/>
  <c r="AK388" i="1" s="1"/>
  <c r="AM361" i="1" a="1"/>
  <c r="AM361" i="1" s="1"/>
  <c r="AM405" i="1" s="1" a="1"/>
  <c r="AM405" i="1" s="1"/>
  <c r="AM369" i="1" a="1"/>
  <c r="AM369" i="1" s="1"/>
  <c r="AM413" i="1" s="1" a="1"/>
  <c r="AM413" i="1" s="1"/>
  <c r="AN384" i="1" a="1"/>
  <c r="AN384" i="1" s="1"/>
  <c r="AG478" i="1" a="1"/>
  <c r="AG478" i="1" s="1"/>
  <c r="AH467" i="1" a="1"/>
  <c r="AH467" i="1" s="1"/>
  <c r="AH511" i="1" s="1" a="1"/>
  <c r="AH511" i="1" s="1"/>
  <c r="AJ386" i="1" a="1"/>
  <c r="AJ386" i="1" s="1"/>
  <c r="AM468" i="1" a="1"/>
  <c r="AM468" i="1" s="1"/>
  <c r="AM512" i="1" s="1" a="1"/>
  <c r="AM512" i="1" s="1"/>
  <c r="AD465" i="1" a="1"/>
  <c r="AD465" i="1" s="1"/>
  <c r="AD509" i="1" s="1" a="1"/>
  <c r="AD509" i="1" s="1"/>
  <c r="AE468" i="1" a="1"/>
  <c r="AE468" i="1" s="1"/>
  <c r="AE512" i="1" s="1" a="1"/>
  <c r="AE512" i="1" s="1"/>
  <c r="AN461" i="1" a="1"/>
  <c r="AN461" i="1" s="1"/>
  <c r="AN505" i="1" s="1" a="1"/>
  <c r="AN505" i="1" s="1"/>
  <c r="AL360" i="1" a="1"/>
  <c r="AL360" i="1" s="1"/>
  <c r="AK389" i="1" a="1"/>
  <c r="AK389" i="1" s="1"/>
  <c r="AL386" i="1" a="1"/>
  <c r="AL386" i="1" s="1"/>
  <c r="AH390" i="1" a="1"/>
  <c r="AH390" i="1" s="1"/>
  <c r="AO391" i="1" a="1"/>
  <c r="AO391" i="1" s="1"/>
  <c r="AH369" i="1" a="1"/>
  <c r="AH369" i="1" s="1"/>
  <c r="AH413" i="1" s="1" a="1"/>
  <c r="AH413" i="1" s="1"/>
  <c r="AF371" i="1" a="1"/>
  <c r="AF371" i="1" s="1"/>
  <c r="AF415" i="1" s="1" a="1"/>
  <c r="AF415" i="1" s="1"/>
  <c r="AL389" i="1" a="1"/>
  <c r="AL389" i="1" s="1"/>
  <c r="AJ385" i="1" a="1"/>
  <c r="AJ385" i="1" s="1"/>
  <c r="AN490" i="1" a="1"/>
  <c r="AN490" i="1" s="1"/>
  <c r="AG488" i="1" a="1"/>
  <c r="AG488" i="1" s="1"/>
  <c r="AH389" i="1" a="1"/>
  <c r="AH389" i="1" s="1"/>
  <c r="AD467" i="1" a="1"/>
  <c r="AD467" i="1" s="1"/>
  <c r="AI374" i="1" a="1"/>
  <c r="AI374" i="1" s="1"/>
  <c r="AI418" i="1" s="1" a="1"/>
  <c r="AI418" i="1" s="1"/>
  <c r="AH466" i="1" a="1"/>
  <c r="AH466" i="1" s="1"/>
  <c r="AH510" i="1" s="1" a="1"/>
  <c r="AH510" i="1" s="1"/>
  <c r="AK461" i="1" a="1"/>
  <c r="AK461" i="1" s="1"/>
  <c r="AK505" i="1" s="1" a="1"/>
  <c r="AK505" i="1" s="1"/>
  <c r="AI453" i="1" a="1"/>
  <c r="AI453" i="1" s="1"/>
  <c r="AI497" i="1" s="1" a="1"/>
  <c r="AI497" i="1" s="1"/>
  <c r="AO476" i="1" a="1"/>
  <c r="AO476" i="1" s="1"/>
  <c r="AL453" i="1" a="1"/>
  <c r="AL453" i="1" s="1"/>
  <c r="AL497" i="1" s="1" a="1"/>
  <c r="AL497" i="1" s="1"/>
  <c r="AN458" i="1" a="1"/>
  <c r="AN458" i="1" s="1"/>
  <c r="AN502" i="1" s="1" a="1"/>
  <c r="AN502" i="1" s="1"/>
  <c r="AJ486" i="1" a="1"/>
  <c r="AJ486" i="1" s="1"/>
  <c r="AL483" i="1" a="1"/>
  <c r="AL483" i="1" s="1"/>
  <c r="AK457" i="1" a="1"/>
  <c r="AK457" i="1" s="1"/>
  <c r="AK501" i="1" s="1" a="1"/>
  <c r="AK501" i="1" s="1"/>
  <c r="AG385" i="1" a="1"/>
  <c r="AG385" i="1" s="1"/>
  <c r="AM463" i="1" a="1"/>
  <c r="AM463" i="1" s="1"/>
  <c r="AM507" i="1" s="1" a="1"/>
  <c r="AM507" i="1" s="1"/>
  <c r="AJ382" i="1" a="1"/>
  <c r="AJ382" i="1" s="1"/>
  <c r="AF385" i="1" a="1"/>
  <c r="AF385" i="1" s="1"/>
  <c r="AK390" i="1" a="1"/>
  <c r="AK390" i="1" s="1"/>
  <c r="AE390" i="1" a="1"/>
  <c r="AE390" i="1" s="1"/>
  <c r="AE466" i="1" a="1"/>
  <c r="AE466" i="1" s="1"/>
  <c r="AE510" i="1" s="1" a="1"/>
  <c r="AE510" i="1" s="1"/>
  <c r="AN488" i="1" a="1"/>
  <c r="AN488" i="1" s="1"/>
  <c r="AO383" i="1" a="1"/>
  <c r="AO383" i="1" s="1"/>
  <c r="AG462" i="1" a="1"/>
  <c r="AG462" i="1" s="1"/>
  <c r="AG506" i="1" s="1" a="1"/>
  <c r="AG506" i="1" s="1"/>
  <c r="AF363" i="1" a="1"/>
  <c r="AF363" i="1" s="1"/>
  <c r="AF407" i="1" s="1" a="1"/>
  <c r="AF407" i="1" s="1"/>
  <c r="AM365" i="1" a="1"/>
  <c r="AM365" i="1" s="1"/>
  <c r="AM409" i="1" s="1" a="1"/>
  <c r="AM409" i="1" s="1"/>
  <c r="AD366" i="1" a="1"/>
  <c r="AD366" i="1" s="1"/>
  <c r="AE369" i="1" a="1"/>
  <c r="AE369" i="1" s="1"/>
  <c r="AE413" i="1" s="1" a="1"/>
  <c r="AE413" i="1" s="1"/>
  <c r="AN371" i="1" a="1"/>
  <c r="AN371" i="1" s="1"/>
  <c r="AN415" i="1" s="1" a="1"/>
  <c r="AN415" i="1" s="1"/>
  <c r="AM394" i="1" a="1"/>
  <c r="AM394" i="1" s="1"/>
  <c r="AI383" i="1" a="1"/>
  <c r="AI383" i="1" s="1"/>
  <c r="AE363" i="1" a="1"/>
  <c r="AE363" i="1" s="1"/>
  <c r="AE407" i="1" s="1" a="1"/>
  <c r="AE407" i="1" s="1"/>
  <c r="AE386" i="1" a="1"/>
  <c r="AE386" i="1" s="1"/>
  <c r="AJ374" i="1" a="1"/>
  <c r="AJ374" i="1" s="1"/>
  <c r="AJ418" i="1" s="1" a="1"/>
  <c r="AJ418" i="1" s="1"/>
  <c r="AH375" i="1" a="1"/>
  <c r="AH375" i="1" s="1"/>
  <c r="AH419" i="1" s="1" a="1"/>
  <c r="AH419" i="1" s="1"/>
  <c r="AM374" i="1" a="1"/>
  <c r="AM374" i="1" s="1"/>
  <c r="AM418" i="1" s="1" a="1"/>
  <c r="AM418" i="1" s="1"/>
  <c r="AO372" i="1" a="1"/>
  <c r="AO372" i="1" s="1"/>
  <c r="AO416" i="1" s="1" a="1"/>
  <c r="AO416" i="1" s="1"/>
  <c r="AL393" i="1" a="1"/>
  <c r="AL393" i="1" s="1"/>
  <c r="AL364" i="1" a="1"/>
  <c r="AL364" i="1" s="1"/>
  <c r="AL408" i="1" s="1" a="1"/>
  <c r="AL408" i="1" s="1"/>
  <c r="AL362" i="1" a="1"/>
  <c r="AL362" i="1" s="1"/>
  <c r="AL406" i="1" s="1" a="1"/>
  <c r="AL406" i="1" s="1"/>
  <c r="AH384" i="1" a="1"/>
  <c r="AH384" i="1" s="1"/>
  <c r="AM392" i="1" a="1"/>
  <c r="AM392" i="1" s="1"/>
  <c r="AG364" i="1" a="1"/>
  <c r="AG364" i="1" s="1"/>
  <c r="AG408" i="1" s="1" a="1"/>
  <c r="AG408" i="1" s="1"/>
  <c r="AK384" i="1" a="1"/>
  <c r="AK384" i="1" s="1"/>
  <c r="AD375" i="1" a="1"/>
  <c r="AD375" i="1" s="1"/>
  <c r="AK455" i="1" a="1"/>
  <c r="AK455" i="1" s="1"/>
  <c r="AK499" i="1" s="1" a="1"/>
  <c r="AK499" i="1" s="1"/>
  <c r="AI460" i="1" a="1"/>
  <c r="AI460" i="1" s="1"/>
  <c r="AI504" i="1" s="1" a="1"/>
  <c r="AI504" i="1" s="1"/>
  <c r="AK462" i="1" a="1"/>
  <c r="AK462" i="1" s="1"/>
  <c r="AK506" i="1" s="1" a="1"/>
  <c r="AK506" i="1" s="1"/>
  <c r="AO385" i="1" a="1"/>
  <c r="AO385" i="1" s="1"/>
  <c r="AK363" i="1" a="1"/>
  <c r="AK363" i="1" s="1"/>
  <c r="AK407" i="1" s="1" a="1"/>
  <c r="AK407" i="1" s="1"/>
  <c r="AF457" i="1" a="1"/>
  <c r="AF457" i="1" s="1"/>
  <c r="AF501" i="1" s="1" a="1"/>
  <c r="AF501" i="1" s="1"/>
  <c r="AK475" i="1" a="1"/>
  <c r="AK475" i="1" s="1"/>
  <c r="AE465" i="1" a="1"/>
  <c r="AE465" i="1" s="1"/>
  <c r="AE509" i="1" s="1" a="1"/>
  <c r="AE509" i="1" s="1"/>
  <c r="AM459" i="1" a="1"/>
  <c r="AM459" i="1" s="1"/>
  <c r="AM503" i="1" s="1" a="1"/>
  <c r="AM503" i="1" s="1"/>
  <c r="AO382" i="1" a="1"/>
  <c r="AO382" i="1" s="1"/>
  <c r="AK476" i="1" a="1"/>
  <c r="AK476" i="1" s="1"/>
  <c r="AD457" i="1" a="1"/>
  <c r="AD457" i="1" s="1"/>
  <c r="AD501" i="1" s="1" a="1"/>
  <c r="AD501" i="1" s="1"/>
  <c r="AD460" i="1" a="1"/>
  <c r="AD460" i="1" s="1"/>
  <c r="AD504" i="1" s="1" a="1"/>
  <c r="AD504" i="1" s="1"/>
  <c r="AG465" i="1" a="1"/>
  <c r="AG465" i="1" s="1"/>
  <c r="AG509" i="1" s="1" a="1"/>
  <c r="AG509" i="1" s="1"/>
  <c r="AE370" i="1" a="1"/>
  <c r="AE370" i="1" s="1"/>
  <c r="AE414" i="1" s="1" a="1"/>
  <c r="AE414" i="1" s="1"/>
  <c r="AH458" i="1" a="1"/>
  <c r="AH458" i="1" s="1"/>
  <c r="AH502" i="1" s="1" a="1"/>
  <c r="AH502" i="1" s="1"/>
  <c r="AK466" i="1" a="1"/>
  <c r="AK466" i="1" s="1"/>
  <c r="AK510" i="1" s="1" a="1"/>
  <c r="AK510" i="1" s="1"/>
  <c r="AO484" i="1" a="1"/>
  <c r="AO484" i="1" s="1"/>
  <c r="AH394" i="1" a="1"/>
  <c r="AH394" i="1" s="1"/>
  <c r="AI463" i="1" a="1"/>
  <c r="AI463" i="1" s="1"/>
  <c r="AI507" i="1" s="1" a="1"/>
  <c r="AI507" i="1" s="1"/>
  <c r="AG456" i="1" a="1"/>
  <c r="AG456" i="1" s="1"/>
  <c r="AG500" i="1" s="1" a="1"/>
  <c r="AG500" i="1" s="1"/>
  <c r="AO483" i="1" a="1"/>
  <c r="AO483" i="1" s="1"/>
  <c r="AM461" i="1" a="1"/>
  <c r="AM461" i="1" s="1"/>
  <c r="AM505" i="1" s="1" a="1"/>
  <c r="AM505" i="1" s="1"/>
  <c r="AE476" i="1" a="1"/>
  <c r="AE476" i="1" s="1"/>
  <c r="AO387" i="1" a="1"/>
  <c r="AO387" i="1" s="1"/>
  <c r="AL454" i="1" a="1"/>
  <c r="AL454" i="1" s="1"/>
  <c r="AL498" i="1" s="1" a="1"/>
  <c r="AL498" i="1" s="1"/>
  <c r="AI361" i="1" a="1"/>
  <c r="AI361" i="1" s="1"/>
  <c r="AI405" i="1" s="1" a="1"/>
  <c r="AI405" i="1" s="1"/>
  <c r="AH387" i="1" a="1"/>
  <c r="AH387" i="1" s="1"/>
  <c r="AH395" i="1" a="1"/>
  <c r="AH395" i="1" s="1"/>
  <c r="AG389" i="1" a="1"/>
  <c r="AG389" i="1" s="1"/>
  <c r="AM489" i="1" a="1"/>
  <c r="AM489" i="1" s="1"/>
  <c r="AO480" i="1" a="1"/>
  <c r="AO480" i="1" s="1"/>
  <c r="AL461" i="1" a="1"/>
  <c r="AL461" i="1" s="1"/>
  <c r="AL505" i="1" s="1" a="1"/>
  <c r="AL505" i="1" s="1"/>
  <c r="AF386" i="1" a="1"/>
  <c r="AF386" i="1" s="1"/>
  <c r="AN475" i="1" a="1"/>
  <c r="AN475" i="1" s="1"/>
  <c r="AJ477" i="1" a="1"/>
  <c r="AJ477" i="1" s="1"/>
  <c r="AK395" i="1" a="1"/>
  <c r="AK395" i="1" s="1"/>
  <c r="AD392" i="1" a="1"/>
  <c r="AD392" i="1" s="1"/>
  <c r="AG368" i="1" a="1"/>
  <c r="AG368" i="1" s="1"/>
  <c r="AG412" i="1" s="1" a="1"/>
  <c r="AG412" i="1" s="1"/>
  <c r="AK482" i="1" a="1"/>
  <c r="AK482" i="1" s="1"/>
  <c r="AL481" i="1" a="1"/>
  <c r="AL481" i="1" s="1"/>
  <c r="AF389" i="1" a="1"/>
  <c r="AF389" i="1" s="1"/>
  <c r="AJ461" i="1" a="1"/>
  <c r="AJ461" i="1" s="1"/>
  <c r="AJ505" i="1" s="1" a="1"/>
  <c r="AJ505" i="1" s="1"/>
  <c r="AJ384" i="1" a="1"/>
  <c r="AJ384" i="1" s="1"/>
  <c r="AG480" i="1" a="1"/>
  <c r="AG480" i="1" s="1"/>
  <c r="AG454" i="1" a="1"/>
  <c r="AG454" i="1" s="1"/>
  <c r="AG498" i="1" s="1" a="1"/>
  <c r="AG498" i="1" s="1"/>
  <c r="AI382" i="1" a="1"/>
  <c r="AI382" i="1" s="1"/>
  <c r="AH361" i="1" a="1"/>
  <c r="AH361" i="1" s="1"/>
  <c r="AH405" i="1" s="1" a="1"/>
  <c r="AH405" i="1" s="1"/>
  <c r="AF463" i="1" a="1"/>
  <c r="AF463" i="1" s="1"/>
  <c r="AF507" i="1" s="1" a="1"/>
  <c r="AF507" i="1" s="1"/>
  <c r="AL476" i="1" a="1"/>
  <c r="AL476" i="1" s="1"/>
  <c r="AO375" i="1" a="1"/>
  <c r="AO375" i="1" s="1"/>
  <c r="AO419" i="1" s="1" a="1"/>
  <c r="AO419" i="1" s="1"/>
  <c r="AN457" i="1" a="1"/>
  <c r="AN457" i="1" s="1"/>
  <c r="AN501" i="1" s="1" a="1"/>
  <c r="AN501" i="1" s="1"/>
  <c r="AO371" i="1" a="1"/>
  <c r="AO371" i="1" s="1"/>
  <c r="AO415" i="1" s="1" a="1"/>
  <c r="AO415" i="1" s="1"/>
  <c r="AO361" i="1" a="1"/>
  <c r="AO361" i="1" s="1"/>
  <c r="AO405" i="1" s="1" a="1"/>
  <c r="AO405" i="1" s="1"/>
  <c r="AO360" i="1" a="1"/>
  <c r="AO360" i="1" s="1"/>
  <c r="AD384" i="1" a="1"/>
  <c r="AD384" i="1" s="1"/>
  <c r="AD466" i="1" a="1"/>
  <c r="AD466" i="1" s="1"/>
  <c r="AD510" i="1" s="1" a="1"/>
  <c r="AD510" i="1" s="1"/>
  <c r="AE396" i="1" a="1"/>
  <c r="AE396" i="1" s="1"/>
  <c r="AH368" i="1" a="1"/>
  <c r="AH368" i="1" s="1"/>
  <c r="AH412" i="1" s="1" a="1"/>
  <c r="AH412" i="1" s="1"/>
  <c r="AG467" i="1" a="1"/>
  <c r="AG467" i="1" s="1"/>
  <c r="AG511" i="1" s="1" a="1"/>
  <c r="AG511" i="1" s="1"/>
  <c r="AM375" i="1" a="1"/>
  <c r="AM375" i="1" s="1"/>
  <c r="AM419" i="1" s="1" a="1"/>
  <c r="AM419" i="1" s="1"/>
  <c r="AI364" i="1" a="1"/>
  <c r="AI364" i="1" s="1"/>
  <c r="AI408" i="1" s="1" a="1"/>
  <c r="AI408" i="1" s="1"/>
  <c r="AI391" i="1" a="1"/>
  <c r="AI391" i="1" s="1"/>
  <c r="AH364" i="1" a="1"/>
  <c r="AH364" i="1" s="1"/>
  <c r="AH408" i="1" s="1" a="1"/>
  <c r="AH408" i="1" s="1"/>
  <c r="AL467" i="1" a="1"/>
  <c r="AL467" i="1" s="1"/>
  <c r="AL511" i="1" s="1" a="1"/>
  <c r="AL511" i="1" s="1"/>
  <c r="AD371" i="1" a="1"/>
  <c r="AD371" i="1" s="1"/>
  <c r="AN454" i="1" a="1"/>
  <c r="AN454" i="1" s="1"/>
  <c r="AN498" i="1" s="1" a="1"/>
  <c r="AN498" i="1" s="1"/>
  <c r="AD476" i="1" a="1"/>
  <c r="AD476" i="1" s="1"/>
  <c r="AJ478" i="1" a="1"/>
  <c r="AJ478" i="1" s="1"/>
  <c r="T67" i="1"/>
  <c r="R122" i="1" s="1"/>
  <c r="AI464" i="1" a="1"/>
  <c r="AI464" i="1" s="1"/>
  <c r="AI508" i="1" s="1" a="1"/>
  <c r="AI508" i="1" s="1"/>
  <c r="AO460" i="1" a="1"/>
  <c r="AO460" i="1" s="1"/>
  <c r="AO504" i="1" s="1" a="1"/>
  <c r="AO504" i="1" s="1"/>
  <c r="AO475" i="1" a="1"/>
  <c r="AO475" i="1" s="1"/>
  <c r="AE454" i="1" a="1"/>
  <c r="AE454" i="1" s="1"/>
  <c r="AE498" i="1" s="1" a="1"/>
  <c r="AE498" i="1" s="1"/>
  <c r="AK361" i="1" a="1"/>
  <c r="AK361" i="1" s="1"/>
  <c r="AK405" i="1" s="1" a="1"/>
  <c r="AK405" i="1" s="1"/>
  <c r="AG464" i="1" a="1"/>
  <c r="AG464" i="1" s="1"/>
  <c r="AG508" i="1" s="1" a="1"/>
  <c r="AG508" i="1" s="1"/>
  <c r="AO459" i="1" a="1"/>
  <c r="AO459" i="1" s="1"/>
  <c r="AO503" i="1" s="1" a="1"/>
  <c r="AO503" i="1" s="1"/>
  <c r="AK456" i="1" a="1"/>
  <c r="AK456" i="1" s="1"/>
  <c r="AK500" i="1" s="1" a="1"/>
  <c r="AK500" i="1" s="1"/>
  <c r="AI373" i="1" a="1"/>
  <c r="AI373" i="1" s="1"/>
  <c r="AI417" i="1" s="1" a="1"/>
  <c r="AI417" i="1" s="1"/>
  <c r="AF460" i="1" a="1"/>
  <c r="AF460" i="1" s="1"/>
  <c r="AF504" i="1" s="1" a="1"/>
  <c r="AF504" i="1" s="1"/>
  <c r="AK465" i="1" a="1"/>
  <c r="AK465" i="1" s="1"/>
  <c r="AK509" i="1" s="1" a="1"/>
  <c r="AK509" i="1" s="1"/>
  <c r="AJ460" i="1" a="1"/>
  <c r="AJ460" i="1" s="1"/>
  <c r="AJ504" i="1" s="1" a="1"/>
  <c r="AJ504" i="1" s="1"/>
  <c r="AE389" i="1" a="1"/>
  <c r="AE389" i="1" s="1"/>
  <c r="AJ463" i="1" a="1"/>
  <c r="AJ463" i="1" s="1"/>
  <c r="AJ507" i="1" s="1" a="1"/>
  <c r="AJ507" i="1" s="1"/>
  <c r="AH453" i="1" a="1"/>
  <c r="AH453" i="1" s="1"/>
  <c r="AH497" i="1" s="1" a="1"/>
  <c r="AH497" i="1" s="1"/>
  <c r="AE457" i="1" a="1"/>
  <c r="AE457" i="1" s="1"/>
  <c r="AE501" i="1" s="1" a="1"/>
  <c r="AE501" i="1" s="1"/>
  <c r="AO464" i="1" a="1"/>
  <c r="AO464" i="1" s="1"/>
  <c r="AO508" i="1" s="1" a="1"/>
  <c r="AO508" i="1" s="1"/>
  <c r="AL385" i="1" a="1"/>
  <c r="AL385" i="1" s="1"/>
  <c r="AG392" i="1" a="1"/>
  <c r="AG392" i="1" s="1"/>
  <c r="AI397" i="1" a="1"/>
  <c r="AI397" i="1" s="1"/>
  <c r="AI371" i="1" a="1"/>
  <c r="AI371" i="1" s="1"/>
  <c r="AI415" i="1" s="1" a="1"/>
  <c r="AI415" i="1" s="1"/>
  <c r="AF390" i="1" a="1"/>
  <c r="AF390" i="1" s="1"/>
  <c r="AM364" i="1" a="1"/>
  <c r="AM364" i="1" s="1"/>
  <c r="AM408" i="1" s="1" a="1"/>
  <c r="AM408" i="1" s="1"/>
  <c r="AE385" i="1" a="1"/>
  <c r="AE385" i="1" s="1"/>
  <c r="AE360" i="1" a="1"/>
  <c r="AE360" i="1" s="1"/>
  <c r="AM372" i="1" a="1"/>
  <c r="AM372" i="1" s="1"/>
  <c r="AM416" i="1" s="1" a="1"/>
  <c r="AM416" i="1" s="1"/>
  <c r="AE372" i="1" a="1"/>
  <c r="AE372" i="1" s="1"/>
  <c r="AE416" i="1" s="1" a="1"/>
  <c r="AE416" i="1" s="1"/>
  <c r="AL371" i="1" a="1"/>
  <c r="AL371" i="1" s="1"/>
  <c r="AL415" i="1" s="1" a="1"/>
  <c r="AL415" i="1" s="1"/>
  <c r="AM488" i="1" a="1"/>
  <c r="AM488" i="1" s="1"/>
  <c r="AG475" i="1" a="1"/>
  <c r="AG475" i="1" s="1"/>
  <c r="AO453" i="1" a="1"/>
  <c r="AO453" i="1" s="1"/>
  <c r="AO497" i="1" s="1" a="1"/>
  <c r="AO497" i="1" s="1"/>
  <c r="AM456" i="1" a="1"/>
  <c r="AM456" i="1" s="1"/>
  <c r="AM500" i="1" s="1" a="1"/>
  <c r="AM500" i="1" s="1"/>
  <c r="AN465" i="1" a="1"/>
  <c r="AN465" i="1" s="1"/>
  <c r="AN509" i="1" s="1" a="1"/>
  <c r="AN509" i="1" s="1"/>
  <c r="AG489" i="1" a="1"/>
  <c r="AG489" i="1" s="1"/>
  <c r="AD463" i="1" a="1"/>
  <c r="AD463" i="1" s="1"/>
  <c r="AD507" i="1" s="1" a="1"/>
  <c r="AD507" i="1" s="1"/>
  <c r="AJ476" i="1" a="1"/>
  <c r="AJ476" i="1" s="1"/>
  <c r="AJ365" i="1" a="1"/>
  <c r="AJ365" i="1" s="1"/>
  <c r="AJ409" i="1" s="1" a="1"/>
  <c r="AJ409" i="1" s="1"/>
  <c r="AM390" i="1" a="1"/>
  <c r="AM390" i="1" s="1"/>
  <c r="AM455" i="1" a="1"/>
  <c r="AM455" i="1" s="1"/>
  <c r="AM499" i="1" s="1" a="1"/>
  <c r="AM499" i="1" s="1"/>
  <c r="AL459" i="1" a="1"/>
  <c r="AL459" i="1" s="1"/>
  <c r="AL503" i="1" s="1" a="1"/>
  <c r="AL503" i="1" s="1"/>
  <c r="AE464" i="1" a="1"/>
  <c r="AE464" i="1" s="1"/>
  <c r="AE508" i="1" s="1" a="1"/>
  <c r="AE508" i="1" s="1"/>
  <c r="AD477" i="1" a="1"/>
  <c r="AD477" i="1" s="1"/>
  <c r="AG457" i="1" a="1"/>
  <c r="AG457" i="1" s="1"/>
  <c r="AG501" i="1" s="1" a="1"/>
  <c r="AG501" i="1" s="1"/>
  <c r="AG481" i="1" a="1"/>
  <c r="AG481" i="1" s="1"/>
  <c r="AG382" i="1" a="1"/>
  <c r="AG382" i="1" s="1"/>
  <c r="AF388" i="1" a="1"/>
  <c r="AF388" i="1" s="1"/>
  <c r="AD454" i="1" a="1"/>
  <c r="AD454" i="1" s="1"/>
  <c r="AD498" i="1" s="1" a="1"/>
  <c r="AD498" i="1" s="1"/>
  <c r="AG361" i="1" a="1"/>
  <c r="AG361" i="1" s="1"/>
  <c r="AG405" i="1" s="1" a="1"/>
  <c r="AG405" i="1" s="1"/>
  <c r="AN370" i="1" a="1"/>
  <c r="AN370" i="1" s="1"/>
  <c r="AN414" i="1" s="1" a="1"/>
  <c r="AN414" i="1" s="1"/>
  <c r="AF458" i="1" a="1"/>
  <c r="AF458" i="1" s="1"/>
  <c r="AF502" i="1" s="1" a="1"/>
  <c r="AF502" i="1" s="1"/>
  <c r="AL484" i="1" a="1"/>
  <c r="AL484" i="1" s="1"/>
  <c r="AE455" i="1" a="1"/>
  <c r="AE455" i="1" s="1"/>
  <c r="AE499" i="1" s="1" a="1"/>
  <c r="AE499" i="1" s="1"/>
  <c r="AK360" i="1" a="1"/>
  <c r="AK360" i="1" s="1"/>
  <c r="AL489" i="1" a="1"/>
  <c r="AL489" i="1" s="1"/>
  <c r="AI389" i="1" a="1"/>
  <c r="AI389" i="1" s="1"/>
  <c r="AO363" i="1" a="1"/>
  <c r="AO363" i="1" s="1"/>
  <c r="AO407" i="1" s="1" a="1"/>
  <c r="AO407" i="1" s="1"/>
  <c r="AJ455" i="1" a="1"/>
  <c r="AJ455" i="1" s="1"/>
  <c r="AJ499" i="1" s="1" a="1"/>
  <c r="AJ499" i="1" s="1"/>
  <c r="AH468" i="1" a="1"/>
  <c r="AH468" i="1" s="1"/>
  <c r="AH512" i="1" s="1" a="1"/>
  <c r="AH512" i="1" s="1"/>
  <c r="AF375" i="1" a="1"/>
  <c r="AF375" i="1" s="1"/>
  <c r="AF419" i="1" s="1" a="1"/>
  <c r="AF419" i="1" s="1"/>
  <c r="AJ464" i="1" a="1"/>
  <c r="AJ464" i="1" s="1"/>
  <c r="AJ508" i="1" s="1" a="1"/>
  <c r="AJ508" i="1" s="1"/>
  <c r="AG476" i="1" a="1"/>
  <c r="AG476" i="1" s="1"/>
  <c r="AK481" i="1" a="1"/>
  <c r="AK481" i="1" s="1"/>
  <c r="AJ462" i="1" a="1"/>
  <c r="AJ462" i="1" s="1"/>
  <c r="AJ506" i="1" s="1" a="1"/>
  <c r="AJ506" i="1" s="1"/>
  <c r="AE480" i="1" a="1"/>
  <c r="AE480" i="1" s="1"/>
  <c r="AL486" i="1" a="1"/>
  <c r="AL486" i="1" s="1"/>
  <c r="AH463" i="1" a="1"/>
  <c r="AH463" i="1" s="1"/>
  <c r="AH507" i="1" s="1" a="1"/>
  <c r="AH507" i="1" s="1"/>
  <c r="AK385" i="1" a="1"/>
  <c r="AK385" i="1" s="1"/>
  <c r="AM460" i="1" a="1"/>
  <c r="AM460" i="1" s="1"/>
  <c r="AM504" i="1" s="1" a="1"/>
  <c r="AM504" i="1" s="1"/>
  <c r="AE461" i="1" a="1"/>
  <c r="AE461" i="1" s="1"/>
  <c r="AE505" i="1" s="1" a="1"/>
  <c r="AE505" i="1" s="1"/>
  <c r="AN467" i="1" a="1"/>
  <c r="AN467" i="1" s="1"/>
  <c r="AN511" i="1" s="1" a="1"/>
  <c r="AN511" i="1" s="1"/>
  <c r="AN460" i="1" a="1"/>
  <c r="AN460" i="1" s="1"/>
  <c r="AN504" i="1" s="1" a="1"/>
  <c r="AN504" i="1" s="1"/>
  <c r="AM366" i="1" a="1"/>
  <c r="AM366" i="1" s="1"/>
  <c r="AM410" i="1" s="1" a="1"/>
  <c r="AM410" i="1" s="1"/>
  <c r="AN366" i="1" a="1"/>
  <c r="AN366" i="1" s="1"/>
  <c r="AN410" i="1" s="1" a="1"/>
  <c r="AN410" i="1" s="1"/>
  <c r="AN368" i="1" a="1"/>
  <c r="AN368" i="1" s="1"/>
  <c r="AN412" i="1" s="1" a="1"/>
  <c r="AN412" i="1" s="1"/>
  <c r="AE384" i="1" a="1"/>
  <c r="AE384" i="1" s="1"/>
  <c r="AK382" i="1" a="1"/>
  <c r="AK382" i="1" s="1"/>
  <c r="AO368" i="1" a="1"/>
  <c r="AO368" i="1" s="1"/>
  <c r="AO412" i="1" s="1" a="1"/>
  <c r="AO412" i="1" s="1"/>
  <c r="AE459" i="1" a="1"/>
  <c r="AE459" i="1" s="1"/>
  <c r="AE503" i="1" s="1" a="1"/>
  <c r="AE503" i="1" s="1"/>
  <c r="AI461" i="1" a="1"/>
  <c r="AI461" i="1" s="1"/>
  <c r="AI505" i="1" s="1" a="1"/>
  <c r="AI505" i="1" s="1"/>
  <c r="AJ366" i="1" a="1"/>
  <c r="AJ366" i="1" s="1"/>
  <c r="AJ410" i="1" s="1" a="1"/>
  <c r="AJ410" i="1" s="1"/>
  <c r="AE362" i="1" a="1"/>
  <c r="AE362" i="1" s="1"/>
  <c r="AE406" i="1" s="1" a="1"/>
  <c r="AE406" i="1" s="1"/>
  <c r="AN483" i="1" a="1"/>
  <c r="AN483" i="1" s="1"/>
  <c r="AJ397" i="1" a="1"/>
  <c r="AJ397" i="1" s="1"/>
  <c r="AG483" i="1" a="1"/>
  <c r="AG483" i="1" s="1"/>
  <c r="AM458" i="1" a="1"/>
  <c r="AM458" i="1" s="1"/>
  <c r="AM502" i="1" s="1" a="1"/>
  <c r="AM502" i="1" s="1"/>
  <c r="AI396" i="1" a="1"/>
  <c r="AI396" i="1" s="1"/>
  <c r="AD456" i="1" a="1"/>
  <c r="AD456" i="1" s="1"/>
  <c r="AD500" i="1" s="1" a="1"/>
  <c r="AD500" i="1" s="1"/>
  <c r="AG487" i="1" a="1"/>
  <c r="AG487" i="1" s="1"/>
  <c r="AN396" i="1" a="1"/>
  <c r="AN396" i="1" s="1"/>
  <c r="AG486" i="1" a="1"/>
  <c r="AG486" i="1" s="1"/>
  <c r="AI372" i="1" a="1"/>
  <c r="AI372" i="1" s="1"/>
  <c r="AI416" i="1" s="1" a="1"/>
  <c r="AI416" i="1" s="1"/>
  <c r="AO463" i="1" a="1"/>
  <c r="AO463" i="1" s="1"/>
  <c r="AO507" i="1" s="1" a="1"/>
  <c r="AO507" i="1" s="1"/>
  <c r="AJ363" i="1" a="1"/>
  <c r="AJ363" i="1" s="1"/>
  <c r="AJ407" i="1" s="1" a="1"/>
  <c r="AJ407" i="1" s="1"/>
  <c r="AM453" i="1" a="1"/>
  <c r="AM453" i="1" s="1"/>
  <c r="AJ466" i="1" a="1"/>
  <c r="AJ466" i="1" s="1"/>
  <c r="AJ510" i="1" s="1" a="1"/>
  <c r="AJ510" i="1" s="1"/>
  <c r="AD453" i="1" a="1"/>
  <c r="AD453" i="1" s="1"/>
  <c r="AD497" i="1" s="1" a="1"/>
  <c r="AD497" i="1" s="1"/>
  <c r="AG477" i="1" a="1"/>
  <c r="AG477" i="1" s="1"/>
  <c r="AE477" i="1" a="1"/>
  <c r="AE477" i="1" s="1"/>
  <c r="AL482" i="1" a="1"/>
  <c r="AL482" i="1" s="1"/>
  <c r="AH385" i="1" a="1"/>
  <c r="AH385" i="1" s="1"/>
  <c r="AK459" i="1" a="1"/>
  <c r="AK459" i="1" s="1"/>
  <c r="AK503" i="1" s="1" a="1"/>
  <c r="AK503" i="1" s="1"/>
  <c r="AL488" i="1" a="1"/>
  <c r="AL488" i="1" s="1"/>
  <c r="AO481" i="1" a="1"/>
  <c r="AO481" i="1" s="1"/>
  <c r="AL456" i="1" a="1"/>
  <c r="AL456" i="1" s="1"/>
  <c r="AL500" i="1" s="1" a="1"/>
  <c r="AL500" i="1" s="1"/>
  <c r="AL457" i="1" a="1"/>
  <c r="AL457" i="1" s="1"/>
  <c r="AL501" i="1" s="1" a="1"/>
  <c r="AL501" i="1" s="1"/>
  <c r="AF370" i="1" a="1"/>
  <c r="AF370" i="1" s="1"/>
  <c r="AF414" i="1" s="1" a="1"/>
  <c r="AF414" i="1" s="1"/>
  <c r="AG384" i="1" a="1"/>
  <c r="AG384" i="1" s="1"/>
  <c r="AM484" i="1" a="1"/>
  <c r="AM484" i="1" s="1"/>
  <c r="AO384" i="1" a="1"/>
  <c r="AO384" i="1" s="1"/>
  <c r="AF456" i="1" a="1"/>
  <c r="AF456" i="1" s="1"/>
  <c r="AF500" i="1" s="1" a="1"/>
  <c r="AF500" i="1" s="1"/>
  <c r="AG490" i="1" a="1"/>
  <c r="AG490" i="1" s="1"/>
  <c r="AK396" i="1" a="1"/>
  <c r="AK396" i="1" s="1"/>
  <c r="AM383" i="1" a="1"/>
  <c r="AM383" i="1" s="1"/>
  <c r="AO388" i="1" a="1"/>
  <c r="AO388" i="1" s="1"/>
  <c r="AD395" i="1" a="1"/>
  <c r="AD395" i="1" s="1"/>
  <c r="AO373" i="1" a="1"/>
  <c r="AO373" i="1" s="1"/>
  <c r="AO417" i="1" s="1" a="1"/>
  <c r="AO417" i="1" s="1"/>
  <c r="AK387" i="1" a="1"/>
  <c r="AK387" i="1" s="1"/>
  <c r="AH367" i="1" a="1"/>
  <c r="AH367" i="1" s="1"/>
  <c r="AH411" i="1" s="1" a="1"/>
  <c r="AH411" i="1" s="1"/>
  <c r="AF369" i="1" a="1"/>
  <c r="AF369" i="1" s="1"/>
  <c r="AF413" i="1" s="1" a="1"/>
  <c r="AF413" i="1" s="1"/>
  <c r="AG479" i="1" a="1"/>
  <c r="AG479" i="1" s="1"/>
  <c r="AM475" i="1" a="1"/>
  <c r="AM475" i="1" s="1"/>
  <c r="AJ481" i="1" a="1"/>
  <c r="AJ481" i="1" s="1"/>
  <c r="AL397" i="1" a="1"/>
  <c r="AL397" i="1" s="1"/>
  <c r="AF453" i="1" a="1"/>
  <c r="AF453" i="1" s="1"/>
  <c r="AF497" i="1" s="1" a="1"/>
  <c r="AF497" i="1" s="1"/>
  <c r="AO455" i="1" a="1"/>
  <c r="AO455" i="1" s="1"/>
  <c r="AO499" i="1" s="1" a="1"/>
  <c r="AO499" i="1" s="1"/>
  <c r="AG461" i="1" a="1"/>
  <c r="AG461" i="1" s="1"/>
  <c r="AG505" i="1" s="1" a="1"/>
  <c r="AG505" i="1" s="1"/>
  <c r="AM388" i="1" a="1"/>
  <c r="AM388" i="1" s="1"/>
  <c r="AH464" i="1" a="1"/>
  <c r="AH464" i="1" s="1"/>
  <c r="AH508" i="1" s="1" a="1"/>
  <c r="AH508" i="1" s="1"/>
  <c r="AO367" i="1" a="1"/>
  <c r="AO367" i="1" s="1"/>
  <c r="AO411" i="1" s="1" a="1"/>
  <c r="AO411" i="1" s="1"/>
  <c r="AG370" i="1" a="1"/>
  <c r="AG370" i="1" s="1"/>
  <c r="AG414" i="1" s="1" a="1"/>
  <c r="AG414" i="1" s="1"/>
  <c r="AF373" i="1" a="1"/>
  <c r="AF373" i="1" s="1"/>
  <c r="AF417" i="1" s="1" a="1"/>
  <c r="AF417" i="1" s="1"/>
  <c r="AG391" i="1" a="1"/>
  <c r="AG391" i="1" s="1"/>
  <c r="AO482" i="1" a="1"/>
  <c r="AO482" i="1" s="1"/>
  <c r="AK458" i="1" a="1"/>
  <c r="AK458" i="1" s="1"/>
  <c r="AK502" i="1" s="1" a="1"/>
  <c r="AK502" i="1" s="1"/>
  <c r="AL458" i="1" a="1"/>
  <c r="AL458" i="1" s="1"/>
  <c r="AL502" i="1" s="1" a="1"/>
  <c r="AL502" i="1" s="1"/>
  <c r="AF475" i="1" a="1"/>
  <c r="AF475" i="1" s="1"/>
  <c r="AK468" i="1" a="1"/>
  <c r="AK468" i="1" s="1"/>
  <c r="AK512" i="1" s="1" a="1"/>
  <c r="AK512" i="1" s="1"/>
  <c r="AM367" i="1" a="1"/>
  <c r="AM367" i="1" s="1"/>
  <c r="AM411" i="1" s="1" a="1"/>
  <c r="AM411" i="1" s="1"/>
  <c r="AI484" i="1" a="1"/>
  <c r="AI484" i="1" s="1"/>
  <c r="AN383" i="1" a="1"/>
  <c r="AN383" i="1" s="1"/>
  <c r="AL370" i="1" a="1"/>
  <c r="AL370" i="1" s="1"/>
  <c r="AL414" i="1" s="1" a="1"/>
  <c r="AL414" i="1" s="1"/>
  <c r="AD397" i="1" a="1"/>
  <c r="AD397" i="1" s="1"/>
  <c r="AF368" i="1" a="1"/>
  <c r="AF368" i="1" s="1"/>
  <c r="AF412" i="1" s="1" a="1"/>
  <c r="AF412" i="1" s="1"/>
  <c r="AO397" i="1" a="1"/>
  <c r="AO397" i="1" s="1"/>
  <c r="AF372" i="1" a="1"/>
  <c r="AF372" i="1" s="1"/>
  <c r="AF416" i="1" s="1" a="1"/>
  <c r="AF416" i="1" s="1"/>
  <c r="AH397" i="1" a="1"/>
  <c r="AH397" i="1" s="1"/>
  <c r="AJ387" i="1" a="1"/>
  <c r="AJ387" i="1" s="1"/>
  <c r="AH362" i="1" a="1"/>
  <c r="AH362" i="1" s="1"/>
  <c r="AH406" i="1" s="1" a="1"/>
  <c r="AH406" i="1" s="1"/>
  <c r="AK365" i="1" a="1"/>
  <c r="AK365" i="1" s="1"/>
  <c r="AK409" i="1" s="1" a="1"/>
  <c r="AK409" i="1" s="1"/>
  <c r="AF394" i="1" a="1"/>
  <c r="AF394" i="1" s="1"/>
  <c r="AN481" i="1" a="1"/>
  <c r="AN481" i="1" s="1"/>
  <c r="AG362" i="1" a="1"/>
  <c r="AG362" i="1" s="1"/>
  <c r="AG406" i="1" s="1" a="1"/>
  <c r="AG406" i="1" s="1"/>
  <c r="AM464" i="1" a="1"/>
  <c r="AM464" i="1" s="1"/>
  <c r="AM508" i="1" s="1" a="1"/>
  <c r="AM508" i="1" s="1"/>
  <c r="AI395" i="1" a="1"/>
  <c r="AI395" i="1" s="1"/>
  <c r="AL374" i="1" a="1"/>
  <c r="AL374" i="1" s="1"/>
  <c r="AL418" i="1" s="1" a="1"/>
  <c r="AL418" i="1" s="1"/>
  <c r="AD455" i="1" a="1"/>
  <c r="AD455" i="1" s="1"/>
  <c r="AD499" i="1" s="1" a="1"/>
  <c r="AD499" i="1" s="1"/>
  <c r="AN453" i="1" a="1"/>
  <c r="AN453" i="1" s="1"/>
  <c r="AN497" i="1" s="1" a="1"/>
  <c r="AN497" i="1" s="1"/>
  <c r="AL396" i="1" a="1"/>
  <c r="AL396" i="1" s="1"/>
  <c r="AO457" i="1" a="1"/>
  <c r="AO457" i="1" s="1"/>
  <c r="AO501" i="1" s="1" a="1"/>
  <c r="AO501" i="1" s="1"/>
  <c r="AG397" i="1" a="1"/>
  <c r="AG397" i="1" s="1"/>
  <c r="AG395" i="1" a="1"/>
  <c r="AG395" i="1" s="1"/>
  <c r="AH365" i="1" a="1"/>
  <c r="AH365" i="1" s="1"/>
  <c r="AH409" i="1" s="1" a="1"/>
  <c r="AH409" i="1" s="1"/>
  <c r="AI466" i="1" a="1"/>
  <c r="AI466" i="1" s="1"/>
  <c r="AI510" i="1" s="1" a="1"/>
  <c r="AI510" i="1" s="1"/>
  <c r="AD393" i="1" a="1"/>
  <c r="AD393" i="1" s="1"/>
  <c r="AJ364" i="1" a="1"/>
  <c r="AJ364" i="1" s="1"/>
  <c r="AJ408" i="1" s="1" a="1"/>
  <c r="AJ408" i="1" s="1"/>
  <c r="AN369" i="1" a="1"/>
  <c r="AN369" i="1" s="1"/>
  <c r="AN413" i="1" s="1" a="1"/>
  <c r="AN413" i="1" s="1"/>
  <c r="AE488" i="1" a="1"/>
  <c r="AE488" i="1" s="1"/>
  <c r="AF468" i="1" a="1"/>
  <c r="AF468" i="1" s="1"/>
  <c r="AF512" i="1" s="1" a="1"/>
  <c r="AF512" i="1" s="1"/>
  <c r="AM485" i="1" a="1"/>
  <c r="AM485" i="1" s="1"/>
  <c r="AG375" i="1" a="1"/>
  <c r="AG375" i="1" s="1"/>
  <c r="AG419" i="1" s="1" a="1"/>
  <c r="AG419" i="1" s="1"/>
  <c r="AO485" i="1" a="1"/>
  <c r="AO485" i="1" s="1"/>
  <c r="AI394" i="1" a="1"/>
  <c r="AI394" i="1" s="1"/>
  <c r="AJ391" i="1" a="1"/>
  <c r="AJ391" i="1" s="1"/>
  <c r="AI363" i="1" a="1"/>
  <c r="AI363" i="1" s="1"/>
  <c r="AI407" i="1" s="1" a="1"/>
  <c r="AI407" i="1" s="1"/>
  <c r="AJ459" i="1" a="1"/>
  <c r="AJ459" i="1" s="1"/>
  <c r="AJ503" i="1" s="1" a="1"/>
  <c r="AJ503" i="1" s="1"/>
  <c r="AL390" i="1" a="1"/>
  <c r="AL390" i="1" s="1"/>
  <c r="AK484" i="1" a="1"/>
  <c r="AK484" i="1" s="1"/>
  <c r="AE383" i="1" a="1"/>
  <c r="AE383" i="1" s="1"/>
  <c r="AJ368" i="1" a="1"/>
  <c r="AJ368" i="1" s="1"/>
  <c r="AJ412" i="1" s="1" a="1"/>
  <c r="AJ412" i="1" s="1"/>
  <c r="AE374" i="1" a="1"/>
  <c r="AE374" i="1" s="1"/>
  <c r="AE418" i="1" s="1" a="1"/>
  <c r="AE418" i="1" s="1"/>
  <c r="AE387" i="1" a="1"/>
  <c r="AE387" i="1" s="1"/>
  <c r="AG466" i="1" a="1"/>
  <c r="AG466" i="1" s="1"/>
  <c r="AG510" i="1" s="1" a="1"/>
  <c r="AG510" i="1" s="1"/>
  <c r="AE395" i="1" a="1"/>
  <c r="AE395" i="1" s="1"/>
  <c r="AJ479" i="1" a="1"/>
  <c r="AJ479" i="1" s="1"/>
  <c r="AD360" i="1" a="1"/>
  <c r="AD360" i="1" s="1"/>
  <c r="AL367" i="1" a="1"/>
  <c r="AL367" i="1" s="1"/>
  <c r="AL411" i="1" s="1" a="1"/>
  <c r="AL411" i="1" s="1"/>
  <c r="AL363" i="1" a="1"/>
  <c r="AL363" i="1" s="1"/>
  <c r="AL407" i="1" s="1" a="1"/>
  <c r="AL407" i="1" s="1"/>
  <c r="AK477" i="1" a="1"/>
  <c r="AK477" i="1" s="1"/>
  <c r="AE456" i="1" a="1"/>
  <c r="AE456" i="1" s="1"/>
  <c r="AE500" i="1" s="1" a="1"/>
  <c r="AE500" i="1" s="1"/>
  <c r="AI468" i="1" a="1"/>
  <c r="AI468" i="1" s="1"/>
  <c r="AI512" i="1" s="1" a="1"/>
  <c r="AI512" i="1" s="1"/>
  <c r="AD459" i="1" a="1"/>
  <c r="AD459" i="1" s="1"/>
  <c r="AD503" i="1" s="1" a="1"/>
  <c r="AD503" i="1" s="1"/>
  <c r="AI459" i="1" a="1"/>
  <c r="AI459" i="1" s="1"/>
  <c r="AI503" i="1" s="1" a="1"/>
  <c r="AI503" i="1" s="1"/>
  <c r="AN455" i="1" a="1"/>
  <c r="AN455" i="1" s="1"/>
  <c r="AN499" i="1" s="1" a="1"/>
  <c r="AN499" i="1" s="1"/>
  <c r="AJ458" i="1" a="1"/>
  <c r="AJ458" i="1" s="1"/>
  <c r="AJ502" i="1" s="1" a="1"/>
  <c r="AJ502" i="1" s="1"/>
  <c r="AF466" i="1" a="1"/>
  <c r="AF466" i="1" s="1"/>
  <c r="AF510" i="1" s="1" a="1"/>
  <c r="AF510" i="1" s="1"/>
  <c r="AH456" i="1" a="1"/>
  <c r="AH456" i="1" s="1"/>
  <c r="AH500" i="1" s="1" a="1"/>
  <c r="AH500" i="1" s="1"/>
  <c r="AE367" i="1" a="1"/>
  <c r="AE367" i="1" s="1"/>
  <c r="AE411" i="1" s="1" a="1"/>
  <c r="AE411" i="1" s="1"/>
  <c r="AI388" i="1" a="1"/>
  <c r="AI388" i="1" s="1"/>
  <c r="AL368" i="1" a="1"/>
  <c r="AL368" i="1" s="1"/>
  <c r="AL412" i="1" s="1" a="1"/>
  <c r="AL412" i="1" s="1"/>
  <c r="AD387" i="1" a="1"/>
  <c r="AD387" i="1" s="1"/>
  <c r="AE368" i="1" a="1"/>
  <c r="AE368" i="1" s="1"/>
  <c r="AE412" i="1" s="1" a="1"/>
  <c r="AE412" i="1" s="1"/>
  <c r="AD369" i="1" a="1"/>
  <c r="AD369" i="1" s="1"/>
  <c r="AG366" i="1" a="1"/>
  <c r="AG366" i="1" s="1"/>
  <c r="AG410" i="1" s="1" a="1"/>
  <c r="AG410" i="1" s="1"/>
  <c r="AN397" i="1" a="1"/>
  <c r="AN397" i="1" s="1"/>
  <c r="AN482" i="1" a="1"/>
  <c r="AN482" i="1" s="1"/>
  <c r="AM454" i="1" a="1"/>
  <c r="AM454" i="1" s="1"/>
  <c r="AM498" i="1" s="1" a="1"/>
  <c r="AM498" i="1" s="1"/>
  <c r="AG463" i="1" a="1"/>
  <c r="AG463" i="1" s="1"/>
  <c r="AG507" i="1" s="1" a="1"/>
  <c r="AG507" i="1" s="1"/>
  <c r="AM482" i="1" a="1"/>
  <c r="AM482" i="1" s="1"/>
  <c r="AD370" i="1" a="1"/>
  <c r="AD370" i="1" s="1"/>
  <c r="AM387" i="1" a="1"/>
  <c r="AM387" i="1" s="1"/>
  <c r="AF383" i="1" a="1"/>
  <c r="AF383" i="1" s="1"/>
  <c r="AE453" i="1" a="1"/>
  <c r="AE453" i="1" s="1"/>
  <c r="AE497" i="1" s="1" a="1"/>
  <c r="AE497" i="1" s="1"/>
  <c r="AL485" i="1" a="1"/>
  <c r="AL485" i="1" s="1"/>
  <c r="AH457" i="1" a="1"/>
  <c r="AH457" i="1" s="1"/>
  <c r="AH501" i="1" s="1" a="1"/>
  <c r="AH501" i="1" s="1"/>
  <c r="AG369" i="1" a="1"/>
  <c r="AG369" i="1" s="1"/>
  <c r="AG413" i="1" s="1" a="1"/>
  <c r="AG413" i="1" s="1"/>
  <c r="AK364" i="1" a="1"/>
  <c r="AK364" i="1" s="1"/>
  <c r="AK408" i="1" s="1" a="1"/>
  <c r="AK408" i="1" s="1"/>
  <c r="AI393" i="1" a="1"/>
  <c r="AI393" i="1" s="1"/>
  <c r="AH459" i="1" a="1"/>
  <c r="AH459" i="1" s="1"/>
  <c r="AH503" i="1" s="1" a="1"/>
  <c r="AH503" i="1" s="1"/>
  <c r="AO462" i="1" a="1"/>
  <c r="AO462" i="1" s="1"/>
  <c r="AO506" i="1" s="1" a="1"/>
  <c r="AO506" i="1" s="1"/>
  <c r="AJ456" i="1" a="1"/>
  <c r="AJ456" i="1" s="1"/>
  <c r="AJ500" i="1" s="1" a="1"/>
  <c r="AJ500" i="1" s="1"/>
  <c r="AI454" i="1" a="1"/>
  <c r="AI454" i="1" s="1"/>
  <c r="AI498" i="1" s="1" a="1"/>
  <c r="AI498" i="1" s="1"/>
  <c r="AF367" i="1" a="1"/>
  <c r="AF367" i="1" s="1"/>
  <c r="AF411" i="1" s="1" a="1"/>
  <c r="AF411" i="1" s="1"/>
  <c r="AG374" i="1" a="1"/>
  <c r="AG374" i="1" s="1"/>
  <c r="AG418" i="1" s="1" a="1"/>
  <c r="AG418" i="1" s="1"/>
  <c r="AE490" i="1" a="1"/>
  <c r="AE490" i="1" s="1"/>
  <c r="AD367" i="1" a="1"/>
  <c r="AD367" i="1" s="1"/>
  <c r="AO466" i="1" a="1"/>
  <c r="AO466" i="1" s="1"/>
  <c r="AO510" i="1" s="1" a="1"/>
  <c r="AO510" i="1" s="1"/>
  <c r="AK454" i="1" a="1"/>
  <c r="AK454" i="1" s="1"/>
  <c r="AK498" i="1" s="1" a="1"/>
  <c r="AK498" i="1" s="1"/>
  <c r="AK478" i="1" a="1"/>
  <c r="AK478" i="1" s="1"/>
  <c r="AE489" i="1" a="1"/>
  <c r="AE489" i="1" s="1"/>
  <c r="AI467" i="1" a="1"/>
  <c r="AI467" i="1" s="1"/>
  <c r="AI511" i="1" s="1" a="1"/>
  <c r="AI511" i="1" s="1"/>
  <c r="AE388" i="1" a="1"/>
  <c r="AE388" i="1" s="1"/>
  <c r="AE382" i="1" a="1"/>
  <c r="AE382" i="1" s="1"/>
  <c r="AE391" i="1" a="1"/>
  <c r="AE391" i="1" s="1"/>
  <c r="AI370" i="1" a="1"/>
  <c r="AI370" i="1" s="1"/>
  <c r="AI414" i="1" s="1" a="1"/>
  <c r="AI414" i="1" s="1"/>
  <c r="AL460" i="1" a="1"/>
  <c r="AL460" i="1" s="1"/>
  <c r="AL504" i="1" s="1" a="1"/>
  <c r="AL504" i="1" s="1"/>
  <c r="AL455" i="1" a="1"/>
  <c r="AL455" i="1" s="1"/>
  <c r="AL499" i="1" s="1" a="1"/>
  <c r="AL499" i="1" s="1"/>
  <c r="AN486" i="1" a="1"/>
  <c r="AN486" i="1" s="1"/>
  <c r="AO490" i="1" a="1"/>
  <c r="AO490" i="1" s="1"/>
  <c r="AM465" i="1" a="1"/>
  <c r="AM465" i="1" s="1"/>
  <c r="AM509" i="1" s="1" a="1"/>
  <c r="AM509" i="1" s="1"/>
  <c r="AJ389" i="1" a="1"/>
  <c r="AJ389" i="1" s="1"/>
  <c r="AI458" i="1" a="1"/>
  <c r="AI458" i="1" s="1"/>
  <c r="AI502" i="1" s="1" a="1"/>
  <c r="AI502" i="1" s="1"/>
  <c r="AJ375" i="1" a="1"/>
  <c r="AJ375" i="1" s="1"/>
  <c r="AJ419" i="1" s="1" a="1"/>
  <c r="AJ419" i="1" s="1"/>
  <c r="AK490" i="1" a="1"/>
  <c r="AK490" i="1" s="1"/>
  <c r="AF476" i="1" a="1"/>
  <c r="AF476" i="1" s="1"/>
  <c r="AI490" i="1" a="1"/>
  <c r="AI490" i="1" s="1"/>
  <c r="AH482" i="1" a="1"/>
  <c r="AH482" i="1" s="1"/>
  <c r="AD489" i="1" a="1"/>
  <c r="AD489" i="1" s="1"/>
  <c r="AI481" i="1" a="1"/>
  <c r="AI481" i="1" s="1"/>
  <c r="AI530" i="1" a="1"/>
  <c r="AI530" i="1" s="1"/>
  <c r="AH489" i="1" a="1"/>
  <c r="AH489" i="1" s="1"/>
  <c r="AH476" i="1" a="1"/>
  <c r="AH476" i="1" s="1"/>
  <c r="AH484" i="1" a="1"/>
  <c r="AH484" i="1" s="1"/>
  <c r="AH477" i="1" a="1"/>
  <c r="AH477" i="1" s="1"/>
  <c r="AH487" i="1" a="1"/>
  <c r="AH487" i="1" s="1"/>
  <c r="AH481" i="1" a="1"/>
  <c r="AH481" i="1" s="1"/>
  <c r="AH479" i="1" a="1"/>
  <c r="AH479" i="1" s="1"/>
  <c r="AH490" i="1" a="1"/>
  <c r="AH490" i="1" s="1"/>
  <c r="AG529" i="1" a="1"/>
  <c r="AG529" i="1" s="1"/>
  <c r="AG528" i="1" a="1"/>
  <c r="AG528" i="1" s="1"/>
  <c r="AG522" i="1" a="1"/>
  <c r="AG522" i="1" s="1"/>
  <c r="AG534" i="1" a="1"/>
  <c r="AG534" i="1" s="1"/>
  <c r="AF527" i="1" a="1"/>
  <c r="AF527" i="1" s="1"/>
  <c r="AF531" i="1" a="1"/>
  <c r="AF531" i="1" s="1"/>
  <c r="AF479" i="1" a="1"/>
  <c r="AF479" i="1" s="1"/>
  <c r="AF482" i="1" a="1"/>
  <c r="AF482" i="1" s="1"/>
  <c r="AF488" i="1" a="1"/>
  <c r="AF488" i="1" s="1"/>
  <c r="AF477" i="1" a="1"/>
  <c r="AF477" i="1" s="1"/>
  <c r="AF483" i="1" a="1"/>
  <c r="AF483" i="1" s="1"/>
  <c r="AF525" i="1" a="1"/>
  <c r="AF525" i="1" s="1"/>
  <c r="AF490" i="1" a="1"/>
  <c r="AF490" i="1" s="1"/>
  <c r="AF521" i="1" a="1"/>
  <c r="AF521" i="1" s="1"/>
  <c r="AF523" i="1" a="1"/>
  <c r="AF523" i="1" s="1"/>
  <c r="AF522" i="1" a="1"/>
  <c r="AF522" i="1" s="1"/>
  <c r="AF489" i="1" a="1"/>
  <c r="AF489" i="1" s="1"/>
  <c r="AF485" i="1" a="1"/>
  <c r="AF485" i="1" s="1"/>
  <c r="AF478" i="1" a="1"/>
  <c r="AF478" i="1" s="1"/>
  <c r="AF487" i="1" a="1"/>
  <c r="AF487" i="1" s="1"/>
  <c r="AF519" i="1" a="1"/>
  <c r="AF519" i="1" s="1"/>
  <c r="AF534" i="1" a="1"/>
  <c r="AF534" i="1" s="1"/>
  <c r="AF530" i="1" a="1"/>
  <c r="AF530" i="1" s="1"/>
  <c r="AF484" i="1" a="1"/>
  <c r="AF484" i="1" s="1"/>
  <c r="AF532" i="1" a="1"/>
  <c r="AF532" i="1" s="1"/>
  <c r="AF529" i="1" a="1"/>
  <c r="AF529" i="1" s="1"/>
  <c r="AF481" i="1" a="1"/>
  <c r="AF481" i="1" s="1"/>
  <c r="AF526" i="1" a="1"/>
  <c r="AF526" i="1" s="1"/>
  <c r="AF533" i="1" a="1"/>
  <c r="AF533" i="1" s="1"/>
  <c r="AF486" i="1" a="1"/>
  <c r="AF486" i="1" s="1"/>
  <c r="AF520" i="1" a="1"/>
  <c r="AF520" i="1" s="1"/>
  <c r="AH485" i="1" a="1"/>
  <c r="AH485" i="1" s="1"/>
  <c r="AI476" i="1" a="1"/>
  <c r="AI476" i="1" s="1"/>
  <c r="AI521" i="1" a="1"/>
  <c r="AI521" i="1" s="1"/>
  <c r="AH478" i="1" a="1"/>
  <c r="AH478" i="1" s="1"/>
  <c r="AH483" i="1" a="1"/>
  <c r="AH483" i="1" s="1"/>
  <c r="AI529" i="1" a="1"/>
  <c r="AI529" i="1" s="1"/>
  <c r="AI483" i="1" a="1"/>
  <c r="AI483" i="1" s="1"/>
  <c r="AI482" i="1" a="1"/>
  <c r="AI482" i="1" s="1"/>
  <c r="AI489" i="1" a="1"/>
  <c r="AI489" i="1" s="1"/>
  <c r="AH488" i="1" a="1"/>
  <c r="AH488" i="1" s="1"/>
  <c r="AI487" i="1" a="1"/>
  <c r="AI487" i="1" s="1"/>
  <c r="AJ530" i="1" a="1"/>
  <c r="AJ530" i="1" s="1"/>
  <c r="AJ520" i="1" a="1"/>
  <c r="AJ520" i="1" s="1"/>
  <c r="AI479" i="1" a="1"/>
  <c r="AI479" i="1" s="1"/>
  <c r="AI480" i="1" a="1"/>
  <c r="AI480" i="1" s="1"/>
  <c r="AH475" i="1" a="1"/>
  <c r="AH475" i="1" s="1"/>
  <c r="AI520" i="1" a="1"/>
  <c r="AI520" i="1" s="1"/>
  <c r="AI524" i="1" a="1"/>
  <c r="AI524" i="1" s="1"/>
  <c r="AI527" i="1" a="1"/>
  <c r="AI527" i="1" s="1"/>
  <c r="AI532" i="1" a="1"/>
  <c r="AI532" i="1" s="1"/>
  <c r="AI519" i="1" a="1"/>
  <c r="AI519" i="1" s="1"/>
  <c r="AJ524" i="1" a="1"/>
  <c r="AJ524" i="1" s="1"/>
  <c r="AH486" i="1" a="1"/>
  <c r="AH486" i="1" s="1"/>
  <c r="AI486" i="1" a="1"/>
  <c r="AI486" i="1" s="1"/>
  <c r="AI531" i="1" a="1"/>
  <c r="AI531" i="1" s="1"/>
  <c r="AI533" i="1" a="1"/>
  <c r="AI533" i="1" s="1"/>
  <c r="AH480" i="1" a="1"/>
  <c r="AH480" i="1" s="1"/>
  <c r="AI485" i="1" a="1"/>
  <c r="AI485" i="1" s="1"/>
  <c r="AJ525" i="1" a="1"/>
  <c r="AJ525" i="1" s="1"/>
  <c r="AI475" i="1" a="1"/>
  <c r="AI475" i="1" s="1"/>
  <c r="AI478" i="1" a="1"/>
  <c r="AI478" i="1" s="1"/>
  <c r="AJ529" i="1" a="1"/>
  <c r="AJ529" i="1" s="1"/>
  <c r="AI525" i="1" a="1"/>
  <c r="AI525" i="1" s="1"/>
  <c r="AI526" i="1" a="1"/>
  <c r="AI526" i="1" s="1"/>
  <c r="AI477" i="1" a="1"/>
  <c r="AI477" i="1" s="1"/>
  <c r="AI523" i="1" a="1"/>
  <c r="AI523" i="1" s="1"/>
  <c r="AI488" i="1" a="1"/>
  <c r="AI488" i="1" s="1"/>
  <c r="AE531" i="1" a="1"/>
  <c r="AE531" i="1" s="1"/>
  <c r="AE526" i="1" a="1"/>
  <c r="AE526" i="1" s="1"/>
  <c r="AE482" i="1" a="1"/>
  <c r="AE482" i="1" s="1"/>
  <c r="AE521" i="1" a="1"/>
  <c r="AE521" i="1" s="1"/>
  <c r="AE529" i="1" a="1"/>
  <c r="AE529" i="1" s="1"/>
  <c r="AE487" i="1" a="1"/>
  <c r="AE487" i="1" s="1"/>
  <c r="AE485" i="1" a="1"/>
  <c r="AE485" i="1" s="1"/>
  <c r="AE522" i="1" a="1"/>
  <c r="AE522" i="1" s="1"/>
  <c r="AE520" i="1" a="1"/>
  <c r="AE520" i="1" s="1"/>
  <c r="AE523" i="1" a="1"/>
  <c r="AE523" i="1" s="1"/>
  <c r="AE533" i="1" a="1"/>
  <c r="AE533" i="1" s="1"/>
  <c r="AE524" i="1" a="1"/>
  <c r="AE524" i="1" s="1"/>
  <c r="AE479" i="1" a="1"/>
  <c r="AE479" i="1" s="1"/>
  <c r="AE530" i="1" a="1"/>
  <c r="AE530" i="1" s="1"/>
  <c r="AE486" i="1" a="1"/>
  <c r="AE486" i="1" s="1"/>
  <c r="AE483" i="1" a="1"/>
  <c r="AE483" i="1" s="1"/>
  <c r="AE532" i="1" a="1"/>
  <c r="AE532" i="1" s="1"/>
  <c r="AE534" i="1" a="1"/>
  <c r="AE534" i="1" s="1"/>
  <c r="AE475" i="1" a="1"/>
  <c r="AE475" i="1" s="1"/>
  <c r="AD481" i="1" a="1"/>
  <c r="AD481" i="1" s="1"/>
  <c r="AD482" i="1" a="1"/>
  <c r="AD482" i="1" s="1"/>
  <c r="AD486" i="1" a="1"/>
  <c r="AD486" i="1" s="1"/>
  <c r="AD487" i="1" a="1"/>
  <c r="AD487" i="1" s="1"/>
  <c r="AD475" i="1" a="1"/>
  <c r="AD475" i="1" s="1"/>
  <c r="AD478" i="1" a="1"/>
  <c r="AD478" i="1" s="1"/>
  <c r="L346" i="1" l="1"/>
  <c r="L338" i="7"/>
  <c r="L359" i="7"/>
  <c r="R356" i="7"/>
  <c r="R172" i="7"/>
  <c r="R335" i="7"/>
  <c r="Q279" i="1" a="1"/>
  <c r="Q279" i="1" s="1"/>
  <c r="Q158" i="1"/>
  <c r="AK19" i="7"/>
  <c r="AO19" i="7"/>
  <c r="AK22" i="7"/>
  <c r="AO22" i="7"/>
  <c r="AP516" i="7" a="1"/>
  <c r="AP516" i="7" s="1"/>
  <c r="AP494" i="7" a="1"/>
  <c r="AP494" i="7" s="1"/>
  <c r="AP486" i="7"/>
  <c r="I241" i="7" a="1"/>
  <c r="I241" i="7" s="1"/>
  <c r="AE426" i="7" a="1"/>
  <c r="AE426" i="7" s="1"/>
  <c r="AE393" i="7"/>
  <c r="AP382" i="7"/>
  <c r="M243" i="7" a="1"/>
  <c r="M243" i="7" s="1"/>
  <c r="AT756" i="7"/>
  <c r="AM9" i="7"/>
  <c r="Q296" i="7" a="1"/>
  <c r="Q296" i="7" s="1"/>
  <c r="Q317" i="7" a="1"/>
  <c r="Q317" i="7" s="1"/>
  <c r="Q154" i="7" a="1"/>
  <c r="Q154" i="7" s="1"/>
  <c r="R111" i="7" a="1"/>
  <c r="R111" i="7" s="1"/>
  <c r="Q360" i="7"/>
  <c r="Q339" i="7"/>
  <c r="Q132" i="7" a="1"/>
  <c r="Q132" i="7" s="1"/>
  <c r="Q176" i="7"/>
  <c r="AI530" i="7"/>
  <c r="AI508" i="7"/>
  <c r="AK15" i="7"/>
  <c r="AO15" i="7"/>
  <c r="AK16" i="7"/>
  <c r="AO16" i="7"/>
  <c r="AO18" i="7"/>
  <c r="AK18" i="7"/>
  <c r="AK432" i="7" a="1"/>
  <c r="AK432" i="7" s="1"/>
  <c r="AP388" i="7"/>
  <c r="AK393" i="7"/>
  <c r="G113" i="7"/>
  <c r="I112" i="7" a="1"/>
  <c r="I112" i="7" s="1"/>
  <c r="K112" i="7" a="1"/>
  <c r="K112" i="7" s="1"/>
  <c r="M112" i="7" a="1"/>
  <c r="M112" i="7" s="1"/>
  <c r="N112" i="7" a="1"/>
  <c r="N112" i="7" s="1"/>
  <c r="Q112" i="7" a="1"/>
  <c r="Q112" i="7" s="1"/>
  <c r="H112" i="7" a="1"/>
  <c r="H112" i="7" s="1"/>
  <c r="L112" i="7" a="1"/>
  <c r="L112" i="7" s="1"/>
  <c r="J112" i="7" a="1"/>
  <c r="J112" i="7" s="1"/>
  <c r="H217" i="7" a="1"/>
  <c r="H217" i="7" s="1"/>
  <c r="H244" i="7" s="1" a="1"/>
  <c r="H244" i="7" s="1"/>
  <c r="N217" i="7" a="1"/>
  <c r="N217" i="7" s="1"/>
  <c r="M217" i="7" a="1"/>
  <c r="M217" i="7" s="1"/>
  <c r="M244" i="7" s="1" a="1"/>
  <c r="M244" i="7" s="1"/>
  <c r="I217" i="7" a="1"/>
  <c r="I217" i="7" s="1"/>
  <c r="I244" i="7" s="1" a="1"/>
  <c r="I244" i="7" s="1"/>
  <c r="G218" i="7"/>
  <c r="R217" i="7" a="1"/>
  <c r="R217" i="7" s="1"/>
  <c r="R244" i="7" s="1" a="1"/>
  <c r="R244" i="7" s="1"/>
  <c r="L217" i="7" a="1"/>
  <c r="L217" i="7" s="1"/>
  <c r="L244" i="7" s="1" a="1"/>
  <c r="L244" i="7" s="1"/>
  <c r="Q217" i="7" a="1"/>
  <c r="Q217" i="7" s="1"/>
  <c r="J217" i="7" a="1"/>
  <c r="J217" i="7" s="1"/>
  <c r="J244" i="7" s="1" a="1"/>
  <c r="J244" i="7" s="1"/>
  <c r="K217" i="7" a="1"/>
  <c r="K217" i="7" s="1"/>
  <c r="K244" i="7" s="1" a="1"/>
  <c r="K244" i="7" s="1"/>
  <c r="K358" i="7"/>
  <c r="K337" i="7"/>
  <c r="K130" i="7" a="1"/>
  <c r="K130" i="7" s="1"/>
  <c r="AK21" i="7"/>
  <c r="AO21" i="7"/>
  <c r="R240" i="7" a="1"/>
  <c r="R240" i="7" s="1"/>
  <c r="AK17" i="7"/>
  <c r="AO17" i="7"/>
  <c r="AK20" i="7"/>
  <c r="R336" i="7"/>
  <c r="R357" i="7"/>
  <c r="R173" i="7"/>
  <c r="L131" i="7" a="1"/>
  <c r="L131" i="7" s="1"/>
  <c r="AP552" i="7"/>
  <c r="AO13" i="7"/>
  <c r="AO23" i="7"/>
  <c r="AK13" i="7"/>
  <c r="K240" i="7" a="1"/>
  <c r="K240" i="7" s="1"/>
  <c r="AP497" i="7" a="1"/>
  <c r="AP497" i="7" s="1"/>
  <c r="AP519" i="7" a="1"/>
  <c r="AP519" i="7" s="1"/>
  <c r="M281" i="1" a="1"/>
  <c r="M281" i="1" s="1"/>
  <c r="O293" i="1" a="1"/>
  <c r="O293" i="1" s="1"/>
  <c r="Q162" i="1"/>
  <c r="L314" i="1"/>
  <c r="I346" i="1"/>
  <c r="M272" i="1" a="1"/>
  <c r="M272" i="1" s="1"/>
  <c r="M298" i="1" a="1"/>
  <c r="M298" i="1" s="1"/>
  <c r="M320" i="1" s="1"/>
  <c r="M119" i="1" a="1"/>
  <c r="M119" i="1" s="1"/>
  <c r="K133" i="1" a="1"/>
  <c r="K133" i="1" s="1"/>
  <c r="K281" i="1" a="1"/>
  <c r="K281" i="1" s="1"/>
  <c r="K116" i="1" s="1" a="1"/>
  <c r="K116" i="1" s="1"/>
  <c r="L301" i="1" a="1"/>
  <c r="L301" i="1" s="1"/>
  <c r="L159" i="1" s="1"/>
  <c r="K298" i="1" a="1"/>
  <c r="K298" i="1" s="1"/>
  <c r="K156" i="1" s="1"/>
  <c r="AM9" i="1"/>
  <c r="AO21" i="1"/>
  <c r="AO18" i="1"/>
  <c r="N350" i="1"/>
  <c r="Q327" i="1"/>
  <c r="K274" i="1" a="1"/>
  <c r="K274" i="1" s="1"/>
  <c r="R116" i="1" a="1"/>
  <c r="R116" i="1" s="1"/>
  <c r="P304" i="1" a="1"/>
  <c r="P304" i="1" s="1"/>
  <c r="I159" i="1"/>
  <c r="M138" i="1" a="1"/>
  <c r="M138" i="1" s="1"/>
  <c r="H301" i="1" a="1"/>
  <c r="H301" i="1" s="1"/>
  <c r="N276" i="1" a="1"/>
  <c r="N276" i="1" s="1"/>
  <c r="N340" i="1" s="1"/>
  <c r="J285" i="1" a="1"/>
  <c r="J285" i="1" s="1"/>
  <c r="R329" i="1"/>
  <c r="Q348" i="1"/>
  <c r="H325" i="1"/>
  <c r="Q141" i="1" a="1"/>
  <c r="Q141" i="1" s="1"/>
  <c r="Q143" i="1" a="1"/>
  <c r="Q143" i="1" s="1"/>
  <c r="R282" i="1" a="1"/>
  <c r="R282" i="1" s="1"/>
  <c r="S282" i="1" s="1" a="1"/>
  <c r="S282" i="1" s="1"/>
  <c r="R139" i="1" a="1"/>
  <c r="R139" i="1" s="1"/>
  <c r="Q119" i="1" a="1"/>
  <c r="Q119" i="1" s="1"/>
  <c r="H303" i="1" a="1"/>
  <c r="H303" i="1" s="1"/>
  <c r="M303" i="1" a="1"/>
  <c r="M303" i="1" s="1"/>
  <c r="H293" i="1" a="1"/>
  <c r="H293" i="1" s="1"/>
  <c r="L164" i="1"/>
  <c r="R107" i="1" a="1"/>
  <c r="R107" i="1" s="1"/>
  <c r="R336" i="1"/>
  <c r="P129" i="1" a="1"/>
  <c r="P129" i="1" s="1"/>
  <c r="H315" i="1"/>
  <c r="K297" i="1" a="1"/>
  <c r="K297" i="1" s="1"/>
  <c r="K155" i="1" s="1"/>
  <c r="H336" i="1"/>
  <c r="H151" i="1"/>
  <c r="N133" i="1" a="1"/>
  <c r="N133" i="1" s="1"/>
  <c r="K131" i="1" a="1"/>
  <c r="K131" i="1" s="1"/>
  <c r="O335" i="1"/>
  <c r="O336" i="1"/>
  <c r="O272" i="1" a="1"/>
  <c r="O272" i="1" s="1"/>
  <c r="P135" i="1" a="1"/>
  <c r="P135" i="1" s="1"/>
  <c r="P315" i="1"/>
  <c r="R119" i="1" a="1"/>
  <c r="R119" i="1" s="1"/>
  <c r="R278" i="1" a="1"/>
  <c r="R278" i="1" s="1"/>
  <c r="S278" i="1" s="1" a="1"/>
  <c r="S278" i="1" s="1"/>
  <c r="O129" i="1" a="1"/>
  <c r="O129" i="1" s="1"/>
  <c r="I134" i="1" a="1"/>
  <c r="I134" i="1" s="1"/>
  <c r="P107" i="1" a="1"/>
  <c r="P107" i="1" s="1"/>
  <c r="M164" i="1"/>
  <c r="M327" i="1"/>
  <c r="J120" i="1" a="1"/>
  <c r="J120" i="1" s="1"/>
  <c r="J298" i="1" a="1"/>
  <c r="J298" i="1" s="1"/>
  <c r="J156" i="1" s="1"/>
  <c r="K277" i="1" a="1"/>
  <c r="K277" i="1" s="1"/>
  <c r="L303" i="1" a="1"/>
  <c r="L303" i="1" s="1"/>
  <c r="R130" i="1" a="1"/>
  <c r="R130" i="1" s="1"/>
  <c r="J142" i="1" a="1"/>
  <c r="J142" i="1" s="1"/>
  <c r="M348" i="1"/>
  <c r="R141" i="1" a="1"/>
  <c r="R141" i="1" s="1"/>
  <c r="M120" i="1" a="1"/>
  <c r="M120" i="1" s="1"/>
  <c r="K138" i="1" a="1"/>
  <c r="K138" i="1" s="1"/>
  <c r="M142" i="1" a="1"/>
  <c r="M142" i="1" s="1"/>
  <c r="O300" i="1" a="1"/>
  <c r="O300" i="1" s="1"/>
  <c r="O322" i="1" s="1"/>
  <c r="Q117" i="1" a="1"/>
  <c r="Q117" i="1" s="1"/>
  <c r="I277" i="1" a="1"/>
  <c r="I277" i="1" s="1"/>
  <c r="I112" i="1" s="1" a="1"/>
  <c r="I112" i="1" s="1"/>
  <c r="R114" i="1" a="1"/>
  <c r="R114" i="1" s="1"/>
  <c r="L325" i="1"/>
  <c r="P328" i="1"/>
  <c r="N346" i="1"/>
  <c r="M163" i="1"/>
  <c r="I120" i="1" a="1"/>
  <c r="I120" i="1" s="1"/>
  <c r="J303" i="1" a="1"/>
  <c r="J303" i="1" s="1"/>
  <c r="K139" i="1" a="1"/>
  <c r="K139" i="1" s="1"/>
  <c r="M285" i="1" a="1"/>
  <c r="M285" i="1" s="1"/>
  <c r="L120" i="1" a="1"/>
  <c r="L120" i="1" s="1"/>
  <c r="J119" i="1" a="1"/>
  <c r="J119" i="1" s="1"/>
  <c r="J277" i="1" a="1"/>
  <c r="J277" i="1" s="1"/>
  <c r="J112" i="1" s="1" a="1"/>
  <c r="J112" i="1" s="1"/>
  <c r="R110" i="1" a="1"/>
  <c r="R110" i="1" s="1"/>
  <c r="O279" i="1" a="1"/>
  <c r="O279" i="1" s="1"/>
  <c r="L276" i="1" a="1"/>
  <c r="L276" i="1" s="1"/>
  <c r="L111" i="1" s="1" a="1"/>
  <c r="L111" i="1" s="1"/>
  <c r="I294" i="1" a="1"/>
  <c r="I294" i="1" s="1"/>
  <c r="I337" i="1" s="1"/>
  <c r="R279" i="1" a="1"/>
  <c r="R279" i="1" s="1"/>
  <c r="S279" i="1" s="1" a="1"/>
  <c r="S279" i="1" s="1"/>
  <c r="I136" i="1" a="1"/>
  <c r="I136" i="1" s="1"/>
  <c r="I133" i="1" a="1"/>
  <c r="I133" i="1" s="1"/>
  <c r="J163" i="1"/>
  <c r="H165" i="1"/>
  <c r="N314" i="1"/>
  <c r="I327" i="1"/>
  <c r="L349" i="1"/>
  <c r="Q284" i="1" a="1"/>
  <c r="Q284" i="1" s="1"/>
  <c r="K117" i="1" a="1"/>
  <c r="K117" i="1" s="1"/>
  <c r="I315" i="1"/>
  <c r="H139" i="1" a="1"/>
  <c r="H139" i="1" s="1"/>
  <c r="R346" i="1"/>
  <c r="H161" i="1"/>
  <c r="P279" i="1" a="1"/>
  <c r="P279" i="1" s="1"/>
  <c r="P114" i="1" s="1" a="1"/>
  <c r="P114" i="1" s="1"/>
  <c r="H136" i="1" a="1"/>
  <c r="H136" i="1" s="1"/>
  <c r="N150" i="1"/>
  <c r="N286" i="1" a="1"/>
  <c r="N286" i="1" s="1"/>
  <c r="O136" i="1" a="1"/>
  <c r="O136" i="1" s="1"/>
  <c r="R281" i="1" a="1"/>
  <c r="R281" i="1" s="1"/>
  <c r="S281" i="1" s="1" a="1"/>
  <c r="S281" i="1" s="1"/>
  <c r="I165" i="1"/>
  <c r="H300" i="1" a="1"/>
  <c r="H300" i="1" s="1"/>
  <c r="H158" i="1" s="1"/>
  <c r="R272" i="1" a="1"/>
  <c r="R272" i="1" s="1"/>
  <c r="S272" i="1" s="1" a="1"/>
  <c r="S272" i="1" s="1"/>
  <c r="N327" i="1"/>
  <c r="N121" i="1" a="1"/>
  <c r="N121" i="1" s="1"/>
  <c r="N294" i="1" a="1"/>
  <c r="N294" i="1" s="1"/>
  <c r="N152" i="1" s="1"/>
  <c r="P326" i="1"/>
  <c r="N128" i="1" a="1"/>
  <c r="N128" i="1" s="1"/>
  <c r="I119" i="1" a="1"/>
  <c r="I119" i="1" s="1"/>
  <c r="L306" i="1" a="1"/>
  <c r="L306" i="1" s="1"/>
  <c r="K279" i="1" a="1"/>
  <c r="K279" i="1" s="1"/>
  <c r="Q163" i="1"/>
  <c r="K143" i="1" a="1"/>
  <c r="K143" i="1" s="1"/>
  <c r="H346" i="1"/>
  <c r="K325" i="1"/>
  <c r="R138" i="1" a="1"/>
  <c r="R138" i="1" s="1"/>
  <c r="Q300" i="1" a="1"/>
  <c r="Q300" i="1" s="1"/>
  <c r="Q322" i="1" s="1"/>
  <c r="Q346" i="1"/>
  <c r="Q131" i="1" a="1"/>
  <c r="Q131" i="1" s="1"/>
  <c r="M116" i="1" a="1"/>
  <c r="M116" i="1" s="1"/>
  <c r="Q281" i="1" a="1"/>
  <c r="Q281" i="1" s="1"/>
  <c r="Q116" i="1" s="1" a="1"/>
  <c r="Q116" i="1" s="1"/>
  <c r="I282" i="1" a="1"/>
  <c r="I282" i="1" s="1"/>
  <c r="L163" i="1"/>
  <c r="P138" i="1" a="1"/>
  <c r="P138" i="1" s="1"/>
  <c r="K165" i="1"/>
  <c r="R95" i="1" a="1"/>
  <c r="R95" i="1" s="1"/>
  <c r="AE743" i="1" s="1" a="1"/>
  <c r="AE743" i="1" s="1"/>
  <c r="AK535" i="1"/>
  <c r="AP437" i="1" a="1"/>
  <c r="AP437" i="1" s="1"/>
  <c r="AL535" i="1"/>
  <c r="AP440" i="1" a="1"/>
  <c r="AP440" i="1" s="1"/>
  <c r="AP426" i="1" a="1"/>
  <c r="AP426" i="1" s="1"/>
  <c r="AM535" i="1"/>
  <c r="AO535" i="1"/>
  <c r="O343" i="1"/>
  <c r="O150" i="1"/>
  <c r="H138" i="1" a="1"/>
  <c r="H138" i="1" s="1"/>
  <c r="J137" i="1" a="1"/>
  <c r="J137" i="1" s="1"/>
  <c r="P292" i="1" a="1"/>
  <c r="P292" i="1" s="1"/>
  <c r="M134" i="1" a="1"/>
  <c r="M134" i="1" s="1"/>
  <c r="L107" i="1" a="1"/>
  <c r="L107" i="1" s="1"/>
  <c r="Q128" i="1" a="1"/>
  <c r="Q128" i="1" s="1"/>
  <c r="J133" i="1" a="1"/>
  <c r="J133" i="1" s="1"/>
  <c r="P280" i="1" a="1"/>
  <c r="P280" i="1" s="1"/>
  <c r="Q114" i="1" a="1"/>
  <c r="Q114" i="1" s="1"/>
  <c r="H141" i="1" a="1"/>
  <c r="H141" i="1" s="1"/>
  <c r="I284" i="1" a="1"/>
  <c r="I284" i="1" s="1"/>
  <c r="N329" i="1"/>
  <c r="J305" i="1" a="1"/>
  <c r="J305" i="1" s="1"/>
  <c r="I139" i="1" a="1"/>
  <c r="I139" i="1" s="1"/>
  <c r="L305" i="1" a="1"/>
  <c r="L305" i="1" s="1"/>
  <c r="M284" i="1" a="1"/>
  <c r="M284" i="1" s="1"/>
  <c r="J328" i="1"/>
  <c r="I141" i="1" a="1"/>
  <c r="I141" i="1" s="1"/>
  <c r="R327" i="1"/>
  <c r="K140" i="1" a="1"/>
  <c r="K140" i="1" s="1"/>
  <c r="J327" i="1"/>
  <c r="K350" i="1"/>
  <c r="H348" i="1"/>
  <c r="M107" i="1" a="1"/>
  <c r="M107" i="1" s="1"/>
  <c r="I151" i="1"/>
  <c r="I272" i="1" a="1"/>
  <c r="I272" i="1" s="1"/>
  <c r="J282" i="1" a="1"/>
  <c r="J282" i="1" s="1"/>
  <c r="O133" i="1" a="1"/>
  <c r="O133" i="1" s="1"/>
  <c r="K346" i="1"/>
  <c r="M349" i="1"/>
  <c r="I306" i="1" a="1"/>
  <c r="I306" i="1" s="1"/>
  <c r="N307" i="1" a="1"/>
  <c r="N307" i="1" s="1"/>
  <c r="K121" i="1" a="1"/>
  <c r="K121" i="1" s="1"/>
  <c r="O116" i="1" a="1"/>
  <c r="O116" i="1" s="1"/>
  <c r="O345" i="1"/>
  <c r="O299" i="1" a="1"/>
  <c r="O299" i="1" s="1"/>
  <c r="K283" i="1" a="1"/>
  <c r="K283" i="1" s="1"/>
  <c r="K307" i="1" a="1"/>
  <c r="K307" i="1" s="1"/>
  <c r="M315" i="1"/>
  <c r="I293" i="1" a="1"/>
  <c r="I293" i="1" s="1"/>
  <c r="K324" i="1"/>
  <c r="O114" i="1" a="1"/>
  <c r="O114" i="1" s="1"/>
  <c r="O158" i="1"/>
  <c r="O271" i="1" a="1"/>
  <c r="O271" i="1" s="1"/>
  <c r="Q139" i="1" a="1"/>
  <c r="Q139" i="1" s="1"/>
  <c r="M130" i="1" a="1"/>
  <c r="M130" i="1" s="1"/>
  <c r="P335" i="1"/>
  <c r="J297" i="1" a="1"/>
  <c r="J297" i="1" s="1"/>
  <c r="J155" i="1" s="1"/>
  <c r="P301" i="1" a="1"/>
  <c r="P301" i="1" s="1"/>
  <c r="P159" i="1" s="1"/>
  <c r="Q136" i="1" a="1"/>
  <c r="Q136" i="1" s="1"/>
  <c r="K294" i="1" a="1"/>
  <c r="K294" i="1" s="1"/>
  <c r="K316" i="1" s="1"/>
  <c r="H119" i="1" a="1"/>
  <c r="H119" i="1" s="1"/>
  <c r="K286" i="1" a="1"/>
  <c r="K286" i="1" s="1"/>
  <c r="L117" i="1" a="1"/>
  <c r="L117" i="1" s="1"/>
  <c r="N139" i="1" a="1"/>
  <c r="N139" i="1" s="1"/>
  <c r="I161" i="1"/>
  <c r="L284" i="1" a="1"/>
  <c r="L284" i="1" s="1"/>
  <c r="M141" i="1" a="1"/>
  <c r="M141" i="1" s="1"/>
  <c r="K285" i="1" a="1"/>
  <c r="K285" i="1" s="1"/>
  <c r="H284" i="1" a="1"/>
  <c r="H284" i="1" s="1"/>
  <c r="H296" i="1" a="1"/>
  <c r="H296" i="1" s="1"/>
  <c r="N118" i="1" a="1"/>
  <c r="N118" i="1" s="1"/>
  <c r="K161" i="1"/>
  <c r="M129" i="1" a="1"/>
  <c r="M129" i="1" s="1"/>
  <c r="I336" i="1"/>
  <c r="I107" i="1" a="1"/>
  <c r="I107" i="1" s="1"/>
  <c r="P306" i="1" a="1"/>
  <c r="P306" i="1" s="1"/>
  <c r="K303" i="1" a="1"/>
  <c r="K303" i="1" s="1"/>
  <c r="L161" i="1"/>
  <c r="I285" i="1" a="1"/>
  <c r="I285" i="1" s="1"/>
  <c r="K338" i="1"/>
  <c r="O281" i="1" a="1"/>
  <c r="O281" i="1" s="1"/>
  <c r="AK22" i="1"/>
  <c r="AO22" i="1"/>
  <c r="I221" i="1" a="1"/>
  <c r="I221" i="1" s="1"/>
  <c r="AH535" i="1"/>
  <c r="H221" i="1" a="1"/>
  <c r="H221" i="1" s="1"/>
  <c r="M221" i="1" a="1"/>
  <c r="M221" i="1" s="1"/>
  <c r="AO19" i="1"/>
  <c r="AK19" i="1"/>
  <c r="AK14" i="1"/>
  <c r="AO14" i="1"/>
  <c r="AO13" i="1"/>
  <c r="AK13" i="1"/>
  <c r="AO20" i="1"/>
  <c r="AK20" i="1"/>
  <c r="O138" i="1" a="1"/>
  <c r="O138" i="1" s="1"/>
  <c r="M276" i="1" a="1"/>
  <c r="M276" i="1" s="1"/>
  <c r="Q328" i="1"/>
  <c r="Q221" i="1" a="1"/>
  <c r="Q221" i="1" s="1"/>
  <c r="P221" i="1" a="1"/>
  <c r="P221" i="1" s="1"/>
  <c r="AK16" i="1"/>
  <c r="AO16" i="1"/>
  <c r="AK15" i="1"/>
  <c r="AO15" i="1"/>
  <c r="O302" i="1" a="1"/>
  <c r="O302" i="1" s="1"/>
  <c r="O160" i="1" s="1"/>
  <c r="K107" i="1" a="1"/>
  <c r="K107" i="1" s="1"/>
  <c r="J329" i="1"/>
  <c r="I283" i="1" a="1"/>
  <c r="I283" i="1" s="1"/>
  <c r="AK21" i="1"/>
  <c r="L220" i="1" a="1"/>
  <c r="L220" i="1" s="1"/>
  <c r="L195" i="1" a="1"/>
  <c r="L195" i="1" s="1"/>
  <c r="L222" i="1" s="1" a="1"/>
  <c r="L222" i="1" s="1"/>
  <c r="M195" i="1" a="1"/>
  <c r="M195" i="1" s="1"/>
  <c r="M222" i="1" s="1" a="1"/>
  <c r="M222" i="1" s="1"/>
  <c r="K195" i="1" a="1"/>
  <c r="K195" i="1" s="1"/>
  <c r="K222" i="1" s="1" a="1"/>
  <c r="K222" i="1" s="1"/>
  <c r="H195" i="1" a="1"/>
  <c r="H195" i="1" s="1"/>
  <c r="H222" i="1" s="1" a="1"/>
  <c r="H222" i="1" s="1"/>
  <c r="R195" i="1" a="1"/>
  <c r="R195" i="1" s="1"/>
  <c r="O195" i="1" a="1"/>
  <c r="O195" i="1" s="1"/>
  <c r="O222" i="1" s="1" a="1"/>
  <c r="O222" i="1" s="1"/>
  <c r="I195" i="1" a="1"/>
  <c r="I195" i="1" s="1"/>
  <c r="I222" i="1" s="1" a="1"/>
  <c r="I222" i="1" s="1"/>
  <c r="Q195" i="1" a="1"/>
  <c r="Q195" i="1" s="1"/>
  <c r="Q222" i="1" s="1" a="1"/>
  <c r="Q222" i="1" s="1"/>
  <c r="G196" i="1"/>
  <c r="N195" i="1" a="1"/>
  <c r="N195" i="1" s="1"/>
  <c r="N222" i="1" s="1" a="1"/>
  <c r="N222" i="1" s="1"/>
  <c r="J195" i="1" a="1"/>
  <c r="J195" i="1" s="1"/>
  <c r="J222" i="1" s="1" a="1"/>
  <c r="J222" i="1" s="1"/>
  <c r="P195" i="1" a="1"/>
  <c r="P195" i="1" s="1"/>
  <c r="P222" i="1" s="1" a="1"/>
  <c r="P222" i="1" s="1"/>
  <c r="K221" i="1" a="1"/>
  <c r="K221" i="1" s="1"/>
  <c r="AO17" i="1"/>
  <c r="AK17" i="1"/>
  <c r="P139" i="1" a="1"/>
  <c r="P139" i="1" s="1"/>
  <c r="M307" i="1" a="1"/>
  <c r="M307" i="1" s="1"/>
  <c r="J350" i="1"/>
  <c r="I325" i="1"/>
  <c r="I117" i="1" a="1"/>
  <c r="I117" i="1" s="1"/>
  <c r="N162" i="1"/>
  <c r="I164" i="1"/>
  <c r="J161" i="1"/>
  <c r="L282" i="1" a="1"/>
  <c r="L282" i="1" s="1"/>
  <c r="M328" i="1"/>
  <c r="K111" i="1" a="1"/>
  <c r="K111" i="1" s="1"/>
  <c r="AK18" i="1"/>
  <c r="J349" i="1"/>
  <c r="J306" i="1" a="1"/>
  <c r="J306" i="1" s="1"/>
  <c r="AN535" i="1"/>
  <c r="O327" i="1"/>
  <c r="O106" i="1" a="1"/>
  <c r="O106" i="1" s="1"/>
  <c r="O278" i="1" a="1"/>
  <c r="O278" i="1" s="1"/>
  <c r="L150" i="1"/>
  <c r="M112" i="1" a="1"/>
  <c r="M112" i="1" s="1"/>
  <c r="Q161" i="1"/>
  <c r="L133" i="1" a="1"/>
  <c r="L133" i="1" s="1"/>
  <c r="M273" i="1" a="1"/>
  <c r="M273" i="1" s="1"/>
  <c r="M108" i="1" s="1" a="1"/>
  <c r="M108" i="1" s="1"/>
  <c r="M133" i="1" a="1"/>
  <c r="M133" i="1" s="1"/>
  <c r="K129" i="1" a="1"/>
  <c r="K129" i="1" s="1"/>
  <c r="M300" i="1" a="1"/>
  <c r="M300" i="1" s="1"/>
  <c r="M158" i="1" s="1"/>
  <c r="P161" i="1"/>
  <c r="Q106" i="1" a="1"/>
  <c r="Q106" i="1" s="1"/>
  <c r="J135" i="1" a="1"/>
  <c r="J135" i="1" s="1"/>
  <c r="I322" i="1"/>
  <c r="M156" i="1"/>
  <c r="Q282" i="1" a="1"/>
  <c r="Q282" i="1" s="1"/>
  <c r="N106" i="1" a="1"/>
  <c r="N106" i="1" s="1"/>
  <c r="K347" i="1"/>
  <c r="J151" i="1"/>
  <c r="L141" i="1" a="1"/>
  <c r="L141" i="1" s="1"/>
  <c r="N335" i="1"/>
  <c r="P302" i="1" a="1"/>
  <c r="P302" i="1" s="1"/>
  <c r="P160" i="1" s="1"/>
  <c r="H118" i="1" a="1"/>
  <c r="H118" i="1" s="1"/>
  <c r="Q120" i="1" a="1"/>
  <c r="Q120" i="1" s="1"/>
  <c r="I280" i="1" a="1"/>
  <c r="I280" i="1" s="1"/>
  <c r="I344" i="1" s="1"/>
  <c r="N326" i="1"/>
  <c r="M151" i="1"/>
  <c r="M336" i="1"/>
  <c r="Q283" i="1" a="1"/>
  <c r="Q283" i="1" s="1"/>
  <c r="P285" i="1" a="1"/>
  <c r="P285" i="1" s="1"/>
  <c r="I162" i="1"/>
  <c r="I304" i="1" a="1"/>
  <c r="I304" i="1" s="1"/>
  <c r="R92" i="1" a="1"/>
  <c r="R92" i="1" s="1"/>
  <c r="AQ740" i="1" s="1" a="1"/>
  <c r="AQ740" i="1" s="1"/>
  <c r="K305" i="1" a="1"/>
  <c r="K305" i="1" s="1"/>
  <c r="I153" i="1"/>
  <c r="AP432" i="1" a="1"/>
  <c r="AP432" i="1" s="1"/>
  <c r="K301" i="1" a="1"/>
  <c r="K301" i="1" s="1"/>
  <c r="L106" i="1" a="1"/>
  <c r="L106" i="1" s="1"/>
  <c r="L271" i="1" a="1"/>
  <c r="L271" i="1" s="1"/>
  <c r="R109" i="1" a="1"/>
  <c r="R109" i="1" s="1"/>
  <c r="H131" i="1" a="1"/>
  <c r="H131" i="1" s="1"/>
  <c r="K272" i="1" a="1"/>
  <c r="K272" i="1" s="1"/>
  <c r="L135" i="1" a="1"/>
  <c r="L135" i="1" s="1"/>
  <c r="P117" i="1" a="1"/>
  <c r="P117" i="1" s="1"/>
  <c r="L128" i="1" a="1"/>
  <c r="L128" i="1" s="1"/>
  <c r="L280" i="1" a="1"/>
  <c r="L280" i="1" s="1"/>
  <c r="Q140" i="1" a="1"/>
  <c r="Q140" i="1" s="1"/>
  <c r="Q304" i="1" a="1"/>
  <c r="Q304" i="1" s="1"/>
  <c r="I326" i="1"/>
  <c r="K130" i="1" a="1"/>
  <c r="K130" i="1" s="1"/>
  <c r="K141" i="1" a="1"/>
  <c r="K141" i="1" s="1"/>
  <c r="K109" i="1" a="1"/>
  <c r="K109" i="1" s="1"/>
  <c r="K280" i="1" a="1"/>
  <c r="K280" i="1" s="1"/>
  <c r="O314" i="1"/>
  <c r="O292" i="1" a="1"/>
  <c r="O292" i="1" s="1"/>
  <c r="Q137" i="1" a="1"/>
  <c r="Q137" i="1" s="1"/>
  <c r="L299" i="1" a="1"/>
  <c r="L299" i="1" s="1"/>
  <c r="L157" i="1" s="1"/>
  <c r="Q325" i="1"/>
  <c r="J278" i="1" a="1"/>
  <c r="J278" i="1" s="1"/>
  <c r="J342" i="1" s="1"/>
  <c r="I300" i="1" a="1"/>
  <c r="I300" i="1" s="1"/>
  <c r="L335" i="1"/>
  <c r="M341" i="1"/>
  <c r="Q343" i="1"/>
  <c r="I118" i="1" a="1"/>
  <c r="I118" i="1" s="1"/>
  <c r="N347" i="1"/>
  <c r="J107" i="1" a="1"/>
  <c r="J107" i="1" s="1"/>
  <c r="K120" i="1" a="1"/>
  <c r="K120" i="1" s="1"/>
  <c r="N292" i="1" a="1"/>
  <c r="N292" i="1" s="1"/>
  <c r="R132" i="1" a="1"/>
  <c r="R132" i="1" s="1"/>
  <c r="K300" i="1" a="1"/>
  <c r="K300" i="1" s="1"/>
  <c r="K343" i="1" s="1"/>
  <c r="I137" i="1" a="1"/>
  <c r="I137" i="1" s="1"/>
  <c r="Q347" i="1"/>
  <c r="I140" i="1" a="1"/>
  <c r="I140" i="1" s="1"/>
  <c r="J307" i="1" a="1"/>
  <c r="J307" i="1" s="1"/>
  <c r="K284" i="1" a="1"/>
  <c r="K284" i="1" s="1"/>
  <c r="K137" i="1" a="1"/>
  <c r="K137" i="1" s="1"/>
  <c r="K340" i="1"/>
  <c r="H283" i="1" a="1"/>
  <c r="H283" i="1" s="1"/>
  <c r="H304" i="1" a="1"/>
  <c r="H304" i="1" s="1"/>
  <c r="M326" i="1"/>
  <c r="M283" i="1" a="1"/>
  <c r="M283" i="1" s="1"/>
  <c r="M140" i="1" a="1"/>
  <c r="M140" i="1" s="1"/>
  <c r="M347" i="1"/>
  <c r="M118" i="1" a="1"/>
  <c r="M118" i="1" s="1"/>
  <c r="M304" i="1" a="1"/>
  <c r="M304" i="1" s="1"/>
  <c r="P143" i="1" a="1"/>
  <c r="P143" i="1" s="1"/>
  <c r="P307" i="1" a="1"/>
  <c r="P307" i="1" s="1"/>
  <c r="P121" i="1" a="1"/>
  <c r="P121" i="1" s="1"/>
  <c r="P350" i="1"/>
  <c r="P165" i="1"/>
  <c r="P329" i="1"/>
  <c r="P286" i="1" a="1"/>
  <c r="P286" i="1" s="1"/>
  <c r="N141" i="1" a="1"/>
  <c r="N141" i="1" s="1"/>
  <c r="N119" i="1" a="1"/>
  <c r="N119" i="1" s="1"/>
  <c r="P305" i="1" a="1"/>
  <c r="P305" i="1" s="1"/>
  <c r="P284" i="1" a="1"/>
  <c r="P284" i="1" s="1"/>
  <c r="Q350" i="1"/>
  <c r="Q307" i="1" a="1"/>
  <c r="Q307" i="1" s="1"/>
  <c r="R328" i="1"/>
  <c r="R285" i="1" a="1"/>
  <c r="R285" i="1" s="1"/>
  <c r="S285" i="1" s="1" a="1"/>
  <c r="S285" i="1" s="1"/>
  <c r="R120" i="1" a="1"/>
  <c r="R120" i="1" s="1"/>
  <c r="H306" i="1" a="1"/>
  <c r="H306" i="1" s="1"/>
  <c r="H164" i="1"/>
  <c r="H349" i="1"/>
  <c r="H285" i="1" a="1"/>
  <c r="H285" i="1" s="1"/>
  <c r="H328" i="1"/>
  <c r="H142" i="1" a="1"/>
  <c r="H142" i="1" s="1"/>
  <c r="R349" i="1"/>
  <c r="J326" i="1"/>
  <c r="J304" i="1" a="1"/>
  <c r="J304" i="1" s="1"/>
  <c r="J283" i="1" a="1"/>
  <c r="J283" i="1" s="1"/>
  <c r="N300" i="1" a="1"/>
  <c r="N300" i="1" s="1"/>
  <c r="N158" i="1" s="1"/>
  <c r="N136" i="1" a="1"/>
  <c r="N136" i="1" s="1"/>
  <c r="N279" i="1" a="1"/>
  <c r="N279" i="1" s="1"/>
  <c r="N114" i="1" s="1" a="1"/>
  <c r="N114" i="1" s="1"/>
  <c r="P132" i="1" a="1"/>
  <c r="P132" i="1" s="1"/>
  <c r="P275" i="1" a="1"/>
  <c r="P275" i="1" s="1"/>
  <c r="P296" i="1" a="1"/>
  <c r="P296" i="1" s="1"/>
  <c r="P154" i="1" s="1"/>
  <c r="N164" i="1"/>
  <c r="N306" i="1" a="1"/>
  <c r="N306" i="1" s="1"/>
  <c r="L283" i="1" a="1"/>
  <c r="L283" i="1" s="1"/>
  <c r="L326" i="1"/>
  <c r="L347" i="1"/>
  <c r="L294" i="1" a="1"/>
  <c r="L294" i="1" s="1"/>
  <c r="L152" i="1" s="1"/>
  <c r="L273" i="1" a="1"/>
  <c r="L273" i="1" s="1"/>
  <c r="L130" i="1" a="1"/>
  <c r="L130" i="1" s="1"/>
  <c r="M150" i="1"/>
  <c r="M292" i="1" a="1"/>
  <c r="M292" i="1" s="1"/>
  <c r="M271" i="1" a="1"/>
  <c r="M271" i="1" s="1"/>
  <c r="M106" i="1" a="1"/>
  <c r="M106" i="1" s="1"/>
  <c r="M335" i="1"/>
  <c r="M128" i="1" a="1"/>
  <c r="M128" i="1" s="1"/>
  <c r="M314" i="1"/>
  <c r="M135" i="1" a="1"/>
  <c r="M135" i="1" s="1"/>
  <c r="M299" i="1" a="1"/>
  <c r="M299" i="1" s="1"/>
  <c r="M157" i="1" s="1"/>
  <c r="M278" i="1" a="1"/>
  <c r="M278" i="1" s="1"/>
  <c r="N299" i="1" a="1"/>
  <c r="N299" i="1" s="1"/>
  <c r="N278" i="1" a="1"/>
  <c r="N278" i="1" s="1"/>
  <c r="N135" i="1" a="1"/>
  <c r="N135" i="1" s="1"/>
  <c r="AP431" i="1" a="1"/>
  <c r="AP431" i="1" s="1"/>
  <c r="R142" i="1" a="1"/>
  <c r="R142" i="1" s="1"/>
  <c r="M345" i="1"/>
  <c r="AP532" i="1" a="1"/>
  <c r="AP532" i="1" s="1"/>
  <c r="K271" i="1" a="1"/>
  <c r="K271" i="1" s="1"/>
  <c r="K106" i="1" a="1"/>
  <c r="K106" i="1" s="1"/>
  <c r="K128" i="1" a="1"/>
  <c r="K128" i="1" s="1"/>
  <c r="K335" i="1"/>
  <c r="N107" i="1" a="1"/>
  <c r="N107" i="1" s="1"/>
  <c r="N336" i="1"/>
  <c r="N272" i="1" a="1"/>
  <c r="N272" i="1" s="1"/>
  <c r="L165" i="1"/>
  <c r="L143" i="1" a="1"/>
  <c r="L143" i="1" s="1"/>
  <c r="L121" i="1" a="1"/>
  <c r="L121" i="1" s="1"/>
  <c r="L329" i="1"/>
  <c r="L286" i="1" a="1"/>
  <c r="L286" i="1" s="1"/>
  <c r="L307" i="1" a="1"/>
  <c r="L307" i="1" s="1"/>
  <c r="L281" i="1" a="1"/>
  <c r="L281" i="1" s="1"/>
  <c r="L138" i="1" a="1"/>
  <c r="L138" i="1" s="1"/>
  <c r="L302" i="1" a="1"/>
  <c r="L302" i="1" s="1"/>
  <c r="L160" i="1" s="1"/>
  <c r="Q297" i="1" a="1"/>
  <c r="Q297" i="1" s="1"/>
  <c r="Q155" i="1" s="1"/>
  <c r="Q133" i="1" a="1"/>
  <c r="Q133" i="1" s="1"/>
  <c r="Q276" i="1" a="1"/>
  <c r="Q276" i="1" s="1"/>
  <c r="K278" i="1" a="1"/>
  <c r="K278" i="1" s="1"/>
  <c r="K135" i="1" a="1"/>
  <c r="K135" i="1" s="1"/>
  <c r="K299" i="1" a="1"/>
  <c r="K299" i="1" s="1"/>
  <c r="L132" i="1" a="1"/>
  <c r="L132" i="1" s="1"/>
  <c r="L275" i="1" a="1"/>
  <c r="L275" i="1" s="1"/>
  <c r="L296" i="1" a="1"/>
  <c r="L296" i="1" s="1"/>
  <c r="P130" i="1" a="1"/>
  <c r="P130" i="1" s="1"/>
  <c r="P273" i="1" a="1"/>
  <c r="P273" i="1" s="1"/>
  <c r="P294" i="1" a="1"/>
  <c r="P294" i="1" s="1"/>
  <c r="L285" i="1" a="1"/>
  <c r="L285" i="1" s="1"/>
  <c r="L328" i="1"/>
  <c r="K336" i="1"/>
  <c r="K315" i="1"/>
  <c r="K293" i="1" a="1"/>
  <c r="K293" i="1" s="1"/>
  <c r="N140" i="1" a="1"/>
  <c r="N140" i="1" s="1"/>
  <c r="N304" i="1" a="1"/>
  <c r="N304" i="1" s="1"/>
  <c r="L151" i="1"/>
  <c r="L272" i="1" a="1"/>
  <c r="L272" i="1" s="1"/>
  <c r="L293" i="1" a="1"/>
  <c r="L293" i="1" s="1"/>
  <c r="L336" i="1"/>
  <c r="L315" i="1"/>
  <c r="P120" i="1" a="1"/>
  <c r="P120" i="1" s="1"/>
  <c r="P349" i="1"/>
  <c r="P142" i="1" a="1"/>
  <c r="P142" i="1" s="1"/>
  <c r="L348" i="1"/>
  <c r="L119" i="1" a="1"/>
  <c r="L119" i="1" s="1"/>
  <c r="P128" i="1" a="1"/>
  <c r="P128" i="1" s="1"/>
  <c r="P271" i="1" a="1"/>
  <c r="P271" i="1" s="1"/>
  <c r="P106" i="1" a="1"/>
  <c r="P106" i="1" s="1"/>
  <c r="P150" i="1"/>
  <c r="N138" i="1" a="1"/>
  <c r="N138" i="1" s="1"/>
  <c r="N281" i="1" a="1"/>
  <c r="N281" i="1" s="1"/>
  <c r="N345" i="1"/>
  <c r="N302" i="1" a="1"/>
  <c r="N302" i="1" s="1"/>
  <c r="N160" i="1" s="1"/>
  <c r="N277" i="1" a="1"/>
  <c r="N277" i="1" s="1"/>
  <c r="N134" i="1" a="1"/>
  <c r="N134" i="1" s="1"/>
  <c r="N298" i="1" a="1"/>
  <c r="N298" i="1" s="1"/>
  <c r="I163" i="1"/>
  <c r="I305" i="1" a="1"/>
  <c r="I305" i="1" s="1"/>
  <c r="J279" i="1" a="1"/>
  <c r="J279" i="1" s="1"/>
  <c r="J300" i="1" a="1"/>
  <c r="J300" i="1" s="1"/>
  <c r="R315" i="1"/>
  <c r="H107" i="1" a="1"/>
  <c r="H107" i="1" s="1"/>
  <c r="H129" i="1" a="1"/>
  <c r="H129" i="1" s="1"/>
  <c r="H272" i="1" a="1"/>
  <c r="H272" i="1" s="1"/>
  <c r="M301" i="1" a="1"/>
  <c r="M301" i="1" s="1"/>
  <c r="M159" i="1" s="1"/>
  <c r="M137" i="1" a="1"/>
  <c r="M137" i="1" s="1"/>
  <c r="M280" i="1" a="1"/>
  <c r="M280" i="1" s="1"/>
  <c r="M274" i="1" a="1"/>
  <c r="M274" i="1" s="1"/>
  <c r="M131" i="1" a="1"/>
  <c r="M131" i="1" s="1"/>
  <c r="M295" i="1" a="1"/>
  <c r="M295" i="1" s="1"/>
  <c r="P299" i="1" a="1"/>
  <c r="P299" i="1" s="1"/>
  <c r="P113" i="1" s="1" a="1"/>
  <c r="P113" i="1" s="1"/>
  <c r="H120" i="1" a="1"/>
  <c r="H120" i="1" s="1"/>
  <c r="Q150" i="1"/>
  <c r="Q314" i="1"/>
  <c r="R93" i="1" a="1"/>
  <c r="R93" i="1" s="1"/>
  <c r="AS741" i="1" s="1" a="1"/>
  <c r="AS741" i="1" s="1"/>
  <c r="J296" i="1" a="1"/>
  <c r="J296" i="1" s="1"/>
  <c r="J132" i="1" a="1"/>
  <c r="J132" i="1" s="1"/>
  <c r="K319" i="1"/>
  <c r="R96" i="1" a="1"/>
  <c r="R96" i="1" s="1"/>
  <c r="AM744" i="1" s="1" a="1"/>
  <c r="AM744" i="1" s="1"/>
  <c r="J140" i="1" a="1"/>
  <c r="J140" i="1" s="1"/>
  <c r="N305" i="1" a="1"/>
  <c r="N305" i="1" s="1"/>
  <c r="P141" i="1" a="1"/>
  <c r="P141" i="1" s="1"/>
  <c r="N120" i="1" a="1"/>
  <c r="N120" i="1" s="1"/>
  <c r="O297" i="1" a="1"/>
  <c r="O297" i="1" s="1"/>
  <c r="O319" i="1" s="1"/>
  <c r="M117" i="1" a="1"/>
  <c r="M117" i="1" s="1"/>
  <c r="M282" i="1" a="1"/>
  <c r="M282" i="1" s="1"/>
  <c r="R99" i="1" a="1"/>
  <c r="R99" i="1" s="1"/>
  <c r="AJ747" i="1" s="1" a="1"/>
  <c r="AJ747" i="1" s="1"/>
  <c r="AP530" i="1" a="1"/>
  <c r="AP530" i="1" s="1"/>
  <c r="AP533" i="1" a="1"/>
  <c r="AP533" i="1" s="1"/>
  <c r="R111" i="1" a="1"/>
  <c r="R111" i="1" s="1"/>
  <c r="AP435" i="1" a="1"/>
  <c r="AP435" i="1" s="1"/>
  <c r="AP428" i="1" a="1"/>
  <c r="AP428" i="1" s="1"/>
  <c r="AP427" i="1" a="1"/>
  <c r="AP427" i="1" s="1"/>
  <c r="R100" i="1" a="1"/>
  <c r="R100" i="1" s="1"/>
  <c r="AL748" i="1" s="1" a="1"/>
  <c r="AL748" i="1" s="1"/>
  <c r="M275" i="1" a="1"/>
  <c r="M275" i="1" s="1"/>
  <c r="M318" i="1" s="1"/>
  <c r="L136" i="1" a="1"/>
  <c r="L136" i="1" s="1"/>
  <c r="R86" i="1" a="1"/>
  <c r="R86" i="1" s="1"/>
  <c r="AN734" i="1" s="1" a="1"/>
  <c r="AN734" i="1" s="1"/>
  <c r="P282" i="1" a="1"/>
  <c r="P282" i="1" s="1"/>
  <c r="Q280" i="1" a="1"/>
  <c r="Q280" i="1" s="1"/>
  <c r="Q115" i="1" s="1" a="1"/>
  <c r="Q115" i="1" s="1"/>
  <c r="P346" i="1"/>
  <c r="L279" i="1" a="1"/>
  <c r="L279" i="1" s="1"/>
  <c r="M162" i="1"/>
  <c r="Q292" i="1" a="1"/>
  <c r="Q292" i="1" s="1"/>
  <c r="R280" i="1" a="1"/>
  <c r="R280" i="1" s="1"/>
  <c r="S280" i="1" s="1" a="1"/>
  <c r="S280" i="1" s="1"/>
  <c r="N315" i="1"/>
  <c r="J157" i="1"/>
  <c r="O274" i="1" a="1"/>
  <c r="O274" i="1" s="1"/>
  <c r="O109" i="1" s="1" a="1"/>
  <c r="O109" i="1" s="1"/>
  <c r="L300" i="1" a="1"/>
  <c r="L300" i="1" s="1"/>
  <c r="L158" i="1" s="1"/>
  <c r="Q274" i="1" a="1"/>
  <c r="Q274" i="1" s="1"/>
  <c r="I276" i="1" a="1"/>
  <c r="I276" i="1" s="1"/>
  <c r="I111" i="1" s="1" a="1"/>
  <c r="I111" i="1" s="1"/>
  <c r="I274" i="1" a="1"/>
  <c r="I274" i="1" s="1"/>
  <c r="I317" i="1" s="1"/>
  <c r="P119" i="1" a="1"/>
  <c r="P119" i="1" s="1"/>
  <c r="Q164" i="1"/>
  <c r="J143" i="1" a="1"/>
  <c r="J143" i="1" s="1"/>
  <c r="N296" i="1" a="1"/>
  <c r="N296" i="1" s="1"/>
  <c r="N154" i="1" s="1"/>
  <c r="J129" i="1" a="1"/>
  <c r="J129" i="1" s="1"/>
  <c r="J293" i="1" a="1"/>
  <c r="J293" i="1" s="1"/>
  <c r="N117" i="1" a="1"/>
  <c r="N117" i="1" s="1"/>
  <c r="N325" i="1"/>
  <c r="L118" i="1" a="1"/>
  <c r="L118" i="1" s="1"/>
  <c r="Q286" i="1" a="1"/>
  <c r="Q286" i="1" s="1"/>
  <c r="H326" i="1"/>
  <c r="H140" i="1" a="1"/>
  <c r="H140" i="1" s="1"/>
  <c r="R326" i="1"/>
  <c r="H275" i="1" a="1"/>
  <c r="H275" i="1" s="1"/>
  <c r="I131" i="1" a="1"/>
  <c r="I131" i="1" s="1"/>
  <c r="J275" i="1" a="1"/>
  <c r="J275" i="1" s="1"/>
  <c r="M139" i="1" a="1"/>
  <c r="M139" i="1" s="1"/>
  <c r="J117" i="1" a="1"/>
  <c r="J117" i="1" s="1"/>
  <c r="J118" i="1" a="1"/>
  <c r="J118" i="1" s="1"/>
  <c r="N163" i="1"/>
  <c r="P348" i="1"/>
  <c r="N328" i="1"/>
  <c r="M346" i="1"/>
  <c r="M325" i="1"/>
  <c r="K345" i="1"/>
  <c r="I349" i="1"/>
  <c r="I328" i="1"/>
  <c r="J165" i="1"/>
  <c r="K348" i="1"/>
  <c r="K119" i="1" a="1"/>
  <c r="K119" i="1" s="1"/>
  <c r="M324" i="1"/>
  <c r="M136" i="1" a="1"/>
  <c r="M136" i="1" s="1"/>
  <c r="H297" i="1" a="1"/>
  <c r="H297" i="1" s="1"/>
  <c r="H155" i="1" s="1"/>
  <c r="H133" i="1" a="1"/>
  <c r="H133" i="1" s="1"/>
  <c r="H276" i="1" a="1"/>
  <c r="H276" i="1" s="1"/>
  <c r="R133" i="1" a="1"/>
  <c r="R133" i="1" s="1"/>
  <c r="Q277" i="1" a="1"/>
  <c r="Q277" i="1" s="1"/>
  <c r="Q298" i="1" a="1"/>
  <c r="Q298" i="1" s="1"/>
  <c r="Q306" i="1" a="1"/>
  <c r="Q306" i="1" s="1"/>
  <c r="Q349" i="1"/>
  <c r="I302" i="1" a="1"/>
  <c r="I302" i="1" s="1"/>
  <c r="I160" i="1" s="1"/>
  <c r="I138" i="1" a="1"/>
  <c r="I138" i="1" s="1"/>
  <c r="I281" i="1" a="1"/>
  <c r="I281" i="1" s="1"/>
  <c r="K328" i="1"/>
  <c r="K306" i="1" a="1"/>
  <c r="K306" i="1" s="1"/>
  <c r="K164" i="1"/>
  <c r="K304" i="1" a="1"/>
  <c r="K304" i="1" s="1"/>
  <c r="K326" i="1"/>
  <c r="P295" i="1" a="1"/>
  <c r="P295" i="1" s="1"/>
  <c r="P153" i="1" s="1"/>
  <c r="P274" i="1" a="1"/>
  <c r="P274" i="1" s="1"/>
  <c r="P131" i="1" a="1"/>
  <c r="P131" i="1" s="1"/>
  <c r="N131" i="1" a="1"/>
  <c r="N131" i="1" s="1"/>
  <c r="N295" i="1" a="1"/>
  <c r="N295" i="1" s="1"/>
  <c r="N153" i="1" s="1"/>
  <c r="N274" i="1" a="1"/>
  <c r="N274" i="1" s="1"/>
  <c r="O119" i="1" a="1"/>
  <c r="O119" i="1" s="1"/>
  <c r="O141" i="1" a="1"/>
  <c r="O141" i="1" s="1"/>
  <c r="O305" i="1" a="1"/>
  <c r="O305" i="1" s="1"/>
  <c r="O163" i="1"/>
  <c r="Q138" i="1" a="1"/>
  <c r="Q138" i="1" s="1"/>
  <c r="R274" i="1" a="1"/>
  <c r="R274" i="1" s="1"/>
  <c r="S274" i="1" s="1" a="1"/>
  <c r="S274" i="1" s="1"/>
  <c r="H274" i="1" a="1"/>
  <c r="H274" i="1" s="1"/>
  <c r="H338" i="1" s="1"/>
  <c r="M121" i="1" a="1"/>
  <c r="M121" i="1" s="1"/>
  <c r="M165" i="1"/>
  <c r="M286" i="1" a="1"/>
  <c r="M286" i="1" s="1"/>
  <c r="M350" i="1"/>
  <c r="M143" i="1" a="1"/>
  <c r="M143" i="1" s="1"/>
  <c r="J301" i="1" a="1"/>
  <c r="J301" i="1" s="1"/>
  <c r="J323" i="1" s="1"/>
  <c r="Q273" i="1" a="1"/>
  <c r="Q273" i="1" s="1"/>
  <c r="Q294" i="1" a="1"/>
  <c r="Q294" i="1" s="1"/>
  <c r="Q130" i="1" a="1"/>
  <c r="Q130" i="1" s="1"/>
  <c r="H163" i="1"/>
  <c r="R284" i="1" a="1"/>
  <c r="R284" i="1" s="1"/>
  <c r="S284" i="1" s="1" a="1"/>
  <c r="S284" i="1" s="1"/>
  <c r="H305" i="1" a="1"/>
  <c r="H305" i="1" s="1"/>
  <c r="R348" i="1"/>
  <c r="I143" i="1" a="1"/>
  <c r="I143" i="1" s="1"/>
  <c r="I329" i="1"/>
  <c r="I307" i="1" a="1"/>
  <c r="I307" i="1" s="1"/>
  <c r="I350" i="1"/>
  <c r="I121" i="1" a="1"/>
  <c r="I121" i="1" s="1"/>
  <c r="J284" i="1" a="1"/>
  <c r="J284" i="1" s="1"/>
  <c r="J348" i="1"/>
  <c r="P140" i="1" a="1"/>
  <c r="P140" i="1" s="1"/>
  <c r="P162" i="1"/>
  <c r="P283" i="1" a="1"/>
  <c r="P283" i="1" s="1"/>
  <c r="P118" i="1" a="1"/>
  <c r="P118" i="1" s="1"/>
  <c r="Q107" i="1" a="1"/>
  <c r="Q107" i="1" s="1"/>
  <c r="Q151" i="1"/>
  <c r="Q129" i="1" a="1"/>
  <c r="Q129" i="1" s="1"/>
  <c r="Q315" i="1"/>
  <c r="Q272" i="1" a="1"/>
  <c r="Q272" i="1" s="1"/>
  <c r="Q336" i="1"/>
  <c r="Q293" i="1" a="1"/>
  <c r="Q293" i="1" s="1"/>
  <c r="Q278" i="1" a="1"/>
  <c r="Q278" i="1" s="1"/>
  <c r="Q299" i="1" a="1"/>
  <c r="Q299" i="1" s="1"/>
  <c r="Q135" i="1" a="1"/>
  <c r="Q135" i="1" s="1"/>
  <c r="H279" i="1" a="1"/>
  <c r="H279" i="1" s="1"/>
  <c r="H322" i="1" s="1"/>
  <c r="H324" i="1"/>
  <c r="H281" i="1" a="1"/>
  <c r="H281" i="1" s="1"/>
  <c r="H116" i="1" s="1" a="1"/>
  <c r="H116" i="1" s="1"/>
  <c r="P300" i="1" a="1"/>
  <c r="P300" i="1" s="1"/>
  <c r="P322" i="1" s="1"/>
  <c r="H350" i="1"/>
  <c r="H143" i="1" a="1"/>
  <c r="H143" i="1" s="1"/>
  <c r="H329" i="1"/>
  <c r="H286" i="1" a="1"/>
  <c r="H286" i="1" s="1"/>
  <c r="H121" i="1" a="1"/>
  <c r="H121" i="1" s="1"/>
  <c r="R121" i="1" a="1"/>
  <c r="R121" i="1" s="1"/>
  <c r="H307" i="1" a="1"/>
  <c r="H307" i="1" s="1"/>
  <c r="R286" i="1" a="1"/>
  <c r="R286" i="1" s="1"/>
  <c r="S286" i="1" s="1" a="1"/>
  <c r="S286" i="1" s="1"/>
  <c r="H117" i="1" a="1"/>
  <c r="H117" i="1" s="1"/>
  <c r="H282" i="1" a="1"/>
  <c r="H282" i="1" s="1"/>
  <c r="L131" i="1" a="1"/>
  <c r="L131" i="1" s="1"/>
  <c r="L295" i="1" a="1"/>
  <c r="L295" i="1" s="1"/>
  <c r="L153" i="1" s="1"/>
  <c r="P293" i="1" a="1"/>
  <c r="P293" i="1" s="1"/>
  <c r="P272" i="1" a="1"/>
  <c r="P272" i="1" s="1"/>
  <c r="P336" i="1"/>
  <c r="H135" i="1" a="1"/>
  <c r="H135" i="1" s="1"/>
  <c r="R135" i="1" a="1"/>
  <c r="R135" i="1" s="1"/>
  <c r="H299" i="1" a="1"/>
  <c r="H299" i="1" s="1"/>
  <c r="H321" i="1" s="1"/>
  <c r="H294" i="1" a="1"/>
  <c r="H294" i="1" s="1"/>
  <c r="R273" i="1" a="1"/>
  <c r="R273" i="1" s="1"/>
  <c r="S273" i="1" s="1" a="1"/>
  <c r="S273" i="1" s="1"/>
  <c r="H130" i="1" a="1"/>
  <c r="H130" i="1" s="1"/>
  <c r="H273" i="1" a="1"/>
  <c r="H273" i="1" s="1"/>
  <c r="Q132" i="1" a="1"/>
  <c r="Q132" i="1" s="1"/>
  <c r="Q275" i="1" a="1"/>
  <c r="Q275" i="1" s="1"/>
  <c r="Q296" i="1" a="1"/>
  <c r="Q296" i="1" s="1"/>
  <c r="O107" i="1" a="1"/>
  <c r="O107" i="1" s="1"/>
  <c r="O151" i="1"/>
  <c r="AP436" i="1" a="1"/>
  <c r="AP436" i="1" s="1"/>
  <c r="K150" i="1"/>
  <c r="R137" i="1" a="1"/>
  <c r="R137" i="1" s="1"/>
  <c r="H280" i="1" a="1"/>
  <c r="H280" i="1" s="1"/>
  <c r="H115" i="1" s="1" a="1"/>
  <c r="H115" i="1" s="1"/>
  <c r="N151" i="1"/>
  <c r="L343" i="1"/>
  <c r="N132" i="1" a="1"/>
  <c r="N132" i="1" s="1"/>
  <c r="J315" i="1"/>
  <c r="N161" i="1"/>
  <c r="N303" i="1" a="1"/>
  <c r="N303" i="1" s="1"/>
  <c r="L162" i="1"/>
  <c r="Q165" i="1"/>
  <c r="P324" i="1"/>
  <c r="R347" i="1"/>
  <c r="R283" i="1" a="1"/>
  <c r="R283" i="1" s="1"/>
  <c r="S283" i="1" s="1" a="1"/>
  <c r="S283" i="1" s="1"/>
  <c r="R98" i="1" a="1"/>
  <c r="R98" i="1" s="1"/>
  <c r="R305" i="1" s="1" a="1"/>
  <c r="R305" i="1" s="1"/>
  <c r="I299" i="1" a="1"/>
  <c r="I299" i="1" s="1"/>
  <c r="I321" i="1" s="1"/>
  <c r="K317" i="1"/>
  <c r="AP525" i="1" a="1"/>
  <c r="AP525" i="1" s="1"/>
  <c r="R115" i="1" a="1"/>
  <c r="R115" i="1" s="1"/>
  <c r="AP429" i="1" a="1"/>
  <c r="AP429" i="1" s="1"/>
  <c r="AP441" i="1" a="1"/>
  <c r="AP441" i="1" s="1"/>
  <c r="O348" i="1"/>
  <c r="K153" i="1"/>
  <c r="M132" i="1" a="1"/>
  <c r="M132" i="1" s="1"/>
  <c r="K292" i="1" a="1"/>
  <c r="K292" i="1" s="1"/>
  <c r="Q134" i="1" a="1"/>
  <c r="Q134" i="1" s="1"/>
  <c r="Q153" i="1"/>
  <c r="M322" i="1"/>
  <c r="I130" i="1" a="1"/>
  <c r="I130" i="1" s="1"/>
  <c r="O131" i="1" a="1"/>
  <c r="O131" i="1" s="1"/>
  <c r="I155" i="1"/>
  <c r="P303" i="1" a="1"/>
  <c r="P303" i="1" s="1"/>
  <c r="Q271" i="1" a="1"/>
  <c r="Q271" i="1" s="1"/>
  <c r="N293" i="1" a="1"/>
  <c r="N293" i="1" s="1"/>
  <c r="J346" i="1"/>
  <c r="N285" i="1" a="1"/>
  <c r="N285" i="1" s="1"/>
  <c r="K162" i="1"/>
  <c r="J272" i="1" a="1"/>
  <c r="J272" i="1" s="1"/>
  <c r="N130" i="1" a="1"/>
  <c r="N130" i="1" s="1"/>
  <c r="L304" i="1" a="1"/>
  <c r="L304" i="1" s="1"/>
  <c r="K142" i="1" a="1"/>
  <c r="K142" i="1" s="1"/>
  <c r="Q329" i="1"/>
  <c r="R140" i="1" a="1"/>
  <c r="R140" i="1" s="1"/>
  <c r="H162" i="1"/>
  <c r="R118" i="1" a="1"/>
  <c r="R118" i="1" s="1"/>
  <c r="Q142" i="1" a="1"/>
  <c r="Q142" i="1" s="1"/>
  <c r="H132" i="1" a="1"/>
  <c r="H132" i="1" s="1"/>
  <c r="I135" i="1" a="1"/>
  <c r="I135" i="1" s="1"/>
  <c r="J139" i="1" a="1"/>
  <c r="J139" i="1" s="1"/>
  <c r="J162" i="1"/>
  <c r="N348" i="1"/>
  <c r="P327" i="1"/>
  <c r="N142" i="1" a="1"/>
  <c r="N142" i="1" s="1"/>
  <c r="K112" i="1" a="1"/>
  <c r="K112" i="1" s="1"/>
  <c r="M154" i="1"/>
  <c r="J121" i="1" a="1"/>
  <c r="J121" i="1" s="1"/>
  <c r="K327" i="1"/>
  <c r="J295" i="1" a="1"/>
  <c r="J295" i="1" s="1"/>
  <c r="J274" i="1" a="1"/>
  <c r="J274" i="1" s="1"/>
  <c r="J131" i="1" a="1"/>
  <c r="J131" i="1" s="1"/>
  <c r="K132" i="1" a="1"/>
  <c r="K132" i="1" s="1"/>
  <c r="K296" i="1" a="1"/>
  <c r="K296" i="1" s="1"/>
  <c r="K275" i="1" a="1"/>
  <c r="K275" i="1" s="1"/>
  <c r="O349" i="1"/>
  <c r="O306" i="1" a="1"/>
  <c r="O306" i="1" s="1"/>
  <c r="O328" i="1"/>
  <c r="O120" i="1" a="1"/>
  <c r="O120" i="1" s="1"/>
  <c r="O164" i="1"/>
  <c r="O142" i="1" a="1"/>
  <c r="O142" i="1" s="1"/>
  <c r="O285" i="1" a="1"/>
  <c r="O285" i="1" s="1"/>
  <c r="Y5" i="1"/>
  <c r="S67" i="1"/>
  <c r="H153" i="1"/>
  <c r="Q159" i="1"/>
  <c r="P344" i="1"/>
  <c r="L323" i="1"/>
  <c r="AP521" i="1" a="1"/>
  <c r="AP521" i="1" s="1"/>
  <c r="AP528" i="1" a="1"/>
  <c r="AP528" i="1" s="1"/>
  <c r="AP523" i="1" a="1"/>
  <c r="AP523" i="1" s="1"/>
  <c r="AP434" i="1" a="1"/>
  <c r="AP434" i="1" s="1"/>
  <c r="AP430" i="1" a="1"/>
  <c r="AP430" i="1" s="1"/>
  <c r="O157" i="1"/>
  <c r="J319" i="1"/>
  <c r="J340" i="1"/>
  <c r="K152" i="1"/>
  <c r="H277" i="1" a="1"/>
  <c r="H277" i="1" s="1"/>
  <c r="R91" i="1" a="1"/>
  <c r="R91" i="1" s="1"/>
  <c r="H298" i="1" a="1"/>
  <c r="H298" i="1" s="1"/>
  <c r="H156" i="1" s="1"/>
  <c r="R134" i="1" a="1"/>
  <c r="R134" i="1" s="1"/>
  <c r="R277" i="1" a="1"/>
  <c r="R277" i="1" s="1"/>
  <c r="S277" i="1" s="1" a="1"/>
  <c r="S277" i="1" s="1"/>
  <c r="H134" i="1" a="1"/>
  <c r="H134" i="1" s="1"/>
  <c r="J273" i="1" a="1"/>
  <c r="J273" i="1" s="1"/>
  <c r="J294" i="1" a="1"/>
  <c r="J294" i="1" s="1"/>
  <c r="J130" i="1" a="1"/>
  <c r="J130" i="1" s="1"/>
  <c r="R87" i="1" a="1"/>
  <c r="R87" i="1" s="1"/>
  <c r="I150" i="1"/>
  <c r="I292" i="1" a="1"/>
  <c r="I292" i="1" s="1"/>
  <c r="I271" i="1" a="1"/>
  <c r="I271" i="1" s="1"/>
  <c r="I314" i="1"/>
  <c r="I128" i="1" a="1"/>
  <c r="I128" i="1" s="1"/>
  <c r="I106" i="1" a="1"/>
  <c r="I106" i="1" s="1"/>
  <c r="I335" i="1"/>
  <c r="M340" i="1"/>
  <c r="M155" i="1"/>
  <c r="M319" i="1"/>
  <c r="P298" i="1" a="1"/>
  <c r="P298" i="1" s="1"/>
  <c r="P156" i="1" s="1"/>
  <c r="P277" i="1" a="1"/>
  <c r="P277" i="1" s="1"/>
  <c r="P134" i="1" a="1"/>
  <c r="P134" i="1" s="1"/>
  <c r="N137" i="1" a="1"/>
  <c r="N137" i="1" s="1"/>
  <c r="N301" i="1" a="1"/>
  <c r="N301" i="1" s="1"/>
  <c r="N159" i="1" s="1"/>
  <c r="N280" i="1" a="1"/>
  <c r="N280" i="1" s="1"/>
  <c r="P297" i="1" a="1"/>
  <c r="P297" i="1" s="1"/>
  <c r="P133" i="1" a="1"/>
  <c r="P133" i="1" s="1"/>
  <c r="P276" i="1" a="1"/>
  <c r="P276" i="1" s="1"/>
  <c r="O282" i="1" a="1"/>
  <c r="O282" i="1" s="1"/>
  <c r="O303" i="1" a="1"/>
  <c r="O303" i="1" s="1"/>
  <c r="O139" i="1" a="1"/>
  <c r="O139" i="1" s="1"/>
  <c r="O325" i="1"/>
  <c r="O161" i="1"/>
  <c r="O117" i="1" a="1"/>
  <c r="O117" i="1" s="1"/>
  <c r="O346" i="1"/>
  <c r="O280" i="1" a="1"/>
  <c r="O280" i="1" s="1"/>
  <c r="O301" i="1" a="1"/>
  <c r="O301" i="1" s="1"/>
  <c r="O137" i="1" a="1"/>
  <c r="O137" i="1" s="1"/>
  <c r="O294" i="1" a="1"/>
  <c r="O294" i="1" s="1"/>
  <c r="O152" i="1" s="1"/>
  <c r="O273" i="1" a="1"/>
  <c r="O273" i="1" s="1"/>
  <c r="O130" i="1" a="1"/>
  <c r="O130" i="1" s="1"/>
  <c r="I275" i="1" a="1"/>
  <c r="I275" i="1" s="1"/>
  <c r="I296" i="1" a="1"/>
  <c r="I296" i="1" s="1"/>
  <c r="I154" i="1" s="1"/>
  <c r="I132" i="1" a="1"/>
  <c r="I132" i="1" s="1"/>
  <c r="O304" i="1" a="1"/>
  <c r="O304" i="1" s="1"/>
  <c r="O326" i="1"/>
  <c r="O140" i="1" a="1"/>
  <c r="O140" i="1" s="1"/>
  <c r="O162" i="1"/>
  <c r="O283" i="1" a="1"/>
  <c r="O283" i="1" s="1"/>
  <c r="O118" i="1" a="1"/>
  <c r="O118" i="1" s="1"/>
  <c r="O347" i="1"/>
  <c r="M152" i="1"/>
  <c r="M316" i="1"/>
  <c r="I156" i="1"/>
  <c r="N110" i="1" a="1"/>
  <c r="N110" i="1" s="1"/>
  <c r="AP534" i="1" a="1"/>
  <c r="AP534" i="1" s="1"/>
  <c r="AG535" i="1"/>
  <c r="AP433" i="1" a="1"/>
  <c r="AP433" i="1" s="1"/>
  <c r="AP439" i="1" a="1"/>
  <c r="AP439" i="1" s="1"/>
  <c r="J111" i="1" a="1"/>
  <c r="J111" i="1" s="1"/>
  <c r="O153" i="1"/>
  <c r="N155" i="1"/>
  <c r="R97" i="1" a="1"/>
  <c r="R97" i="1" s="1"/>
  <c r="R94" i="1" a="1"/>
  <c r="R94" i="1" s="1"/>
  <c r="J302" i="1" a="1"/>
  <c r="J302" i="1" s="1"/>
  <c r="J138" i="1" a="1"/>
  <c r="J138" i="1" s="1"/>
  <c r="J281" i="1" a="1"/>
  <c r="J281" i="1" s="1"/>
  <c r="H292" i="1" a="1"/>
  <c r="H292" i="1" s="1"/>
  <c r="H150" i="1"/>
  <c r="R314" i="1"/>
  <c r="R271" i="1" a="1"/>
  <c r="R271" i="1" s="1"/>
  <c r="S271" i="1" s="1" a="1"/>
  <c r="S271" i="1" s="1"/>
  <c r="R128" i="1" a="1"/>
  <c r="R128" i="1" s="1"/>
  <c r="R106" i="1" a="1"/>
  <c r="R106" i="1" s="1"/>
  <c r="H335" i="1"/>
  <c r="H314" i="1"/>
  <c r="R335" i="1"/>
  <c r="H128" i="1" a="1"/>
  <c r="H128" i="1" s="1"/>
  <c r="H106" i="1" a="1"/>
  <c r="H106" i="1" s="1"/>
  <c r="H271" i="1" a="1"/>
  <c r="H271" i="1" s="1"/>
  <c r="R85" i="1" a="1"/>
  <c r="R85" i="1" s="1"/>
  <c r="L134" i="1" a="1"/>
  <c r="L134" i="1" s="1"/>
  <c r="L298" i="1" a="1"/>
  <c r="L298" i="1" s="1"/>
  <c r="L156" i="1" s="1"/>
  <c r="L277" i="1" a="1"/>
  <c r="L277" i="1" s="1"/>
  <c r="O296" i="1" a="1"/>
  <c r="O296" i="1" s="1"/>
  <c r="O275" i="1" a="1"/>
  <c r="O275" i="1" s="1"/>
  <c r="O132" i="1" a="1"/>
  <c r="O132" i="1" s="1"/>
  <c r="O298" i="1" a="1"/>
  <c r="O298" i="1" s="1"/>
  <c r="O156" i="1" s="1"/>
  <c r="O134" i="1" a="1"/>
  <c r="O134" i="1" s="1"/>
  <c r="O277" i="1" a="1"/>
  <c r="O277" i="1" s="1"/>
  <c r="O286" i="1" a="1"/>
  <c r="O286" i="1" s="1"/>
  <c r="O121" i="1" a="1"/>
  <c r="O121" i="1" s="1"/>
  <c r="O307" i="1" a="1"/>
  <c r="O307" i="1" s="1"/>
  <c r="O350" i="1"/>
  <c r="O143" i="1" a="1"/>
  <c r="O143" i="1" s="1"/>
  <c r="O165" i="1"/>
  <c r="O329" i="1"/>
  <c r="L155" i="1"/>
  <c r="AP527" i="1" a="1"/>
  <c r="AP527" i="1" s="1"/>
  <c r="AP459" i="1"/>
  <c r="AP481" i="1" s="1" a="1"/>
  <c r="AP481" i="1" s="1"/>
  <c r="AM469" i="1"/>
  <c r="AM513" i="1" s="1"/>
  <c r="R112" i="1" a="1"/>
  <c r="R112" i="1" s="1"/>
  <c r="AP438" i="1" a="1"/>
  <c r="AP438" i="1" s="1"/>
  <c r="M111" i="1" a="1"/>
  <c r="M111" i="1" s="1"/>
  <c r="R90" i="1" a="1"/>
  <c r="R90" i="1" s="1"/>
  <c r="H159" i="1"/>
  <c r="J344" i="1"/>
  <c r="R89" i="1" a="1"/>
  <c r="R89" i="1" s="1"/>
  <c r="R88" i="1" a="1"/>
  <c r="R88" i="1" s="1"/>
  <c r="K320" i="1"/>
  <c r="AP467" i="1"/>
  <c r="AP489" i="1" s="1" a="1"/>
  <c r="AP489" i="1" s="1"/>
  <c r="AK469" i="1"/>
  <c r="AK491" i="1" s="1"/>
  <c r="AM497" i="1" a="1"/>
  <c r="AM497" i="1" s="1"/>
  <c r="AO469" i="1"/>
  <c r="AO513" i="1" s="1"/>
  <c r="AP468" i="1"/>
  <c r="AP512" i="1" s="1" a="1"/>
  <c r="AP512" i="1" s="1"/>
  <c r="AP461" i="1"/>
  <c r="AP483" i="1" s="1" a="1"/>
  <c r="AP483" i="1" s="1"/>
  <c r="AP463" i="1"/>
  <c r="AP485" i="1" s="1" a="1"/>
  <c r="AP485" i="1" s="1"/>
  <c r="AP458" i="1"/>
  <c r="AP480" i="1" s="1" a="1"/>
  <c r="AP480" i="1" s="1"/>
  <c r="AD511" i="1" a="1"/>
  <c r="AD511" i="1" s="1"/>
  <c r="AO404" i="1" a="1"/>
  <c r="AO404" i="1" s="1"/>
  <c r="AO376" i="1"/>
  <c r="AN376" i="1"/>
  <c r="AN404" i="1" a="1"/>
  <c r="AN404" i="1" s="1"/>
  <c r="AP372" i="1"/>
  <c r="AD416" i="1" a="1"/>
  <c r="AD416" i="1" s="1"/>
  <c r="AD411" i="1" a="1"/>
  <c r="AD411" i="1" s="1"/>
  <c r="AP367" i="1"/>
  <c r="AD414" i="1" a="1"/>
  <c r="AD414" i="1" s="1"/>
  <c r="AP370" i="1"/>
  <c r="AD415" i="1" a="1"/>
  <c r="AD415" i="1" s="1"/>
  <c r="AP371" i="1"/>
  <c r="AP362" i="1"/>
  <c r="AD406" i="1" a="1"/>
  <c r="AD406" i="1" s="1"/>
  <c r="AH404" i="1" a="1"/>
  <c r="AH404" i="1" s="1"/>
  <c r="AH376" i="1"/>
  <c r="AP464" i="1"/>
  <c r="AP486" i="1" s="1" a="1"/>
  <c r="AP486" i="1" s="1"/>
  <c r="AP455" i="1"/>
  <c r="AP499" i="1" s="1" a="1"/>
  <c r="AP499" i="1" s="1"/>
  <c r="AP466" i="1"/>
  <c r="AP510" i="1" s="1" a="1"/>
  <c r="AP510" i="1" s="1"/>
  <c r="AP462" i="1"/>
  <c r="AP506" i="1" s="1" a="1"/>
  <c r="AP506" i="1" s="1"/>
  <c r="AL469" i="1"/>
  <c r="AL513" i="1" s="1"/>
  <c r="AN469" i="1"/>
  <c r="AN513" i="1" s="1"/>
  <c r="AP457" i="1"/>
  <c r="AP501" i="1" s="1" a="1"/>
  <c r="AP501" i="1" s="1"/>
  <c r="AI469" i="1"/>
  <c r="AI513" i="1" s="1"/>
  <c r="AF376" i="1"/>
  <c r="AK376" i="1"/>
  <c r="AK404" i="1" a="1"/>
  <c r="AK404" i="1" s="1"/>
  <c r="AE376" i="1"/>
  <c r="AE404" i="1" a="1"/>
  <c r="AE404" i="1" s="1"/>
  <c r="AP366" i="1"/>
  <c r="AD410" i="1" a="1"/>
  <c r="AD410" i="1" s="1"/>
  <c r="AD417" i="1" a="1"/>
  <c r="AD417" i="1" s="1"/>
  <c r="AP373" i="1"/>
  <c r="AD408" i="1" a="1"/>
  <c r="AD408" i="1" s="1"/>
  <c r="AP364" i="1"/>
  <c r="AD418" i="1" a="1"/>
  <c r="AD418" i="1" s="1"/>
  <c r="AP374" i="1"/>
  <c r="AP360" i="1"/>
  <c r="AD404" i="1" a="1"/>
  <c r="AD404" i="1" s="1"/>
  <c r="AD376" i="1"/>
  <c r="AL404" i="1" a="1"/>
  <c r="AL404" i="1" s="1"/>
  <c r="AL376" i="1"/>
  <c r="AM404" i="1" a="1"/>
  <c r="AM404" i="1" s="1"/>
  <c r="AM376" i="1"/>
  <c r="AG376" i="1"/>
  <c r="AG404" i="1" a="1"/>
  <c r="AG404" i="1" s="1"/>
  <c r="AJ404" i="1" a="1"/>
  <c r="AJ404" i="1" s="1"/>
  <c r="AJ376" i="1"/>
  <c r="AD407" i="1" a="1"/>
  <c r="AD407" i="1" s="1"/>
  <c r="AP363" i="1"/>
  <c r="AI376" i="1"/>
  <c r="AI404" i="1" a="1"/>
  <c r="AI404" i="1" s="1"/>
  <c r="AD413" i="1" a="1"/>
  <c r="AD413" i="1" s="1"/>
  <c r="AP369" i="1"/>
  <c r="AP375" i="1"/>
  <c r="AD419" i="1" a="1"/>
  <c r="AD419" i="1" s="1"/>
  <c r="AD409" i="1" a="1"/>
  <c r="AD409" i="1" s="1"/>
  <c r="AP365" i="1"/>
  <c r="AD412" i="1" a="1"/>
  <c r="AD412" i="1" s="1"/>
  <c r="AP368" i="1"/>
  <c r="AJ469" i="1"/>
  <c r="AJ491" i="1" s="1"/>
  <c r="AP456" i="1"/>
  <c r="AP478" i="1" s="1" a="1"/>
  <c r="AP478" i="1" s="1"/>
  <c r="AP460" i="1"/>
  <c r="AP504" i="1" s="1" a="1"/>
  <c r="AP504" i="1" s="1"/>
  <c r="AF469" i="1"/>
  <c r="AF513" i="1" s="1"/>
  <c r="AP465" i="1"/>
  <c r="AP509" i="1" s="1" a="1"/>
  <c r="AP509" i="1" s="1"/>
  <c r="AH469" i="1"/>
  <c r="AH513" i="1" s="1"/>
  <c r="AP453" i="1"/>
  <c r="AP475" i="1" s="1" a="1"/>
  <c r="AP475" i="1" s="1"/>
  <c r="AD469" i="1"/>
  <c r="AD491" i="1" s="1"/>
  <c r="AP454" i="1"/>
  <c r="AP498" i="1" s="1" a="1"/>
  <c r="AP498" i="1" s="1"/>
  <c r="AG469" i="1"/>
  <c r="AG513" i="1" s="1"/>
  <c r="AE469" i="1"/>
  <c r="AE491" i="1" s="1"/>
  <c r="AP361" i="1"/>
  <c r="AJ535" i="1"/>
  <c r="AP524" i="1" a="1"/>
  <c r="AP524" i="1" s="1"/>
  <c r="AP529" i="1" a="1"/>
  <c r="AP529" i="1" s="1"/>
  <c r="AI535" i="1"/>
  <c r="AF535" i="1"/>
  <c r="AP520" i="1" a="1"/>
  <c r="AP520" i="1" s="1"/>
  <c r="AP519" i="1" a="1"/>
  <c r="AP519" i="1" s="1"/>
  <c r="AP522" i="1" a="1"/>
  <c r="AP522" i="1" s="1"/>
  <c r="AP526" i="1" a="1"/>
  <c r="AP526" i="1" s="1"/>
  <c r="AP531" i="1" a="1"/>
  <c r="AP531" i="1" s="1"/>
  <c r="AP497" i="1" a="1"/>
  <c r="AP497" i="1" s="1"/>
  <c r="AF491" i="1"/>
  <c r="AK23" i="7" l="1"/>
  <c r="Q218" i="7" a="1"/>
  <c r="Q218" i="7" s="1"/>
  <c r="Q245" i="7" s="1" a="1"/>
  <c r="Q245" i="7" s="1"/>
  <c r="R218" i="7" a="1"/>
  <c r="R218" i="7" s="1"/>
  <c r="R245" i="7" s="1" a="1"/>
  <c r="R245" i="7" s="1"/>
  <c r="L218" i="7" a="1"/>
  <c r="L218" i="7" s="1"/>
  <c r="G219" i="7"/>
  <c r="H218" i="7" a="1"/>
  <c r="H218" i="7" s="1"/>
  <c r="H245" i="7" s="1" a="1"/>
  <c r="H245" i="7" s="1"/>
  <c r="J218" i="7" a="1"/>
  <c r="J218" i="7" s="1"/>
  <c r="M218" i="7" a="1"/>
  <c r="M218" i="7" s="1"/>
  <c r="M245" i="7" s="1" a="1"/>
  <c r="M245" i="7" s="1"/>
  <c r="N218" i="7" a="1"/>
  <c r="N218" i="7" s="1"/>
  <c r="N245" i="7" s="1" a="1"/>
  <c r="N245" i="7" s="1"/>
  <c r="K218" i="7" a="1"/>
  <c r="K218" i="7" s="1"/>
  <c r="K245" i="7" s="1" a="1"/>
  <c r="K245" i="7" s="1"/>
  <c r="I218" i="7" a="1"/>
  <c r="I218" i="7" s="1"/>
  <c r="I245" i="7" s="1" a="1"/>
  <c r="I245" i="7" s="1"/>
  <c r="R133" i="7" a="1"/>
  <c r="R133" i="7" s="1"/>
  <c r="H297" i="7" a="1"/>
  <c r="H297" i="7" s="1"/>
  <c r="H318" i="7" a="1"/>
  <c r="H318" i="7" s="1"/>
  <c r="H133" i="7" s="1" a="1"/>
  <c r="H133" i="7" s="1"/>
  <c r="R155" i="7" a="1"/>
  <c r="R155" i="7" s="1"/>
  <c r="H177" i="7"/>
  <c r="R297" i="7" a="1"/>
  <c r="R297" i="7" s="1"/>
  <c r="S297" i="7" s="1" a="1"/>
  <c r="S297" i="7" s="1"/>
  <c r="H155" i="7" a="1"/>
  <c r="H155" i="7" s="1"/>
  <c r="R112" i="7" a="1"/>
  <c r="R112" i="7" s="1"/>
  <c r="AP432" i="7" a="1"/>
  <c r="AP432" i="7" s="1"/>
  <c r="AP410" i="7" a="1"/>
  <c r="AP410" i="7" s="1"/>
  <c r="AP393" i="7"/>
  <c r="AP404" i="7" a="1"/>
  <c r="AP404" i="7" s="1"/>
  <c r="AP426" i="7" a="1"/>
  <c r="AP426" i="7" s="1"/>
  <c r="AF748" i="1" a="1"/>
  <c r="AF748" i="1" s="1"/>
  <c r="L344" i="1"/>
  <c r="Q318" i="7" a="1"/>
  <c r="Q318" i="7" s="1"/>
  <c r="Q361" i="7" s="1"/>
  <c r="Q155" i="7" a="1"/>
  <c r="Q155" i="7" s="1"/>
  <c r="Q297" i="7" a="1"/>
  <c r="Q297" i="7" s="1"/>
  <c r="Q133" i="7" s="1" a="1"/>
  <c r="Q133" i="7" s="1"/>
  <c r="Q340" i="7"/>
  <c r="Q177" i="7"/>
  <c r="AE415" i="7"/>
  <c r="AE437" i="7"/>
  <c r="AE459" i="7"/>
  <c r="N155" i="7" a="1"/>
  <c r="N155" i="7" s="1"/>
  <c r="N361" i="7"/>
  <c r="N297" i="7" a="1"/>
  <c r="N297" i="7" s="1"/>
  <c r="N133" i="7" s="1" a="1"/>
  <c r="N133" i="7" s="1"/>
  <c r="N318" i="7" a="1"/>
  <c r="N318" i="7" s="1"/>
  <c r="N177" i="7" s="1"/>
  <c r="N244" i="7" a="1"/>
  <c r="N244" i="7" s="1"/>
  <c r="M155" i="7" a="1"/>
  <c r="M155" i="7" s="1"/>
  <c r="M297" i="7" a="1"/>
  <c r="M297" i="7" s="1"/>
  <c r="M133" i="7" s="1"/>
  <c r="M318" i="7" a="1"/>
  <c r="M318" i="7" s="1"/>
  <c r="M177" i="7" s="1"/>
  <c r="AM5" i="7"/>
  <c r="K155" i="7" a="1"/>
  <c r="K155" i="7" s="1"/>
  <c r="K318" i="7" a="1"/>
  <c r="K318" i="7" s="1"/>
  <c r="K361" i="7" s="1"/>
  <c r="K297" i="7" a="1"/>
  <c r="K297" i="7" s="1"/>
  <c r="K133" i="7" s="1" a="1"/>
  <c r="K133" i="7" s="1"/>
  <c r="Q244" i="7" a="1"/>
  <c r="Q244" i="7" s="1"/>
  <c r="I318" i="7" a="1"/>
  <c r="I318" i="7" s="1"/>
  <c r="I361" i="7" s="1"/>
  <c r="I155" i="7" a="1"/>
  <c r="I155" i="7" s="1"/>
  <c r="I297" i="7" a="1"/>
  <c r="I297" i="7" s="1"/>
  <c r="I340" i="7" s="1"/>
  <c r="J155" i="7" a="1"/>
  <c r="J155" i="7" s="1"/>
  <c r="J297" i="7" a="1"/>
  <c r="J297" i="7" s="1"/>
  <c r="J133" i="7" s="1" a="1"/>
  <c r="J133" i="7" s="1"/>
  <c r="J318" i="7" a="1"/>
  <c r="J318" i="7" s="1"/>
  <c r="J361" i="7" s="1"/>
  <c r="J177" i="7"/>
  <c r="G114" i="7"/>
  <c r="M113" i="7" a="1"/>
  <c r="M113" i="7" s="1"/>
  <c r="J113" i="7" a="1"/>
  <c r="J113" i="7" s="1"/>
  <c r="H113" i="7" a="1"/>
  <c r="H113" i="7" s="1"/>
  <c r="N113" i="7" a="1"/>
  <c r="N113" i="7" s="1"/>
  <c r="K113" i="7" a="1"/>
  <c r="K113" i="7" s="1"/>
  <c r="I113" i="7" a="1"/>
  <c r="I113" i="7" s="1"/>
  <c r="Q113" i="7" a="1"/>
  <c r="Q113" i="7" s="1"/>
  <c r="L113" i="7" a="1"/>
  <c r="L113" i="7" s="1"/>
  <c r="AK757" i="7" a="1"/>
  <c r="AK757" i="7" s="1"/>
  <c r="AQ757" i="7" a="1"/>
  <c r="AQ757" i="7" s="1"/>
  <c r="AE757" i="7" a="1"/>
  <c r="AE757" i="7" s="1"/>
  <c r="AF757" i="7" a="1"/>
  <c r="AF757" i="7" s="1"/>
  <c r="AG757" i="7" a="1"/>
  <c r="AG757" i="7" s="1"/>
  <c r="AL757" i="7" a="1"/>
  <c r="AL757" i="7" s="1"/>
  <c r="AO757" i="7" a="1"/>
  <c r="AO757" i="7" s="1"/>
  <c r="R176" i="7"/>
  <c r="AH757" i="7" a="1"/>
  <c r="AH757" i="7" s="1"/>
  <c r="AP757" i="7" a="1"/>
  <c r="AP757" i="7" s="1"/>
  <c r="AI757" i="7" a="1"/>
  <c r="AI757" i="7" s="1"/>
  <c r="AJ757" i="7" a="1"/>
  <c r="AJ757" i="7" s="1"/>
  <c r="R317" i="7" a="1"/>
  <c r="R317" i="7" s="1"/>
  <c r="AR757" i="7" a="1"/>
  <c r="AR757" i="7" s="1"/>
  <c r="AM757" i="7" a="1"/>
  <c r="AM757" i="7" s="1"/>
  <c r="AD757" i="7" a="1"/>
  <c r="AD757" i="7" s="1"/>
  <c r="AN757" i="7" a="1"/>
  <c r="AN757" i="7" s="1"/>
  <c r="AS757" i="7" a="1"/>
  <c r="AS757" i="7" s="1"/>
  <c r="AP508" i="7"/>
  <c r="AP530" i="7"/>
  <c r="L318" i="7" a="1"/>
  <c r="L318" i="7" s="1"/>
  <c r="L340" i="7" s="1"/>
  <c r="L361" i="7"/>
  <c r="L155" i="7" a="1"/>
  <c r="L155" i="7" s="1"/>
  <c r="L297" i="7" a="1"/>
  <c r="L297" i="7" s="1"/>
  <c r="L133" i="7" s="1" a="1"/>
  <c r="L133" i="7" s="1"/>
  <c r="L177" i="7"/>
  <c r="AK459" i="7"/>
  <c r="AK437" i="7"/>
  <c r="AK415" i="7"/>
  <c r="AN744" i="1" a="1"/>
  <c r="AN744" i="1" s="1"/>
  <c r="I316" i="1"/>
  <c r="AM491" i="1"/>
  <c r="H323" i="1"/>
  <c r="K341" i="1"/>
  <c r="O340" i="1"/>
  <c r="L115" i="1" a="1"/>
  <c r="L115" i="1" s="1"/>
  <c r="L321" i="1"/>
  <c r="AO23" i="1"/>
  <c r="AK23" i="1"/>
  <c r="N319" i="1"/>
  <c r="N111" i="1" a="1"/>
  <c r="N111" i="1" s="1"/>
  <c r="O342" i="1"/>
  <c r="AJ734" i="1" a="1"/>
  <c r="AJ734" i="1" s="1"/>
  <c r="AM740" i="1" a="1"/>
  <c r="AM740" i="1" s="1"/>
  <c r="O115" i="1" a="1"/>
  <c r="O115" i="1" s="1"/>
  <c r="AO734" i="1" a="1"/>
  <c r="AO734" i="1" s="1"/>
  <c r="P323" i="1"/>
  <c r="I341" i="1"/>
  <c r="AH747" i="1" a="1"/>
  <c r="AH747" i="1" s="1"/>
  <c r="AR734" i="1" a="1"/>
  <c r="AR734" i="1" s="1"/>
  <c r="I115" i="1" a="1"/>
  <c r="I115" i="1" s="1"/>
  <c r="Q323" i="1"/>
  <c r="K323" i="1"/>
  <c r="AH744" i="1" a="1"/>
  <c r="AH744" i="1" s="1"/>
  <c r="O113" i="1" a="1"/>
  <c r="O113" i="1" s="1"/>
  <c r="AN747" i="1" a="1"/>
  <c r="AN747" i="1" s="1"/>
  <c r="I320" i="1"/>
  <c r="J320" i="1"/>
  <c r="I108" i="1" a="1"/>
  <c r="I108" i="1" s="1"/>
  <c r="AS744" i="1" a="1"/>
  <c r="AS744" i="1" s="1"/>
  <c r="AD743" i="1" a="1"/>
  <c r="AD743" i="1" s="1"/>
  <c r="M114" i="1" a="1"/>
  <c r="M114" i="1" s="1"/>
  <c r="K322" i="1"/>
  <c r="J321" i="1"/>
  <c r="AI743" i="1" a="1"/>
  <c r="AI743" i="1" s="1"/>
  <c r="I319" i="1"/>
  <c r="K337" i="1"/>
  <c r="I152" i="1"/>
  <c r="AG743" i="1" a="1"/>
  <c r="AG743" i="1" s="1"/>
  <c r="M343" i="1"/>
  <c r="L114" i="1" a="1"/>
  <c r="L114" i="1" s="1"/>
  <c r="J341" i="1"/>
  <c r="K108" i="1" a="1"/>
  <c r="K108" i="1" s="1"/>
  <c r="J114" i="1" a="1"/>
  <c r="J114" i="1" s="1"/>
  <c r="AN740" i="1" a="1"/>
  <c r="AN740" i="1" s="1"/>
  <c r="L340" i="1"/>
  <c r="J113" i="1" a="1"/>
  <c r="J113" i="1" s="1"/>
  <c r="AO743" i="1" a="1"/>
  <c r="AO743" i="1" s="1"/>
  <c r="AN743" i="1" a="1"/>
  <c r="AN743" i="1" s="1"/>
  <c r="AR743" i="1" a="1"/>
  <c r="AR743" i="1" s="1"/>
  <c r="AK748" i="1" a="1"/>
  <c r="AK748" i="1" s="1"/>
  <c r="Q341" i="1"/>
  <c r="I338" i="1"/>
  <c r="M113" i="1" a="1"/>
  <c r="M113" i="1" s="1"/>
  <c r="AG740" i="1" a="1"/>
  <c r="AG740" i="1" s="1"/>
  <c r="AO740" i="1" a="1"/>
  <c r="AO740" i="1" s="1"/>
  <c r="AS743" i="1" a="1"/>
  <c r="AS743" i="1" s="1"/>
  <c r="R302" i="1" a="1"/>
  <c r="R302" i="1" s="1"/>
  <c r="R160" i="1" s="1"/>
  <c r="AL743" i="1" a="1"/>
  <c r="AL743" i="1" s="1"/>
  <c r="R165" i="1"/>
  <c r="P115" i="1" a="1"/>
  <c r="P115" i="1" s="1"/>
  <c r="P340" i="1"/>
  <c r="L109" i="1" a="1"/>
  <c r="L109" i="1" s="1"/>
  <c r="I157" i="1"/>
  <c r="AI740" i="1" a="1"/>
  <c r="AI740" i="1" s="1"/>
  <c r="L319" i="1"/>
  <c r="O110" i="1" a="1"/>
  <c r="O110" i="1" s="1"/>
  <c r="I323" i="1"/>
  <c r="L338" i="1"/>
  <c r="L317" i="1"/>
  <c r="O321" i="1"/>
  <c r="AQ743" i="1" a="1"/>
  <c r="AQ743" i="1" s="1"/>
  <c r="AH743" i="1" a="1"/>
  <c r="AH743" i="1" s="1"/>
  <c r="AF743" i="1" a="1"/>
  <c r="AF743" i="1" s="1"/>
  <c r="AI748" i="1" a="1"/>
  <c r="AI748" i="1" s="1"/>
  <c r="H318" i="1"/>
  <c r="L342" i="1"/>
  <c r="H317" i="1"/>
  <c r="AL734" i="1" a="1"/>
  <c r="AL734" i="1" s="1"/>
  <c r="AP734" i="1" a="1"/>
  <c r="AP734" i="1" s="1"/>
  <c r="R151" i="1"/>
  <c r="AE748" i="1" a="1"/>
  <c r="AE748" i="1" s="1"/>
  <c r="AD748" i="1" a="1"/>
  <c r="AD748" i="1" s="1"/>
  <c r="AG748" i="1" a="1"/>
  <c r="AG748" i="1" s="1"/>
  <c r="AM748" i="1" a="1"/>
  <c r="AM748" i="1" s="1"/>
  <c r="AN748" i="1" a="1"/>
  <c r="AN748" i="1" s="1"/>
  <c r="I109" i="1" a="1"/>
  <c r="I109" i="1" s="1"/>
  <c r="Q324" i="1"/>
  <c r="AI747" i="1" a="1"/>
  <c r="AI747" i="1" s="1"/>
  <c r="J116" i="1" a="1"/>
  <c r="J116" i="1" s="1"/>
  <c r="H154" i="1"/>
  <c r="AD741" i="1" a="1"/>
  <c r="AD741" i="1" s="1"/>
  <c r="AM734" i="1" a="1"/>
  <c r="AM734" i="1" s="1"/>
  <c r="AS734" i="1" a="1"/>
  <c r="AS734" i="1" s="1"/>
  <c r="R293" i="1" a="1"/>
  <c r="R293" i="1" s="1"/>
  <c r="O317" i="1"/>
  <c r="AK744" i="1" a="1"/>
  <c r="AK744" i="1" s="1"/>
  <c r="AR748" i="1" a="1"/>
  <c r="AR748" i="1" s="1"/>
  <c r="AS748" i="1" a="1"/>
  <c r="AS748" i="1" s="1"/>
  <c r="AJ748" i="1" a="1"/>
  <c r="AJ748" i="1" s="1"/>
  <c r="R307" i="1" a="1"/>
  <c r="R307" i="1" s="1"/>
  <c r="AO748" i="1" a="1"/>
  <c r="AO748" i="1" s="1"/>
  <c r="N337" i="1"/>
  <c r="Q345" i="1"/>
  <c r="N112" i="1" a="1"/>
  <c r="N112" i="1" s="1"/>
  <c r="N116" i="1" a="1"/>
  <c r="N116" i="1" s="1"/>
  <c r="Q319" i="1"/>
  <c r="L144" i="1"/>
  <c r="AP484" i="1" a="1"/>
  <c r="AP484" i="1" s="1"/>
  <c r="N318" i="1"/>
  <c r="AD747" i="1" a="1"/>
  <c r="AD747" i="1" s="1"/>
  <c r="N339" i="1"/>
  <c r="P111" i="1" a="1"/>
  <c r="P111" i="1" s="1"/>
  <c r="AK734" i="1" a="1"/>
  <c r="AK734" i="1" s="1"/>
  <c r="AQ734" i="1" a="1"/>
  <c r="AQ734" i="1" s="1"/>
  <c r="O155" i="1"/>
  <c r="N316" i="1"/>
  <c r="AR744" i="1" a="1"/>
  <c r="AR744" i="1" s="1"/>
  <c r="AK743" i="1" a="1"/>
  <c r="AK743" i="1" s="1"/>
  <c r="AP743" i="1" a="1"/>
  <c r="AP743" i="1" s="1"/>
  <c r="AM743" i="1" a="1"/>
  <c r="AM743" i="1" s="1"/>
  <c r="AJ743" i="1" a="1"/>
  <c r="AJ743" i="1" s="1"/>
  <c r="AH748" i="1" a="1"/>
  <c r="AH748" i="1" s="1"/>
  <c r="AP748" i="1" a="1"/>
  <c r="AP748" i="1" s="1"/>
  <c r="AQ748" i="1" a="1"/>
  <c r="AQ748" i="1" s="1"/>
  <c r="H108" i="1" a="1"/>
  <c r="H108" i="1" s="1"/>
  <c r="H345" i="1"/>
  <c r="I345" i="1"/>
  <c r="N108" i="1" a="1"/>
  <c r="N108" i="1" s="1"/>
  <c r="I114" i="1" a="1"/>
  <c r="I114" i="1" s="1"/>
  <c r="I343" i="1"/>
  <c r="I158" i="1"/>
  <c r="AO747" i="1" a="1"/>
  <c r="AO747" i="1" s="1"/>
  <c r="AS747" i="1" a="1"/>
  <c r="AS747" i="1" s="1"/>
  <c r="AL747" i="1" a="1"/>
  <c r="AL747" i="1" s="1"/>
  <c r="AP747" i="1" a="1"/>
  <c r="AP747" i="1" s="1"/>
  <c r="H342" i="1"/>
  <c r="AI744" i="1" a="1"/>
  <c r="AI744" i="1" s="1"/>
  <c r="AL744" i="1" a="1"/>
  <c r="AL744" i="1" s="1"/>
  <c r="AF744" i="1" a="1"/>
  <c r="AF744" i="1" s="1"/>
  <c r="AG744" i="1" a="1"/>
  <c r="AG744" i="1" s="1"/>
  <c r="AE744" i="1" a="1"/>
  <c r="AE744" i="1" s="1"/>
  <c r="L322" i="1"/>
  <c r="M144" i="1"/>
  <c r="P116" i="1" a="1"/>
  <c r="P116" i="1" s="1"/>
  <c r="Q111" i="1" a="1"/>
  <c r="Q111" i="1" s="1"/>
  <c r="J322" i="1"/>
  <c r="L110" i="1" a="1"/>
  <c r="L110" i="1" s="1"/>
  <c r="N343" i="1"/>
  <c r="N322" i="1"/>
  <c r="K158" i="1"/>
  <c r="P158" i="1"/>
  <c r="P343" i="1"/>
  <c r="AE740" i="1" a="1"/>
  <c r="AE740" i="1" s="1"/>
  <c r="AH740" i="1" a="1"/>
  <c r="AH740" i="1" s="1"/>
  <c r="AR740" i="1" a="1"/>
  <c r="AR740" i="1" s="1"/>
  <c r="AJ740" i="1" a="1"/>
  <c r="AJ740" i="1" s="1"/>
  <c r="AK740" i="1" a="1"/>
  <c r="AK740" i="1" s="1"/>
  <c r="AF740" i="1" a="1"/>
  <c r="AF740" i="1" s="1"/>
  <c r="AP740" i="1" a="1"/>
  <c r="AP740" i="1" s="1"/>
  <c r="R299" i="1" a="1"/>
  <c r="R299" i="1" s="1"/>
  <c r="R157" i="1" s="1"/>
  <c r="L112" i="1" a="1"/>
  <c r="L112" i="1" s="1"/>
  <c r="AF747" i="1" a="1"/>
  <c r="AF747" i="1" s="1"/>
  <c r="AG747" i="1" a="1"/>
  <c r="AG747" i="1" s="1"/>
  <c r="R164" i="1"/>
  <c r="AE747" i="1" a="1"/>
  <c r="AE747" i="1" s="1"/>
  <c r="AM747" i="1" a="1"/>
  <c r="AM747" i="1" s="1"/>
  <c r="J324" i="1"/>
  <c r="AF746" i="1" a="1"/>
  <c r="AF746" i="1" s="1"/>
  <c r="R161" i="1"/>
  <c r="AO744" i="1" a="1"/>
  <c r="AO744" i="1" s="1"/>
  <c r="R303" i="1" a="1"/>
  <c r="R303" i="1" s="1"/>
  <c r="AD744" i="1" a="1"/>
  <c r="AD744" i="1" s="1"/>
  <c r="H114" i="1" a="1"/>
  <c r="H114" i="1" s="1"/>
  <c r="J158" i="1"/>
  <c r="J343" i="1"/>
  <c r="AS740" i="1" a="1"/>
  <c r="AS740" i="1" s="1"/>
  <c r="AL740" i="1" a="1"/>
  <c r="AL740" i="1" s="1"/>
  <c r="AD740" i="1" a="1"/>
  <c r="AD740" i="1" s="1"/>
  <c r="O318" i="1"/>
  <c r="R306" i="1" a="1"/>
  <c r="R306" i="1" s="1"/>
  <c r="AK747" i="1" a="1"/>
  <c r="AK747" i="1" s="1"/>
  <c r="AR747" i="1" a="1"/>
  <c r="AR747" i="1" s="1"/>
  <c r="AQ747" i="1" a="1"/>
  <c r="AQ747" i="1" s="1"/>
  <c r="P155" i="1"/>
  <c r="AL746" i="1" a="1"/>
  <c r="AL746" i="1" s="1"/>
  <c r="AJ744" i="1" a="1"/>
  <c r="AJ744" i="1" s="1"/>
  <c r="AP744" i="1" a="1"/>
  <c r="AP744" i="1" s="1"/>
  <c r="AQ744" i="1" a="1"/>
  <c r="AQ744" i="1" s="1"/>
  <c r="H343" i="1"/>
  <c r="J339" i="1"/>
  <c r="H110" i="1" a="1"/>
  <c r="H110" i="1" s="1"/>
  <c r="P345" i="1"/>
  <c r="L116" i="1" a="1"/>
  <c r="L116" i="1" s="1"/>
  <c r="N321" i="1"/>
  <c r="K114" i="1" a="1"/>
  <c r="K114" i="1" s="1"/>
  <c r="O324" i="1"/>
  <c r="J109" i="1" a="1"/>
  <c r="J109" i="1" s="1"/>
  <c r="P317" i="1"/>
  <c r="Q112" i="1" a="1"/>
  <c r="Q112" i="1" s="1"/>
  <c r="H111" i="1" a="1"/>
  <c r="H111" i="1" s="1"/>
  <c r="H339" i="1"/>
  <c r="M115" i="1" a="1"/>
  <c r="M115" i="1" s="1"/>
  <c r="N342" i="1"/>
  <c r="L196" i="1" a="1"/>
  <c r="L196" i="1" s="1"/>
  <c r="L223" i="1" s="1" a="1"/>
  <c r="L223" i="1" s="1"/>
  <c r="N196" i="1" a="1"/>
  <c r="N196" i="1" s="1"/>
  <c r="N223" i="1" s="1" a="1"/>
  <c r="N223" i="1" s="1"/>
  <c r="K196" i="1" a="1"/>
  <c r="K196" i="1" s="1"/>
  <c r="G197" i="1"/>
  <c r="I196" i="1" a="1"/>
  <c r="I196" i="1" s="1"/>
  <c r="I223" i="1" s="1" a="1"/>
  <c r="I223" i="1" s="1"/>
  <c r="H196" i="1" a="1"/>
  <c r="H196" i="1" s="1"/>
  <c r="H223" i="1" s="1" a="1"/>
  <c r="H223" i="1" s="1"/>
  <c r="Q196" i="1" a="1"/>
  <c r="Q196" i="1" s="1"/>
  <c r="Q223" i="1" s="1" a="1"/>
  <c r="Q223" i="1" s="1"/>
  <c r="J196" i="1" a="1"/>
  <c r="J196" i="1" s="1"/>
  <c r="J223" i="1" s="1" a="1"/>
  <c r="J223" i="1" s="1"/>
  <c r="R196" i="1" a="1"/>
  <c r="R196" i="1" s="1"/>
  <c r="R223" i="1" s="1" a="1"/>
  <c r="R223" i="1" s="1"/>
  <c r="O196" i="1" a="1"/>
  <c r="O196" i="1" s="1"/>
  <c r="O223" i="1" s="1" a="1"/>
  <c r="O223" i="1" s="1"/>
  <c r="M196" i="1" a="1"/>
  <c r="M196" i="1" s="1"/>
  <c r="M223" i="1" s="1" a="1"/>
  <c r="M223" i="1" s="1"/>
  <c r="P196" i="1" a="1"/>
  <c r="P196" i="1" s="1"/>
  <c r="P223" i="1" s="1" a="1"/>
  <c r="P223" i="1" s="1"/>
  <c r="R222" i="1" a="1"/>
  <c r="R222" i="1" s="1"/>
  <c r="I339" i="1"/>
  <c r="O108" i="1" a="1"/>
  <c r="O108" i="1" s="1"/>
  <c r="J115" i="1" a="1"/>
  <c r="J115" i="1" s="1"/>
  <c r="AO491" i="1"/>
  <c r="AP502" i="1" a="1"/>
  <c r="AP502" i="1" s="1"/>
  <c r="AH491" i="1"/>
  <c r="O344" i="1"/>
  <c r="P144" i="1"/>
  <c r="N144" i="1"/>
  <c r="N157" i="1"/>
  <c r="O111" i="1" a="1"/>
  <c r="O111" i="1" s="1"/>
  <c r="K115" i="1" a="1"/>
  <c r="K115" i="1" s="1"/>
  <c r="O337" i="1"/>
  <c r="K159" i="1"/>
  <c r="AP505" i="1" a="1"/>
  <c r="AP505" i="1" s="1"/>
  <c r="AN491" i="1"/>
  <c r="AG491" i="1"/>
  <c r="AJ741" i="1" a="1"/>
  <c r="AJ741" i="1" s="1"/>
  <c r="M337" i="1"/>
  <c r="I318" i="1"/>
  <c r="P319" i="1"/>
  <c r="P341" i="1"/>
  <c r="J316" i="1"/>
  <c r="AS746" i="1" a="1"/>
  <c r="AS746" i="1" s="1"/>
  <c r="AM746" i="1" a="1"/>
  <c r="AM746" i="1" s="1"/>
  <c r="L108" i="1" a="1"/>
  <c r="L108" i="1" s="1"/>
  <c r="J159" i="1"/>
  <c r="M323" i="1"/>
  <c r="H344" i="1"/>
  <c r="K344" i="1"/>
  <c r="AP500" i="1" a="1"/>
  <c r="AP500" i="1" s="1"/>
  <c r="AP507" i="1" a="1"/>
  <c r="AP507" i="1" s="1"/>
  <c r="O339" i="1"/>
  <c r="AL741" i="1" a="1"/>
  <c r="AL741" i="1" s="1"/>
  <c r="O323" i="1"/>
  <c r="N323" i="1"/>
  <c r="AJ746" i="1" a="1"/>
  <c r="AJ746" i="1" s="1"/>
  <c r="AR746" i="1" a="1"/>
  <c r="AR746" i="1" s="1"/>
  <c r="AK746" i="1" a="1"/>
  <c r="AK746" i="1" s="1"/>
  <c r="Q110" i="1" a="1"/>
  <c r="Q110" i="1" s="1"/>
  <c r="H157" i="1"/>
  <c r="I113" i="1" a="1"/>
  <c r="I113" i="1" s="1"/>
  <c r="L316" i="1"/>
  <c r="K113" i="1" a="1"/>
  <c r="K113" i="1" s="1"/>
  <c r="M321" i="1"/>
  <c r="O338" i="1"/>
  <c r="AH741" i="1" a="1"/>
  <c r="AH741" i="1" s="1"/>
  <c r="H112" i="1" a="1"/>
  <c r="H112" i="1" s="1"/>
  <c r="AO746" i="1" a="1"/>
  <c r="AO746" i="1" s="1"/>
  <c r="AH746" i="1" a="1"/>
  <c r="AH746" i="1" s="1"/>
  <c r="Q344" i="1"/>
  <c r="H113" i="1" a="1"/>
  <c r="H113" i="1" s="1"/>
  <c r="K144" i="1"/>
  <c r="Q144" i="1"/>
  <c r="Q108" i="1" a="1"/>
  <c r="Q108" i="1" s="1"/>
  <c r="P338" i="1"/>
  <c r="M344" i="1"/>
  <c r="M342" i="1"/>
  <c r="P318" i="1"/>
  <c r="I342" i="1"/>
  <c r="L113" i="1" a="1"/>
  <c r="L113" i="1" s="1"/>
  <c r="J160" i="1"/>
  <c r="Q342" i="1"/>
  <c r="Q157" i="1"/>
  <c r="M110" i="1" a="1"/>
  <c r="M110" i="1" s="1"/>
  <c r="M339" i="1"/>
  <c r="N156" i="1"/>
  <c r="N341" i="1"/>
  <c r="N320" i="1"/>
  <c r="K321" i="1"/>
  <c r="K342" i="1"/>
  <c r="K157" i="1"/>
  <c r="H316" i="1"/>
  <c r="H337" i="1"/>
  <c r="H152" i="1"/>
  <c r="Q320" i="1"/>
  <c r="Q156" i="1"/>
  <c r="Q317" i="1"/>
  <c r="Q109" i="1" a="1"/>
  <c r="Q109" i="1" s="1"/>
  <c r="O144" i="1"/>
  <c r="AL491" i="1"/>
  <c r="J345" i="1"/>
  <c r="AF741" i="1" a="1"/>
  <c r="AF741" i="1" s="1"/>
  <c r="AG741" i="1" a="1"/>
  <c r="AG741" i="1" s="1"/>
  <c r="AI741" i="1" a="1"/>
  <c r="AI741" i="1" s="1"/>
  <c r="AE741" i="1" a="1"/>
  <c r="AE741" i="1" s="1"/>
  <c r="P320" i="1"/>
  <c r="P157" i="1"/>
  <c r="H109" i="1" a="1"/>
  <c r="H109" i="1" s="1"/>
  <c r="J338" i="1"/>
  <c r="I324" i="1"/>
  <c r="M109" i="1" a="1"/>
  <c r="M109" i="1" s="1"/>
  <c r="AE535" i="1"/>
  <c r="AP488" i="1" a="1"/>
  <c r="AP488" i="1" s="1"/>
  <c r="I340" i="1"/>
  <c r="O112" i="1" a="1"/>
  <c r="O112" i="1" s="1"/>
  <c r="H144" i="1"/>
  <c r="AK741" i="1" a="1"/>
  <c r="AK741" i="1" s="1"/>
  <c r="R300" i="1" a="1"/>
  <c r="R300" i="1" s="1"/>
  <c r="AP741" i="1" a="1"/>
  <c r="AP741" i="1" s="1"/>
  <c r="AR741" i="1" a="1"/>
  <c r="AR741" i="1" s="1"/>
  <c r="I110" i="1" a="1"/>
  <c r="I110" i="1" s="1"/>
  <c r="O159" i="1"/>
  <c r="J152" i="1"/>
  <c r="AE746" i="1" a="1"/>
  <c r="AE746" i="1" s="1"/>
  <c r="R163" i="1"/>
  <c r="AG746" i="1" a="1"/>
  <c r="AG746" i="1" s="1"/>
  <c r="AP746" i="1" a="1"/>
  <c r="AP746" i="1" s="1"/>
  <c r="AD746" i="1" a="1"/>
  <c r="AD746" i="1" s="1"/>
  <c r="Q321" i="1"/>
  <c r="N109" i="1" a="1"/>
  <c r="N109" i="1" s="1"/>
  <c r="N338" i="1"/>
  <c r="P109" i="1" a="1"/>
  <c r="P109" i="1" s="1"/>
  <c r="I116" i="1" a="1"/>
  <c r="I116" i="1" s="1"/>
  <c r="N324" i="1"/>
  <c r="P108" i="1"/>
  <c r="L345" i="1"/>
  <c r="Q338" i="1"/>
  <c r="H340" i="1"/>
  <c r="M153" i="1"/>
  <c r="M166" i="1" s="1"/>
  <c r="M179" i="1" s="1"/>
  <c r="M338" i="1"/>
  <c r="P337" i="1"/>
  <c r="P152" i="1"/>
  <c r="P316" i="1"/>
  <c r="Q318" i="1"/>
  <c r="Q339" i="1"/>
  <c r="Q154" i="1"/>
  <c r="Q337" i="1"/>
  <c r="Q152" i="1"/>
  <c r="Q316" i="1"/>
  <c r="J318" i="1"/>
  <c r="J154" i="1"/>
  <c r="L154" i="1"/>
  <c r="L166" i="1" s="1"/>
  <c r="L179" i="1" s="1"/>
  <c r="L339" i="1"/>
  <c r="L318" i="1"/>
  <c r="L320" i="1"/>
  <c r="J144" i="1"/>
  <c r="P321" i="1"/>
  <c r="AM741" i="1" a="1"/>
  <c r="AM741" i="1" s="1"/>
  <c r="AN741" i="1" a="1"/>
  <c r="AN741" i="1" s="1"/>
  <c r="AO741" i="1" a="1"/>
  <c r="AO741" i="1" s="1"/>
  <c r="AQ741" i="1" a="1"/>
  <c r="AQ741" i="1" s="1"/>
  <c r="P342" i="1"/>
  <c r="J337" i="1"/>
  <c r="H320" i="1"/>
  <c r="H341" i="1"/>
  <c r="AN746" i="1" a="1"/>
  <c r="AN746" i="1" s="1"/>
  <c r="AI746" i="1" a="1"/>
  <c r="AI746" i="1" s="1"/>
  <c r="AQ746" i="1" a="1"/>
  <c r="AQ746" i="1" s="1"/>
  <c r="K318" i="1"/>
  <c r="H319" i="1"/>
  <c r="P339" i="1"/>
  <c r="Q113" i="1" a="1"/>
  <c r="Q113" i="1" s="1"/>
  <c r="N317" i="1"/>
  <c r="M317" i="1"/>
  <c r="Q340" i="1"/>
  <c r="L324" i="1"/>
  <c r="N113" i="1" a="1"/>
  <c r="N113" i="1" s="1"/>
  <c r="L337" i="1"/>
  <c r="P110" i="1" a="1"/>
  <c r="P110" i="1" s="1"/>
  <c r="J110" i="1" a="1"/>
  <c r="J110" i="1" s="1"/>
  <c r="AN742" i="1" a="1"/>
  <c r="AN742" i="1" s="1"/>
  <c r="AJ742" i="1" a="1"/>
  <c r="AJ742" i="1" s="1"/>
  <c r="AR742" i="1" a="1"/>
  <c r="AR742" i="1" s="1"/>
  <c r="AD742" i="1" a="1"/>
  <c r="AD742" i="1" s="1"/>
  <c r="R301" i="1" a="1"/>
  <c r="R301" i="1" s="1"/>
  <c r="AI742" i="1" a="1"/>
  <c r="AI742" i="1" s="1"/>
  <c r="AH742" i="1" a="1"/>
  <c r="AH742" i="1" s="1"/>
  <c r="AF742" i="1" a="1"/>
  <c r="AF742" i="1" s="1"/>
  <c r="AS742" i="1" a="1"/>
  <c r="AS742" i="1" s="1"/>
  <c r="AK742" i="1" a="1"/>
  <c r="AK742" i="1" s="1"/>
  <c r="AO742" i="1" a="1"/>
  <c r="AO742" i="1" s="1"/>
  <c r="AM742" i="1" a="1"/>
  <c r="AM742" i="1" s="1"/>
  <c r="AP742" i="1" a="1"/>
  <c r="AP742" i="1" s="1"/>
  <c r="AG742" i="1" a="1"/>
  <c r="AG742" i="1" s="1"/>
  <c r="AL742" i="1" a="1"/>
  <c r="AL742" i="1" s="1"/>
  <c r="AQ742" i="1" a="1"/>
  <c r="AQ742" i="1" s="1"/>
  <c r="AE742" i="1" a="1"/>
  <c r="AE742" i="1" s="1"/>
  <c r="AS735" i="1" a="1"/>
  <c r="AS735" i="1" s="1"/>
  <c r="AO735" i="1" a="1"/>
  <c r="AO735" i="1" s="1"/>
  <c r="R294" i="1" a="1"/>
  <c r="R294" i="1" s="1"/>
  <c r="R152" i="1" s="1"/>
  <c r="AI735" i="1" a="1"/>
  <c r="AI735" i="1" s="1"/>
  <c r="AL735" i="1" a="1"/>
  <c r="AL735" i="1" s="1"/>
  <c r="AK735" i="1" a="1"/>
  <c r="AK735" i="1" s="1"/>
  <c r="AN735" i="1" a="1"/>
  <c r="AN735" i="1" s="1"/>
  <c r="AM735" i="1" a="1"/>
  <c r="AM735" i="1" s="1"/>
  <c r="AQ735" i="1" a="1"/>
  <c r="AQ735" i="1" s="1"/>
  <c r="AP735" i="1" a="1"/>
  <c r="AP735" i="1" s="1"/>
  <c r="AR735" i="1" a="1"/>
  <c r="AR735" i="1" s="1"/>
  <c r="AJ735" i="1" a="1"/>
  <c r="AJ735" i="1" s="1"/>
  <c r="AK737" i="1" a="1"/>
  <c r="AK737" i="1" s="1"/>
  <c r="AP737" i="1" a="1"/>
  <c r="AP737" i="1" s="1"/>
  <c r="AN737" i="1" a="1"/>
  <c r="AN737" i="1" s="1"/>
  <c r="AI737" i="1" a="1"/>
  <c r="AI737" i="1" s="1"/>
  <c r="AH737" i="1" a="1"/>
  <c r="AH737" i="1" s="1"/>
  <c r="R296" i="1" a="1"/>
  <c r="R296" i="1" s="1"/>
  <c r="R154" i="1" s="1"/>
  <c r="AM737" i="1" a="1"/>
  <c r="AM737" i="1" s="1"/>
  <c r="AQ737" i="1" a="1"/>
  <c r="AQ737" i="1" s="1"/>
  <c r="AL737" i="1" a="1"/>
  <c r="AL737" i="1" s="1"/>
  <c r="AG737" i="1" a="1"/>
  <c r="AG737" i="1" s="1"/>
  <c r="AR737" i="1" a="1"/>
  <c r="AR737" i="1" s="1"/>
  <c r="AJ737" i="1" a="1"/>
  <c r="AJ737" i="1" s="1"/>
  <c r="AO737" i="1" a="1"/>
  <c r="AO737" i="1" s="1"/>
  <c r="AS737" i="1" a="1"/>
  <c r="AS737" i="1" s="1"/>
  <c r="AB25" i="1" a="1"/>
  <c r="AB25" i="1" s="1"/>
  <c r="AB23" i="1" a="1"/>
  <c r="AB23" i="1" s="1"/>
  <c r="AB9" i="1" a="1"/>
  <c r="AB9" i="1" s="1"/>
  <c r="AB14" i="1" a="1"/>
  <c r="AB14" i="1" s="1"/>
  <c r="AB24" i="1" a="1"/>
  <c r="AB24" i="1" s="1"/>
  <c r="AB17" i="1" a="1"/>
  <c r="AB17" i="1" s="1"/>
  <c r="AB8" i="1" a="1"/>
  <c r="AB8" i="1" s="1"/>
  <c r="AB7" i="1" a="1"/>
  <c r="AB7" i="1" s="1"/>
  <c r="AB18" i="1" a="1"/>
  <c r="AB18" i="1" s="1"/>
  <c r="AB13" i="1" a="1"/>
  <c r="AB13" i="1" s="1"/>
  <c r="AB15" i="1" a="1"/>
  <c r="AB15" i="1" s="1"/>
  <c r="AB21" i="1" a="1"/>
  <c r="AB21" i="1" s="1"/>
  <c r="AB22" i="1" a="1"/>
  <c r="AB22" i="1" s="1"/>
  <c r="AB20" i="1" a="1"/>
  <c r="AB20" i="1" s="1"/>
  <c r="AB11" i="1" a="1"/>
  <c r="AB11" i="1" s="1"/>
  <c r="AB6" i="1" a="1"/>
  <c r="AB6" i="1" s="1"/>
  <c r="AB10" i="1" a="1"/>
  <c r="AB10" i="1" s="1"/>
  <c r="AB19" i="1" a="1"/>
  <c r="AB19" i="1" s="1"/>
  <c r="AB16" i="1" a="1"/>
  <c r="AB16" i="1" s="1"/>
  <c r="AB12" i="1" a="1"/>
  <c r="AB12" i="1" s="1"/>
  <c r="AP477" i="1" a="1"/>
  <c r="AP477" i="1" s="1"/>
  <c r="K339" i="1"/>
  <c r="AP482" i="1" a="1"/>
  <c r="AP482" i="1" s="1"/>
  <c r="AE513" i="1"/>
  <c r="AP503" i="1" a="1"/>
  <c r="AP503" i="1" s="1"/>
  <c r="AP479" i="1" a="1"/>
  <c r="AP479" i="1" s="1"/>
  <c r="AK513" i="1"/>
  <c r="O341" i="1"/>
  <c r="O154" i="1"/>
  <c r="L341" i="1"/>
  <c r="N344" i="1"/>
  <c r="P112" i="1" a="1"/>
  <c r="P112" i="1" s="1"/>
  <c r="I144" i="1"/>
  <c r="J108" i="1" a="1"/>
  <c r="J108" i="1" s="1"/>
  <c r="K154" i="1"/>
  <c r="J317" i="1"/>
  <c r="AS738" i="1" a="1"/>
  <c r="AS738" i="1" s="1"/>
  <c r="AR738" i="1" a="1"/>
  <c r="AR738" i="1" s="1"/>
  <c r="AO738" i="1" a="1"/>
  <c r="AO738" i="1" s="1"/>
  <c r="AQ738" i="1" a="1"/>
  <c r="AQ738" i="1" s="1"/>
  <c r="AN738" i="1" a="1"/>
  <c r="AN738" i="1" s="1"/>
  <c r="AL738" i="1" a="1"/>
  <c r="AL738" i="1" s="1"/>
  <c r="AF738" i="1" a="1"/>
  <c r="AF738" i="1" s="1"/>
  <c r="R297" i="1" a="1"/>
  <c r="R297" i="1" s="1"/>
  <c r="R155" i="1" s="1"/>
  <c r="AI738" i="1" a="1"/>
  <c r="AI738" i="1" s="1"/>
  <c r="AP738" i="1" a="1"/>
  <c r="AP738" i="1" s="1"/>
  <c r="AM738" i="1" a="1"/>
  <c r="AM738" i="1" s="1"/>
  <c r="AH738" i="1" a="1"/>
  <c r="AH738" i="1" s="1"/>
  <c r="AJ738" i="1" a="1"/>
  <c r="AJ738" i="1" s="1"/>
  <c r="AG738" i="1" a="1"/>
  <c r="AG738" i="1" s="1"/>
  <c r="AK738" i="1" a="1"/>
  <c r="AK738" i="1" s="1"/>
  <c r="AI736" i="1" a="1"/>
  <c r="AI736" i="1" s="1"/>
  <c r="AO736" i="1" a="1"/>
  <c r="AO736" i="1" s="1"/>
  <c r="AK736" i="1" a="1"/>
  <c r="AK736" i="1" s="1"/>
  <c r="AJ736" i="1" a="1"/>
  <c r="AJ736" i="1" s="1"/>
  <c r="AP736" i="1" a="1"/>
  <c r="AP736" i="1" s="1"/>
  <c r="R295" i="1" a="1"/>
  <c r="R295" i="1" s="1"/>
  <c r="AS736" i="1" a="1"/>
  <c r="AS736" i="1" s="1"/>
  <c r="AL736" i="1" a="1"/>
  <c r="AL736" i="1" s="1"/>
  <c r="AQ736" i="1" a="1"/>
  <c r="AQ736" i="1" s="1"/>
  <c r="AH736" i="1" a="1"/>
  <c r="AH736" i="1" s="1"/>
  <c r="AM736" i="1" a="1"/>
  <c r="AM736" i="1" s="1"/>
  <c r="AR736" i="1" a="1"/>
  <c r="AR736" i="1" s="1"/>
  <c r="AN736" i="1" a="1"/>
  <c r="AN736" i="1" s="1"/>
  <c r="R153" i="1"/>
  <c r="AP739" i="1" a="1"/>
  <c r="AP739" i="1" s="1"/>
  <c r="AH739" i="1" a="1"/>
  <c r="AH739" i="1" s="1"/>
  <c r="AM739" i="1" a="1"/>
  <c r="AM739" i="1" s="1"/>
  <c r="AR739" i="1" a="1"/>
  <c r="AR739" i="1" s="1"/>
  <c r="AO739" i="1" a="1"/>
  <c r="AO739" i="1" s="1"/>
  <c r="AS739" i="1" a="1"/>
  <c r="AS739" i="1" s="1"/>
  <c r="AG739" i="1" a="1"/>
  <c r="AG739" i="1" s="1"/>
  <c r="AE739" i="1" a="1"/>
  <c r="AE739" i="1" s="1"/>
  <c r="AN739" i="1" a="1"/>
  <c r="AN739" i="1" s="1"/>
  <c r="AQ739" i="1" a="1"/>
  <c r="AQ739" i="1" s="1"/>
  <c r="AK739" i="1" a="1"/>
  <c r="AK739" i="1" s="1"/>
  <c r="R298" i="1" a="1"/>
  <c r="R298" i="1" s="1"/>
  <c r="AF739" i="1" a="1"/>
  <c r="AF739" i="1" s="1"/>
  <c r="AJ739" i="1" a="1"/>
  <c r="AJ739" i="1" s="1"/>
  <c r="AI739" i="1" a="1"/>
  <c r="AI739" i="1" s="1"/>
  <c r="AL739" i="1" a="1"/>
  <c r="AL739" i="1" s="1"/>
  <c r="O320" i="1"/>
  <c r="O316" i="1"/>
  <c r="K110" i="1" a="1"/>
  <c r="K110" i="1" s="1"/>
  <c r="J153" i="1"/>
  <c r="R342" i="1"/>
  <c r="AK733" i="1" a="1"/>
  <c r="AK733" i="1" s="1"/>
  <c r="AL733" i="1" a="1"/>
  <c r="AL733" i="1" s="1"/>
  <c r="AN733" i="1" a="1"/>
  <c r="AN733" i="1" s="1"/>
  <c r="AP733" i="1" a="1"/>
  <c r="AP733" i="1" s="1"/>
  <c r="AQ733" i="1" a="1"/>
  <c r="AQ733" i="1" s="1"/>
  <c r="AM733" i="1" a="1"/>
  <c r="AM733" i="1" s="1"/>
  <c r="AO733" i="1" a="1"/>
  <c r="AO733" i="1" s="1"/>
  <c r="AS733" i="1" a="1"/>
  <c r="AS733" i="1" s="1"/>
  <c r="R292" i="1" a="1"/>
  <c r="R292" i="1" s="1"/>
  <c r="R150" i="1"/>
  <c r="AR733" i="1" a="1"/>
  <c r="AR733" i="1" s="1"/>
  <c r="AI745" i="1" a="1"/>
  <c r="AI745" i="1" s="1"/>
  <c r="AS745" i="1" a="1"/>
  <c r="AS745" i="1" s="1"/>
  <c r="AE745" i="1" a="1"/>
  <c r="AE745" i="1" s="1"/>
  <c r="AL745" i="1" a="1"/>
  <c r="AL745" i="1" s="1"/>
  <c r="AH745" i="1" a="1"/>
  <c r="AH745" i="1" s="1"/>
  <c r="AK745" i="1" a="1"/>
  <c r="AK745" i="1" s="1"/>
  <c r="AP745" i="1" a="1"/>
  <c r="AP745" i="1" s="1"/>
  <c r="R162" i="1"/>
  <c r="R304" i="1" a="1"/>
  <c r="R304" i="1" s="1"/>
  <c r="AR745" i="1" a="1"/>
  <c r="AR745" i="1" s="1"/>
  <c r="AG745" i="1" a="1"/>
  <c r="AG745" i="1" s="1"/>
  <c r="AQ745" i="1" a="1"/>
  <c r="AQ745" i="1" s="1"/>
  <c r="AN745" i="1" a="1"/>
  <c r="AN745" i="1" s="1"/>
  <c r="AO745" i="1" a="1"/>
  <c r="AO745" i="1" s="1"/>
  <c r="AJ745" i="1" a="1"/>
  <c r="AJ745" i="1" s="1"/>
  <c r="AM745" i="1" a="1"/>
  <c r="AM745" i="1" s="1"/>
  <c r="AD745" i="1" a="1"/>
  <c r="AD745" i="1" s="1"/>
  <c r="AF745" i="1" a="1"/>
  <c r="AF745" i="1" s="1"/>
  <c r="N115" i="1" a="1"/>
  <c r="N115" i="1" s="1"/>
  <c r="AI491" i="1"/>
  <c r="AP511" i="1" a="1"/>
  <c r="AP511" i="1" s="1"/>
  <c r="AP469" i="1"/>
  <c r="AJ513" i="1"/>
  <c r="AP490" i="1" a="1"/>
  <c r="AP490" i="1" s="1"/>
  <c r="AG398" i="1"/>
  <c r="AG420" i="1"/>
  <c r="AG442" i="1"/>
  <c r="AP418" i="1" a="1"/>
  <c r="AP418" i="1" s="1"/>
  <c r="AP396" i="1" a="1"/>
  <c r="AP396" i="1" s="1"/>
  <c r="AP395" i="1" a="1"/>
  <c r="AP395" i="1" s="1"/>
  <c r="AP417" i="1" a="1"/>
  <c r="AP417" i="1" s="1"/>
  <c r="AF442" i="1"/>
  <c r="AF398" i="1"/>
  <c r="AF420" i="1"/>
  <c r="AP406" i="1" a="1"/>
  <c r="AP406" i="1" s="1"/>
  <c r="AP384" i="1" a="1"/>
  <c r="AP384" i="1" s="1"/>
  <c r="AP416" i="1" a="1"/>
  <c r="AP416" i="1" s="1"/>
  <c r="AP394" i="1" a="1"/>
  <c r="AP394" i="1" s="1"/>
  <c r="AP387" i="1" a="1"/>
  <c r="AP387" i="1" s="1"/>
  <c r="AP409" i="1" a="1"/>
  <c r="AP409" i="1" s="1"/>
  <c r="AP391" i="1" a="1"/>
  <c r="AP391" i="1" s="1"/>
  <c r="AP413" i="1" a="1"/>
  <c r="AP413" i="1" s="1"/>
  <c r="AP407" i="1" a="1"/>
  <c r="AP407" i="1" s="1"/>
  <c r="AP385" i="1" a="1"/>
  <c r="AP385" i="1" s="1"/>
  <c r="AL442" i="1"/>
  <c r="AL420" i="1"/>
  <c r="AL398" i="1"/>
  <c r="AP404" i="1" a="1"/>
  <c r="AP404" i="1" s="1"/>
  <c r="AP376" i="1"/>
  <c r="AP382" i="1" a="1"/>
  <c r="AP382" i="1" s="1"/>
  <c r="AP388" i="1" a="1"/>
  <c r="AP388" i="1" s="1"/>
  <c r="AP410" i="1" a="1"/>
  <c r="AP410" i="1" s="1"/>
  <c r="AK398" i="1"/>
  <c r="AK442" i="1"/>
  <c r="AK420" i="1"/>
  <c r="AP414" i="1" a="1"/>
  <c r="AP414" i="1" s="1"/>
  <c r="AP392" i="1" a="1"/>
  <c r="AP392" i="1" s="1"/>
  <c r="AO442" i="1"/>
  <c r="AO420" i="1"/>
  <c r="AO398" i="1"/>
  <c r="AP476" i="1" a="1"/>
  <c r="AP476" i="1" s="1"/>
  <c r="AD513" i="1"/>
  <c r="AD535" i="1"/>
  <c r="AP397" i="1" a="1"/>
  <c r="AP397" i="1" s="1"/>
  <c r="AP419" i="1" a="1"/>
  <c r="AP419" i="1" s="1"/>
  <c r="AI398" i="1"/>
  <c r="AI442" i="1"/>
  <c r="AI420" i="1"/>
  <c r="AP408" i="1" a="1"/>
  <c r="AP408" i="1" s="1"/>
  <c r="AP386" i="1" a="1"/>
  <c r="AP386" i="1" s="1"/>
  <c r="AN442" i="1"/>
  <c r="AN398" i="1"/>
  <c r="AN420" i="1"/>
  <c r="AP487" i="1" a="1"/>
  <c r="AP487" i="1" s="1"/>
  <c r="AP508" i="1" a="1"/>
  <c r="AP508" i="1" s="1"/>
  <c r="AP405" i="1" a="1"/>
  <c r="AP405" i="1" s="1"/>
  <c r="AP383" i="1" a="1"/>
  <c r="AP383" i="1" s="1"/>
  <c r="AP412" i="1" a="1"/>
  <c r="AP412" i="1" s="1"/>
  <c r="AP390" i="1" a="1"/>
  <c r="AP390" i="1" s="1"/>
  <c r="AJ442" i="1"/>
  <c r="AJ420" i="1"/>
  <c r="AJ398" i="1"/>
  <c r="AM420" i="1"/>
  <c r="AM398" i="1"/>
  <c r="AM442" i="1"/>
  <c r="AD398" i="1"/>
  <c r="AD442" i="1"/>
  <c r="AD420" i="1"/>
  <c r="AE420" i="1"/>
  <c r="AE398" i="1"/>
  <c r="AE442" i="1"/>
  <c r="AH420" i="1"/>
  <c r="AH398" i="1"/>
  <c r="AH442" i="1"/>
  <c r="AP415" i="1" a="1"/>
  <c r="AP415" i="1" s="1"/>
  <c r="AP393" i="1" a="1"/>
  <c r="AP393" i="1" s="1"/>
  <c r="AP411" i="1" a="1"/>
  <c r="AP411" i="1" s="1"/>
  <c r="AP389" i="1" a="1"/>
  <c r="AP389" i="1" s="1"/>
  <c r="N298" i="7" l="1" a="1"/>
  <c r="N298" i="7" s="1"/>
  <c r="N341" i="7"/>
  <c r="N156" i="7" a="1"/>
  <c r="N156" i="7" s="1"/>
  <c r="N134" i="7" a="1"/>
  <c r="N134" i="7" s="1"/>
  <c r="N319" i="7" a="1"/>
  <c r="N319" i="7" s="1"/>
  <c r="N178" i="7" s="1"/>
  <c r="N362" i="7"/>
  <c r="I177" i="7"/>
  <c r="K340" i="7"/>
  <c r="M361" i="7"/>
  <c r="L245" i="7" a="1"/>
  <c r="L245" i="7" s="1"/>
  <c r="H298" i="7" a="1"/>
  <c r="H298" i="7" s="1"/>
  <c r="H156" i="7" a="1"/>
  <c r="H156" i="7" s="1"/>
  <c r="R298" i="7" a="1"/>
  <c r="R298" i="7" s="1"/>
  <c r="S298" i="7" s="1" a="1"/>
  <c r="S298" i="7" s="1"/>
  <c r="R156" i="7" a="1"/>
  <c r="R156" i="7" s="1"/>
  <c r="R134" i="7" a="1"/>
  <c r="R134" i="7" s="1"/>
  <c r="H134" i="7"/>
  <c r="H319" i="7" a="1"/>
  <c r="H319" i="7" s="1"/>
  <c r="H341" i="7"/>
  <c r="R113" i="7" a="1"/>
  <c r="R113" i="7" s="1"/>
  <c r="H362" i="7"/>
  <c r="H178" i="7"/>
  <c r="AP459" i="7"/>
  <c r="AP437" i="7"/>
  <c r="AP415" i="7"/>
  <c r="J298" i="7" a="1"/>
  <c r="J298" i="7" s="1"/>
  <c r="J319" i="7" a="1"/>
  <c r="J319" i="7" s="1"/>
  <c r="J178" i="7" s="1"/>
  <c r="J156" i="7" a="1"/>
  <c r="J156" i="7" s="1"/>
  <c r="J134" i="7" a="1"/>
  <c r="J134" i="7" s="1"/>
  <c r="J341" i="7"/>
  <c r="J362" i="7"/>
  <c r="M340" i="7"/>
  <c r="H361" i="7"/>
  <c r="R324" i="1"/>
  <c r="M156" i="7" a="1"/>
  <c r="M156" i="7" s="1"/>
  <c r="M298" i="7" a="1"/>
  <c r="M298" i="7" s="1"/>
  <c r="M341" i="7"/>
  <c r="M319" i="7" a="1"/>
  <c r="M319" i="7" s="1"/>
  <c r="M178" i="7" s="1"/>
  <c r="M362" i="7"/>
  <c r="M134" i="7"/>
  <c r="I133" i="7" a="1"/>
  <c r="I133" i="7" s="1"/>
  <c r="K177" i="7"/>
  <c r="N340" i="7"/>
  <c r="H340" i="7"/>
  <c r="AT757" i="7"/>
  <c r="L319" i="7" a="1"/>
  <c r="L319" i="7" s="1"/>
  <c r="L178" i="7" s="1"/>
  <c r="L362" i="7"/>
  <c r="L341" i="7"/>
  <c r="L156" i="7" a="1"/>
  <c r="L156" i="7" s="1"/>
  <c r="L134" i="7" a="1"/>
  <c r="L134" i="7" s="1"/>
  <c r="L298" i="7" a="1"/>
  <c r="L298" i="7" s="1"/>
  <c r="M114" i="7" a="1"/>
  <c r="M114" i="7" s="1"/>
  <c r="G115" i="7"/>
  <c r="N114" i="7" a="1"/>
  <c r="N114" i="7" s="1"/>
  <c r="K114" i="7" a="1"/>
  <c r="K114" i="7" s="1"/>
  <c r="L114" i="7" a="1"/>
  <c r="L114" i="7" s="1"/>
  <c r="H114" i="7" a="1"/>
  <c r="H114" i="7" s="1"/>
  <c r="Q114" i="7" a="1"/>
  <c r="Q114" i="7" s="1"/>
  <c r="J114" i="7" a="1"/>
  <c r="J114" i="7" s="1"/>
  <c r="I114" i="7" a="1"/>
  <c r="I114" i="7" s="1"/>
  <c r="AK758" i="7" a="1"/>
  <c r="AK758" i="7" s="1"/>
  <c r="AQ758" i="7" a="1"/>
  <c r="AQ758" i="7" s="1"/>
  <c r="AO758" i="7" a="1"/>
  <c r="AO758" i="7" s="1"/>
  <c r="AL758" i="7" a="1"/>
  <c r="AL758" i="7" s="1"/>
  <c r="AF758" i="7" a="1"/>
  <c r="AF758" i="7" s="1"/>
  <c r="AN758" i="7" a="1"/>
  <c r="AN758" i="7" s="1"/>
  <c r="AM758" i="7" a="1"/>
  <c r="AM758" i="7" s="1"/>
  <c r="AD758" i="7" a="1"/>
  <c r="AD758" i="7" s="1"/>
  <c r="AI758" i="7" a="1"/>
  <c r="AI758" i="7" s="1"/>
  <c r="R318" i="7" a="1"/>
  <c r="R318" i="7" s="1"/>
  <c r="R177" i="7" s="1"/>
  <c r="AP758" i="7" a="1"/>
  <c r="AP758" i="7" s="1"/>
  <c r="AR758" i="7" a="1"/>
  <c r="AR758" i="7" s="1"/>
  <c r="AG758" i="7" a="1"/>
  <c r="AG758" i="7" s="1"/>
  <c r="AS758" i="7" a="1"/>
  <c r="AS758" i="7" s="1"/>
  <c r="AJ758" i="7" a="1"/>
  <c r="AJ758" i="7" s="1"/>
  <c r="AH758" i="7" a="1"/>
  <c r="AH758" i="7" s="1"/>
  <c r="AE758" i="7" a="1"/>
  <c r="AE758" i="7" s="1"/>
  <c r="Q298" i="7" a="1"/>
  <c r="Q298" i="7" s="1"/>
  <c r="Q156" i="7" a="1"/>
  <c r="Q156" i="7" s="1"/>
  <c r="Q319" i="7" a="1"/>
  <c r="Q319" i="7" s="1"/>
  <c r="Q178" i="7"/>
  <c r="Q362" i="7"/>
  <c r="Q341" i="7"/>
  <c r="Q134" i="7" a="1"/>
  <c r="Q134" i="7" s="1"/>
  <c r="J340" i="7"/>
  <c r="J245" i="7" a="1"/>
  <c r="J245" i="7" s="1"/>
  <c r="I362" i="7"/>
  <c r="I298" i="7" a="1"/>
  <c r="I298" i="7" s="1"/>
  <c r="I341" i="7"/>
  <c r="I319" i="7" a="1"/>
  <c r="I319" i="7" s="1"/>
  <c r="I178" i="7" s="1"/>
  <c r="I156" i="7" a="1"/>
  <c r="I156" i="7" s="1"/>
  <c r="I134" i="7"/>
  <c r="K319" i="7" a="1"/>
  <c r="K319" i="7" s="1"/>
  <c r="K178" i="7" s="1"/>
  <c r="K298" i="7" a="1"/>
  <c r="K298" i="7" s="1"/>
  <c r="K134" i="7" a="1"/>
  <c r="K134" i="7" s="1"/>
  <c r="K362" i="7"/>
  <c r="K341" i="7"/>
  <c r="K156" i="7" a="1"/>
  <c r="K156" i="7" s="1"/>
  <c r="AO3" i="7"/>
  <c r="AK3" i="7"/>
  <c r="G220" i="7"/>
  <c r="R219" i="7" a="1"/>
  <c r="R219" i="7" s="1"/>
  <c r="R246" i="7" s="1" a="1"/>
  <c r="R246" i="7" s="1"/>
  <c r="K219" i="7" a="1"/>
  <c r="K219" i="7" s="1"/>
  <c r="K246" i="7" s="1" a="1"/>
  <c r="K246" i="7" s="1"/>
  <c r="M219" i="7" a="1"/>
  <c r="M219" i="7" s="1"/>
  <c r="Q219" i="7" a="1"/>
  <c r="Q219" i="7" s="1"/>
  <c r="H219" i="7" a="1"/>
  <c r="H219" i="7" s="1"/>
  <c r="I219" i="7" a="1"/>
  <c r="I219" i="7" s="1"/>
  <c r="I246" i="7" s="1" a="1"/>
  <c r="I246" i="7" s="1"/>
  <c r="J219" i="7" a="1"/>
  <c r="J219" i="7" s="1"/>
  <c r="J246" i="7" s="1" a="1"/>
  <c r="J246" i="7" s="1"/>
  <c r="L219" i="7" a="1"/>
  <c r="L219" i="7" s="1"/>
  <c r="L246" i="7" s="1" a="1"/>
  <c r="L246" i="7" s="1"/>
  <c r="N219" i="7" a="1"/>
  <c r="N219" i="7" s="1"/>
  <c r="AM5" i="1"/>
  <c r="AK3" i="1" s="1"/>
  <c r="R321" i="1"/>
  <c r="I166" i="1"/>
  <c r="I179" i="1" s="1"/>
  <c r="R345" i="1"/>
  <c r="AT741" i="1"/>
  <c r="N166" i="1"/>
  <c r="N179" i="1" s="1"/>
  <c r="AT747" i="1"/>
  <c r="AT748" i="1"/>
  <c r="AT743" i="1"/>
  <c r="J166" i="1"/>
  <c r="J179" i="1" s="1"/>
  <c r="L145" i="1"/>
  <c r="L173" i="1" s="1"/>
  <c r="AT740" i="1"/>
  <c r="AT744" i="1"/>
  <c r="I122" i="1"/>
  <c r="AT734" i="1"/>
  <c r="J122" i="1"/>
  <c r="P122" i="1"/>
  <c r="L122" i="1"/>
  <c r="R343" i="1"/>
  <c r="R322" i="1"/>
  <c r="K122" i="1"/>
  <c r="K166" i="1"/>
  <c r="K179" i="1" s="1"/>
  <c r="P166" i="1"/>
  <c r="P179" i="1" s="1"/>
  <c r="R158" i="1"/>
  <c r="M122" i="1"/>
  <c r="H122" i="1"/>
  <c r="L197" i="1" a="1"/>
  <c r="L197" i="1" s="1"/>
  <c r="L224" i="1" s="1" a="1"/>
  <c r="L224" i="1" s="1"/>
  <c r="P197" i="1" a="1"/>
  <c r="P197" i="1" s="1"/>
  <c r="P224" i="1" s="1" a="1"/>
  <c r="P224" i="1" s="1"/>
  <c r="O197" i="1" a="1"/>
  <c r="O197" i="1" s="1"/>
  <c r="M197" i="1" a="1"/>
  <c r="M197" i="1" s="1"/>
  <c r="R197" i="1" a="1"/>
  <c r="R197" i="1" s="1"/>
  <c r="R224" i="1" s="1" a="1"/>
  <c r="R224" i="1" s="1"/>
  <c r="N197" i="1" a="1"/>
  <c r="N197" i="1" s="1"/>
  <c r="N224" i="1" s="1" a="1"/>
  <c r="N224" i="1" s="1"/>
  <c r="K197" i="1" a="1"/>
  <c r="K197" i="1" s="1"/>
  <c r="K224" i="1" s="1" a="1"/>
  <c r="K224" i="1" s="1"/>
  <c r="H197" i="1" a="1"/>
  <c r="H197" i="1" s="1"/>
  <c r="H224" i="1" s="1" a="1"/>
  <c r="H224" i="1" s="1"/>
  <c r="Q197" i="1" a="1"/>
  <c r="Q197" i="1" s="1"/>
  <c r="I197" i="1" a="1"/>
  <c r="I197" i="1" s="1"/>
  <c r="G198" i="1"/>
  <c r="J197" i="1" a="1"/>
  <c r="J197" i="1" s="1"/>
  <c r="J224" i="1" s="1" a="1"/>
  <c r="J224" i="1" s="1"/>
  <c r="O122" i="1"/>
  <c r="K223" i="1" a="1"/>
  <c r="K223" i="1" s="1"/>
  <c r="Q166" i="1"/>
  <c r="Q179" i="1" s="1"/>
  <c r="AT746" i="1"/>
  <c r="AT736" i="1"/>
  <c r="O166" i="1"/>
  <c r="O179" i="1" s="1"/>
  <c r="Q122" i="1"/>
  <c r="H166" i="1"/>
  <c r="H179" i="1" s="1"/>
  <c r="AP491" i="1"/>
  <c r="P145" i="1"/>
  <c r="P173" i="1" s="1"/>
  <c r="N122" i="1"/>
  <c r="AP535" i="1"/>
  <c r="N145" i="1"/>
  <c r="N173" i="1" s="1"/>
  <c r="I145" i="1"/>
  <c r="I173" i="1" s="1"/>
  <c r="R320" i="1"/>
  <c r="R341" i="1"/>
  <c r="R317" i="1"/>
  <c r="R338" i="1"/>
  <c r="R323" i="1"/>
  <c r="R344" i="1"/>
  <c r="AB26" i="1"/>
  <c r="AT737" i="1"/>
  <c r="AT735" i="1"/>
  <c r="R156" i="1"/>
  <c r="AT738" i="1"/>
  <c r="M145" i="1"/>
  <c r="M173" i="1" s="1"/>
  <c r="Q145" i="1"/>
  <c r="Q173" i="1" s="1"/>
  <c r="H145" i="1"/>
  <c r="H173" i="1" s="1"/>
  <c r="R340" i="1"/>
  <c r="R319" i="1"/>
  <c r="AT739" i="1"/>
  <c r="AP513" i="1"/>
  <c r="AT745" i="1"/>
  <c r="AT742" i="1"/>
  <c r="R144" i="1"/>
  <c r="R339" i="1"/>
  <c r="R318" i="1"/>
  <c r="R337" i="1"/>
  <c r="R316" i="1"/>
  <c r="AT733" i="1"/>
  <c r="K145" i="1"/>
  <c r="K173" i="1" s="1"/>
  <c r="R159" i="1"/>
  <c r="J145" i="1"/>
  <c r="J173" i="1" s="1"/>
  <c r="O145" i="1"/>
  <c r="O173" i="1" s="1"/>
  <c r="AP442" i="1"/>
  <c r="AP398" i="1"/>
  <c r="AP420" i="1"/>
  <c r="I363" i="7" l="1"/>
  <c r="I157" i="7" a="1"/>
  <c r="I157" i="7" s="1"/>
  <c r="I320" i="7" a="1"/>
  <c r="I320" i="7" s="1"/>
  <c r="I135" i="7" a="1"/>
  <c r="I135" i="7" s="1"/>
  <c r="I342" i="7"/>
  <c r="I299" i="7" a="1"/>
  <c r="I299" i="7" s="1"/>
  <c r="I179" i="7"/>
  <c r="M179" i="7"/>
  <c r="M342" i="7"/>
  <c r="M157" i="7" a="1"/>
  <c r="M157" i="7" s="1"/>
  <c r="M320" i="7" a="1"/>
  <c r="M320" i="7" s="1"/>
  <c r="M135" i="7"/>
  <c r="M363" i="7"/>
  <c r="M299" i="7" a="1"/>
  <c r="M299" i="7" s="1"/>
  <c r="J157" i="7" a="1"/>
  <c r="J157" i="7" s="1"/>
  <c r="J363" i="7"/>
  <c r="J299" i="7" a="1"/>
  <c r="J299" i="7" s="1"/>
  <c r="J135" i="7" a="1"/>
  <c r="J135" i="7" s="1"/>
  <c r="J342" i="7"/>
  <c r="J179" i="7"/>
  <c r="J320" i="7" a="1"/>
  <c r="J320" i="7" s="1"/>
  <c r="N246" i="7" a="1"/>
  <c r="N246" i="7" s="1"/>
  <c r="H246" i="7" a="1"/>
  <c r="H246" i="7" s="1"/>
  <c r="Q246" i="7" a="1"/>
  <c r="Q246" i="7" s="1"/>
  <c r="M246" i="7" a="1"/>
  <c r="M246" i="7" s="1"/>
  <c r="Q179" i="7"/>
  <c r="Q135" i="7" a="1"/>
  <c r="Q135" i="7" s="1"/>
  <c r="Q342" i="7"/>
  <c r="Q299" i="7" a="1"/>
  <c r="Q299" i="7" s="1"/>
  <c r="Q157" i="7" a="1"/>
  <c r="Q157" i="7" s="1"/>
  <c r="Q320" i="7" a="1"/>
  <c r="Q320" i="7" s="1"/>
  <c r="Q363" i="7"/>
  <c r="AH759" i="7" a="1"/>
  <c r="AH759" i="7" s="1"/>
  <c r="AI759" i="7" a="1"/>
  <c r="AI759" i="7" s="1"/>
  <c r="AD759" i="7" a="1"/>
  <c r="AD759" i="7" s="1"/>
  <c r="AP759" i="7" a="1"/>
  <c r="AP759" i="7" s="1"/>
  <c r="AE759" i="7" a="1"/>
  <c r="AE759" i="7" s="1"/>
  <c r="AN759" i="7" a="1"/>
  <c r="AN759" i="7" s="1"/>
  <c r="AG759" i="7" a="1"/>
  <c r="AG759" i="7" s="1"/>
  <c r="AL759" i="7" a="1"/>
  <c r="AL759" i="7" s="1"/>
  <c r="AS759" i="7" a="1"/>
  <c r="AS759" i="7" s="1"/>
  <c r="AM759" i="7" a="1"/>
  <c r="AM759" i="7" s="1"/>
  <c r="AF759" i="7" a="1"/>
  <c r="AF759" i="7" s="1"/>
  <c r="AO759" i="7" a="1"/>
  <c r="AO759" i="7" s="1"/>
  <c r="R319" i="7" a="1"/>
  <c r="R319" i="7" s="1"/>
  <c r="AJ759" i="7" a="1"/>
  <c r="AJ759" i="7" s="1"/>
  <c r="AR759" i="7" a="1"/>
  <c r="AR759" i="7" s="1"/>
  <c r="AQ759" i="7" a="1"/>
  <c r="AQ759" i="7" s="1"/>
  <c r="R178" i="7"/>
  <c r="AK759" i="7" a="1"/>
  <c r="AK759" i="7" s="1"/>
  <c r="H299" i="7" a="1"/>
  <c r="H299" i="7" s="1"/>
  <c r="R157" i="7" a="1"/>
  <c r="R157" i="7" s="1"/>
  <c r="H363" i="7"/>
  <c r="R299" i="7" a="1"/>
  <c r="R299" i="7" s="1"/>
  <c r="S299" i="7" s="1" a="1"/>
  <c r="S299" i="7" s="1"/>
  <c r="R114" i="7" a="1"/>
  <c r="R114" i="7" s="1"/>
  <c r="H342" i="7"/>
  <c r="H157" i="7" a="1"/>
  <c r="H157" i="7" s="1"/>
  <c r="R363" i="7"/>
  <c r="H135" i="7" a="1"/>
  <c r="H135" i="7" s="1"/>
  <c r="H179" i="7"/>
  <c r="R135" i="7" a="1"/>
  <c r="R135" i="7" s="1"/>
  <c r="H320" i="7" a="1"/>
  <c r="H320" i="7" s="1"/>
  <c r="R342" i="7"/>
  <c r="L135" i="7" a="1"/>
  <c r="L135" i="7" s="1"/>
  <c r="L320" i="7" a="1"/>
  <c r="L320" i="7" s="1"/>
  <c r="L363" i="7"/>
  <c r="L179" i="7"/>
  <c r="L342" i="7"/>
  <c r="L299" i="7" a="1"/>
  <c r="L299" i="7" s="1"/>
  <c r="L157" i="7" a="1"/>
  <c r="L157" i="7" s="1"/>
  <c r="L220" i="7" a="1"/>
  <c r="L220" i="7" s="1"/>
  <c r="L247" i="7" s="1" a="1"/>
  <c r="L247" i="7" s="1"/>
  <c r="R220" i="7" a="1"/>
  <c r="R220" i="7" s="1"/>
  <c r="R247" i="7" s="1" a="1"/>
  <c r="R247" i="7" s="1"/>
  <c r="Q220" i="7" a="1"/>
  <c r="Q220" i="7" s="1"/>
  <c r="Q247" i="7" s="1" a="1"/>
  <c r="Q247" i="7" s="1"/>
  <c r="J220" i="7" a="1"/>
  <c r="J220" i="7" s="1"/>
  <c r="J247" i="7" s="1" a="1"/>
  <c r="J247" i="7" s="1"/>
  <c r="K220" i="7" a="1"/>
  <c r="K220" i="7" s="1"/>
  <c r="K247" i="7" s="1" a="1"/>
  <c r="K247" i="7" s="1"/>
  <c r="N220" i="7" a="1"/>
  <c r="N220" i="7" s="1"/>
  <c r="N247" i="7" s="1" a="1"/>
  <c r="N247" i="7" s="1"/>
  <c r="M220" i="7" a="1"/>
  <c r="M220" i="7" s="1"/>
  <c r="M247" i="7" s="1" a="1"/>
  <c r="M247" i="7" s="1"/>
  <c r="G221" i="7"/>
  <c r="I220" i="7" a="1"/>
  <c r="I220" i="7" s="1"/>
  <c r="I247" i="7" s="1" a="1"/>
  <c r="I247" i="7" s="1"/>
  <c r="H220" i="7" a="1"/>
  <c r="H220" i="7" s="1"/>
  <c r="H247" i="7" s="1" a="1"/>
  <c r="H247" i="7" s="1"/>
  <c r="R340" i="7"/>
  <c r="R361" i="7"/>
  <c r="K179" i="7"/>
  <c r="K363" i="7"/>
  <c r="K320" i="7" a="1"/>
  <c r="K320" i="7" s="1"/>
  <c r="K342" i="7"/>
  <c r="K299" i="7" a="1"/>
  <c r="K299" i="7" s="1"/>
  <c r="K157" i="7" a="1"/>
  <c r="K157" i="7" s="1"/>
  <c r="K135" i="7" a="1"/>
  <c r="K135" i="7" s="1"/>
  <c r="N135" i="7" a="1"/>
  <c r="N135" i="7" s="1"/>
  <c r="N299" i="7" a="1"/>
  <c r="N299" i="7" s="1"/>
  <c r="N320" i="7" a="1"/>
  <c r="N320" i="7" s="1"/>
  <c r="N342" i="7"/>
  <c r="N363" i="7"/>
  <c r="N179" i="7"/>
  <c r="N157" i="7" a="1"/>
  <c r="N157" i="7" s="1"/>
  <c r="AT758" i="7"/>
  <c r="G116" i="7"/>
  <c r="N115" i="7" a="1"/>
  <c r="N115" i="7" s="1"/>
  <c r="Q115" i="7" a="1"/>
  <c r="Q115" i="7" s="1"/>
  <c r="K115" i="7" a="1"/>
  <c r="K115" i="7" s="1"/>
  <c r="J115" i="7" a="1"/>
  <c r="J115" i="7" s="1"/>
  <c r="H115" i="7" a="1"/>
  <c r="H115" i="7" s="1"/>
  <c r="I115" i="7" a="1"/>
  <c r="I115" i="7" s="1"/>
  <c r="M115" i="7" a="1"/>
  <c r="M115" i="7" s="1"/>
  <c r="L115" i="7" a="1"/>
  <c r="L115" i="7" s="1"/>
  <c r="J167" i="1"/>
  <c r="J174" i="1" s="1"/>
  <c r="AO3" i="1"/>
  <c r="H167" i="1"/>
  <c r="H174" i="1" s="1"/>
  <c r="R166" i="1"/>
  <c r="N123" i="1"/>
  <c r="N172" i="1" s="1"/>
  <c r="L123" i="1"/>
  <c r="L172" i="1" s="1"/>
  <c r="P167" i="1"/>
  <c r="P174" i="1" s="1"/>
  <c r="M167" i="1"/>
  <c r="M174" i="1" s="1"/>
  <c r="I224" i="1" a="1"/>
  <c r="I224" i="1" s="1"/>
  <c r="Q224" i="1" a="1"/>
  <c r="Q224" i="1" s="1"/>
  <c r="O198" i="1" a="1"/>
  <c r="O198" i="1" s="1"/>
  <c r="O225" i="1" s="1" a="1"/>
  <c r="O225" i="1" s="1"/>
  <c r="I198" i="1" a="1"/>
  <c r="I198" i="1" s="1"/>
  <c r="I225" i="1" s="1" a="1"/>
  <c r="I225" i="1" s="1"/>
  <c r="L198" i="1" a="1"/>
  <c r="L198" i="1" s="1"/>
  <c r="M198" i="1" a="1"/>
  <c r="M198" i="1" s="1"/>
  <c r="M225" i="1" s="1" a="1"/>
  <c r="M225" i="1" s="1"/>
  <c r="K198" i="1" a="1"/>
  <c r="K198" i="1" s="1"/>
  <c r="H198" i="1" a="1"/>
  <c r="H198" i="1" s="1"/>
  <c r="P198" i="1" a="1"/>
  <c r="P198" i="1" s="1"/>
  <c r="J198" i="1" a="1"/>
  <c r="J198" i="1" s="1"/>
  <c r="G199" i="1"/>
  <c r="N198" i="1" a="1"/>
  <c r="N198" i="1" s="1"/>
  <c r="Q198" i="1" a="1"/>
  <c r="Q198" i="1" s="1"/>
  <c r="Q225" i="1" s="1" a="1"/>
  <c r="Q225" i="1" s="1"/>
  <c r="R198" i="1" a="1"/>
  <c r="R198" i="1" s="1"/>
  <c r="R225" i="1" s="1" a="1"/>
  <c r="R225" i="1" s="1"/>
  <c r="O224" i="1" a="1"/>
  <c r="O224" i="1" s="1"/>
  <c r="I167" i="1"/>
  <c r="I174" i="1" s="1"/>
  <c r="O167" i="1"/>
  <c r="O174" i="1" s="1"/>
  <c r="K167" i="1"/>
  <c r="K174" i="1" s="1"/>
  <c r="O123" i="1"/>
  <c r="O172" i="1" s="1"/>
  <c r="Q167" i="1"/>
  <c r="Q174" i="1" s="1"/>
  <c r="K123" i="1"/>
  <c r="K172" i="1" s="1"/>
  <c r="L167" i="1"/>
  <c r="L174" i="1" s="1"/>
  <c r="L178" i="1" s="1"/>
  <c r="M224" i="1" a="1"/>
  <c r="M224" i="1" s="1"/>
  <c r="AI694" i="1"/>
  <c r="N167" i="1"/>
  <c r="N174" i="1" s="1"/>
  <c r="J123" i="1"/>
  <c r="J172" i="1" s="1"/>
  <c r="I123" i="1"/>
  <c r="I172" i="1" s="1"/>
  <c r="M123" i="1"/>
  <c r="M172" i="1" s="1"/>
  <c r="M178" i="1" s="1"/>
  <c r="P123" i="1"/>
  <c r="P172" i="1" s="1"/>
  <c r="H123" i="1"/>
  <c r="H172" i="1" s="1"/>
  <c r="H178" i="1" s="1"/>
  <c r="Q123" i="1"/>
  <c r="Q172" i="1" s="1"/>
  <c r="R300" i="7" l="1" a="1"/>
  <c r="R300" i="7" s="1"/>
  <c r="S300" i="7" s="1" a="1"/>
  <c r="S300" i="7" s="1"/>
  <c r="R343" i="7"/>
  <c r="H364" i="7"/>
  <c r="H158" i="7" a="1"/>
  <c r="H158" i="7" s="1"/>
  <c r="H321" i="7" a="1"/>
  <c r="H321" i="7" s="1"/>
  <c r="R115" i="7" a="1"/>
  <c r="R115" i="7" s="1"/>
  <c r="H136" i="7" a="1"/>
  <c r="H136" i="7" s="1"/>
  <c r="R364" i="7"/>
  <c r="R158" i="7" a="1"/>
  <c r="R158" i="7" s="1"/>
  <c r="R136" i="7" a="1"/>
  <c r="R136" i="7" s="1"/>
  <c r="H180" i="7"/>
  <c r="H300" i="7" a="1"/>
  <c r="H300" i="7" s="1"/>
  <c r="H343" i="7"/>
  <c r="K158" i="7" a="1"/>
  <c r="K158" i="7" s="1"/>
  <c r="K300" i="7" a="1"/>
  <c r="K300" i="7" s="1"/>
  <c r="K321" i="7" a="1"/>
  <c r="K321" i="7" s="1"/>
  <c r="K343" i="7"/>
  <c r="K136" i="7" a="1"/>
  <c r="K136" i="7" s="1"/>
  <c r="K364" i="7"/>
  <c r="K180" i="7"/>
  <c r="N178" i="1"/>
  <c r="L321" i="7" a="1"/>
  <c r="L321" i="7" s="1"/>
  <c r="L180" i="7"/>
  <c r="L343" i="7"/>
  <c r="L158" i="7" a="1"/>
  <c r="L158" i="7" s="1"/>
  <c r="L300" i="7" a="1"/>
  <c r="L300" i="7" s="1"/>
  <c r="L364" i="7"/>
  <c r="L136" i="7" a="1"/>
  <c r="L136" i="7" s="1"/>
  <c r="G117" i="7"/>
  <c r="N116" i="7" a="1"/>
  <c r="N116" i="7" s="1"/>
  <c r="L116" i="7" a="1"/>
  <c r="L116" i="7" s="1"/>
  <c r="Q116" i="7" a="1"/>
  <c r="Q116" i="7" s="1"/>
  <c r="H116" i="7" a="1"/>
  <c r="H116" i="7" s="1"/>
  <c r="I116" i="7" a="1"/>
  <c r="I116" i="7" s="1"/>
  <c r="M116" i="7" a="1"/>
  <c r="M116" i="7" s="1"/>
  <c r="J116" i="7" a="1"/>
  <c r="J116" i="7" s="1"/>
  <c r="K116" i="7" a="1"/>
  <c r="K116" i="7" s="1"/>
  <c r="AK760" i="7" a="1"/>
  <c r="AK760" i="7" s="1"/>
  <c r="AH760" i="7" a="1"/>
  <c r="AH760" i="7" s="1"/>
  <c r="AG760" i="7" a="1"/>
  <c r="AG760" i="7" s="1"/>
  <c r="AO760" i="7" a="1"/>
  <c r="AO760" i="7" s="1"/>
  <c r="AS760" i="7" a="1"/>
  <c r="AS760" i="7" s="1"/>
  <c r="AN760" i="7" a="1"/>
  <c r="AN760" i="7" s="1"/>
  <c r="AD760" i="7" a="1"/>
  <c r="AD760" i="7" s="1"/>
  <c r="AJ760" i="7" a="1"/>
  <c r="AJ760" i="7" s="1"/>
  <c r="AI760" i="7" a="1"/>
  <c r="AI760" i="7" s="1"/>
  <c r="R179" i="7"/>
  <c r="R320" i="7" a="1"/>
  <c r="R320" i="7" s="1"/>
  <c r="AF760" i="7" a="1"/>
  <c r="AF760" i="7" s="1"/>
  <c r="AE760" i="7" a="1"/>
  <c r="AE760" i="7" s="1"/>
  <c r="AP760" i="7" a="1"/>
  <c r="AP760" i="7" s="1"/>
  <c r="AL760" i="7" a="1"/>
  <c r="AL760" i="7" s="1"/>
  <c r="AM760" i="7" a="1"/>
  <c r="AM760" i="7" s="1"/>
  <c r="AQ760" i="7" a="1"/>
  <c r="AQ760" i="7" s="1"/>
  <c r="AR760" i="7" a="1"/>
  <c r="AR760" i="7" s="1"/>
  <c r="M158" i="7" a="1"/>
  <c r="M158" i="7" s="1"/>
  <c r="M321" i="7" a="1"/>
  <c r="M321" i="7" s="1"/>
  <c r="M343" i="7"/>
  <c r="M180" i="7"/>
  <c r="M364" i="7"/>
  <c r="M136" i="7"/>
  <c r="M300" i="7" a="1"/>
  <c r="M300" i="7" s="1"/>
  <c r="I180" i="7"/>
  <c r="I364" i="7"/>
  <c r="I136" i="7" a="1"/>
  <c r="I136" i="7" s="1"/>
  <c r="I321" i="7" a="1"/>
  <c r="I321" i="7" s="1"/>
  <c r="I300" i="7" a="1"/>
  <c r="I300" i="7" s="1"/>
  <c r="I343" i="7"/>
  <c r="I158" i="7" a="1"/>
  <c r="I158" i="7" s="1"/>
  <c r="R362" i="7"/>
  <c r="R341" i="7"/>
  <c r="J300" i="7" a="1"/>
  <c r="J300" i="7" s="1"/>
  <c r="J343" i="7"/>
  <c r="J136" i="7" a="1"/>
  <c r="J136" i="7" s="1"/>
  <c r="J180" i="7"/>
  <c r="J364" i="7"/>
  <c r="J158" i="7" a="1"/>
  <c r="J158" i="7" s="1"/>
  <c r="J321" i="7" a="1"/>
  <c r="J321" i="7" s="1"/>
  <c r="AT759" i="7"/>
  <c r="I221" i="7" a="1"/>
  <c r="I221" i="7" s="1"/>
  <c r="I248" i="7" s="1" a="1"/>
  <c r="I248" i="7" s="1"/>
  <c r="G222" i="7"/>
  <c r="R221" i="7" a="1"/>
  <c r="R221" i="7" s="1"/>
  <c r="R248" i="7" s="1" a="1"/>
  <c r="R248" i="7" s="1"/>
  <c r="Q221" i="7" a="1"/>
  <c r="Q221" i="7" s="1"/>
  <c r="Q248" i="7" s="1" a="1"/>
  <c r="Q248" i="7" s="1"/>
  <c r="K221" i="7" a="1"/>
  <c r="K221" i="7" s="1"/>
  <c r="N221" i="7" a="1"/>
  <c r="N221" i="7" s="1"/>
  <c r="N248" i="7" s="1" a="1"/>
  <c r="N248" i="7" s="1"/>
  <c r="H221" i="7" a="1"/>
  <c r="H221" i="7" s="1"/>
  <c r="H248" i="7" s="1" a="1"/>
  <c r="H248" i="7" s="1"/>
  <c r="L221" i="7" a="1"/>
  <c r="L221" i="7" s="1"/>
  <c r="M221" i="7" a="1"/>
  <c r="M221" i="7" s="1"/>
  <c r="M248" i="7" s="1" a="1"/>
  <c r="M248" i="7" s="1"/>
  <c r="J221" i="7" a="1"/>
  <c r="J221" i="7" s="1"/>
  <c r="J248" i="7" s="1" a="1"/>
  <c r="J248" i="7" s="1"/>
  <c r="Q364" i="7"/>
  <c r="Q343" i="7"/>
  <c r="Q321" i="7" a="1"/>
  <c r="Q321" i="7" s="1"/>
  <c r="Q136" i="7" a="1"/>
  <c r="Q136" i="7" s="1"/>
  <c r="Q300" i="7" a="1"/>
  <c r="Q300" i="7" s="1"/>
  <c r="Q158" i="7" a="1"/>
  <c r="Q158" i="7" s="1"/>
  <c r="Q180" i="7"/>
  <c r="N136" i="7" a="1"/>
  <c r="N136" i="7" s="1"/>
  <c r="N158" i="7" a="1"/>
  <c r="N158" i="7" s="1"/>
  <c r="N364" i="7"/>
  <c r="N343" i="7"/>
  <c r="N300" i="7" a="1"/>
  <c r="N300" i="7" s="1"/>
  <c r="N180" i="7"/>
  <c r="N321" i="7" a="1"/>
  <c r="N321" i="7" s="1"/>
  <c r="J178" i="1"/>
  <c r="P178" i="1"/>
  <c r="K178" i="1"/>
  <c r="O178" i="1"/>
  <c r="Q178" i="1"/>
  <c r="I178" i="1"/>
  <c r="J225" i="1" a="1"/>
  <c r="J225" i="1" s="1"/>
  <c r="O199" i="1" a="1"/>
  <c r="O199" i="1" s="1"/>
  <c r="O226" i="1" s="1" a="1"/>
  <c r="O226" i="1" s="1"/>
  <c r="N199" i="1" a="1"/>
  <c r="N199" i="1" s="1"/>
  <c r="N226" i="1" s="1" a="1"/>
  <c r="N226" i="1" s="1"/>
  <c r="R199" i="1" a="1"/>
  <c r="R199" i="1" s="1"/>
  <c r="R226" i="1" s="1" a="1"/>
  <c r="R226" i="1" s="1"/>
  <c r="G200" i="1"/>
  <c r="M199" i="1" a="1"/>
  <c r="M199" i="1" s="1"/>
  <c r="H199" i="1" a="1"/>
  <c r="H199" i="1" s="1"/>
  <c r="H226" i="1" s="1" a="1"/>
  <c r="H226" i="1" s="1"/>
  <c r="Q199" i="1" a="1"/>
  <c r="Q199" i="1" s="1"/>
  <c r="Q226" i="1" s="1" a="1"/>
  <c r="Q226" i="1" s="1"/>
  <c r="I199" i="1" a="1"/>
  <c r="I199" i="1" s="1"/>
  <c r="I226" i="1" s="1" a="1"/>
  <c r="I226" i="1" s="1"/>
  <c r="P199" i="1" a="1"/>
  <c r="P199" i="1" s="1"/>
  <c r="P226" i="1" s="1" a="1"/>
  <c r="P226" i="1" s="1"/>
  <c r="L199" i="1" a="1"/>
  <c r="L199" i="1" s="1"/>
  <c r="L226" i="1" s="1" a="1"/>
  <c r="L226" i="1" s="1"/>
  <c r="J199" i="1" a="1"/>
  <c r="J199" i="1" s="1"/>
  <c r="J226" i="1" s="1" a="1"/>
  <c r="J226" i="1" s="1"/>
  <c r="K199" i="1" a="1"/>
  <c r="K199" i="1" s="1"/>
  <c r="K226" i="1" s="1" a="1"/>
  <c r="K226" i="1" s="1"/>
  <c r="K225" i="1" a="1"/>
  <c r="K225" i="1" s="1"/>
  <c r="N225" i="1" a="1"/>
  <c r="N225" i="1" s="1"/>
  <c r="H225" i="1" a="1"/>
  <c r="H225" i="1" s="1"/>
  <c r="P225" i="1" a="1"/>
  <c r="P225" i="1" s="1"/>
  <c r="L225" i="1" a="1"/>
  <c r="L225" i="1" s="1"/>
  <c r="H301" i="7" l="1" a="1"/>
  <c r="H301" i="7" s="1"/>
  <c r="H181" i="7"/>
  <c r="H137" i="7" a="1"/>
  <c r="H137" i="7" s="1"/>
  <c r="R137" i="7" a="1"/>
  <c r="R137" i="7" s="1"/>
  <c r="R344" i="7"/>
  <c r="H159" i="7" a="1"/>
  <c r="H159" i="7" s="1"/>
  <c r="R301" i="7" a="1"/>
  <c r="R301" i="7" s="1"/>
  <c r="S301" i="7" s="1" a="1"/>
  <c r="S301" i="7" s="1"/>
  <c r="R116" i="7" a="1"/>
  <c r="R116" i="7" s="1"/>
  <c r="R365" i="7"/>
  <c r="R159" i="7" a="1"/>
  <c r="R159" i="7" s="1"/>
  <c r="H322" i="7" a="1"/>
  <c r="H322" i="7" s="1"/>
  <c r="H344" i="7"/>
  <c r="H365" i="7"/>
  <c r="Q344" i="7"/>
  <c r="Q181" i="7"/>
  <c r="Q365" i="7"/>
  <c r="Q137" i="7" a="1"/>
  <c r="Q137" i="7" s="1"/>
  <c r="Q301" i="7" a="1"/>
  <c r="Q301" i="7" s="1"/>
  <c r="Q159" i="7" a="1"/>
  <c r="Q159" i="7" s="1"/>
  <c r="Q322" i="7" a="1"/>
  <c r="Q322" i="7" s="1"/>
  <c r="L365" i="7"/>
  <c r="L301" i="7" a="1"/>
  <c r="L301" i="7" s="1"/>
  <c r="L322" i="7" a="1"/>
  <c r="L322" i="7" s="1"/>
  <c r="L344" i="7"/>
  <c r="L159" i="7" a="1"/>
  <c r="L159" i="7" s="1"/>
  <c r="L181" i="7"/>
  <c r="L137" i="7" a="1"/>
  <c r="L137" i="7" s="1"/>
  <c r="H222" i="7" a="1"/>
  <c r="H222" i="7" s="1"/>
  <c r="H249" i="7" s="1" a="1"/>
  <c r="H249" i="7" s="1"/>
  <c r="R222" i="7" a="1"/>
  <c r="R222" i="7" s="1"/>
  <c r="R249" i="7" s="1" a="1"/>
  <c r="R249" i="7" s="1"/>
  <c r="J222" i="7" a="1"/>
  <c r="J222" i="7" s="1"/>
  <c r="J249" i="7" s="1" a="1"/>
  <c r="J249" i="7" s="1"/>
  <c r="Q222" i="7" a="1"/>
  <c r="Q222" i="7" s="1"/>
  <c r="Q249" i="7" s="1" a="1"/>
  <c r="Q249" i="7" s="1"/>
  <c r="G223" i="7"/>
  <c r="I222" i="7" a="1"/>
  <c r="I222" i="7" s="1"/>
  <c r="I249" i="7" s="1" a="1"/>
  <c r="I249" i="7" s="1"/>
  <c r="L222" i="7" a="1"/>
  <c r="L222" i="7" s="1"/>
  <c r="L249" i="7" s="1" a="1"/>
  <c r="L249" i="7" s="1"/>
  <c r="K222" i="7" a="1"/>
  <c r="K222" i="7" s="1"/>
  <c r="K249" i="7" s="1" a="1"/>
  <c r="K249" i="7" s="1"/>
  <c r="N222" i="7" a="1"/>
  <c r="N222" i="7" s="1"/>
  <c r="M222" i="7" a="1"/>
  <c r="M222" i="7" s="1"/>
  <c r="N344" i="7"/>
  <c r="N365" i="7"/>
  <c r="N137" i="7" a="1"/>
  <c r="N137" i="7" s="1"/>
  <c r="N181" i="7"/>
  <c r="N159" i="7" a="1"/>
  <c r="N159" i="7" s="1"/>
  <c r="N322" i="7" a="1"/>
  <c r="N322" i="7" s="1"/>
  <c r="N301" i="7" a="1"/>
  <c r="N301" i="7" s="1"/>
  <c r="AM761" i="7" a="1"/>
  <c r="AM761" i="7" s="1"/>
  <c r="AH761" i="7" a="1"/>
  <c r="AH761" i="7" s="1"/>
  <c r="AR761" i="7" a="1"/>
  <c r="AR761" i="7" s="1"/>
  <c r="AN761" i="7" a="1"/>
  <c r="AN761" i="7" s="1"/>
  <c r="AL761" i="7" a="1"/>
  <c r="AL761" i="7" s="1"/>
  <c r="AD761" i="7" a="1"/>
  <c r="AD761" i="7" s="1"/>
  <c r="AJ761" i="7" a="1"/>
  <c r="AJ761" i="7" s="1"/>
  <c r="AE761" i="7" a="1"/>
  <c r="AE761" i="7" s="1"/>
  <c r="AO761" i="7" a="1"/>
  <c r="AO761" i="7" s="1"/>
  <c r="R321" i="7" a="1"/>
  <c r="R321" i="7" s="1"/>
  <c r="AS761" i="7" a="1"/>
  <c r="AS761" i="7" s="1"/>
  <c r="AK761" i="7" a="1"/>
  <c r="AK761" i="7" s="1"/>
  <c r="AQ761" i="7" a="1"/>
  <c r="AQ761" i="7" s="1"/>
  <c r="AI761" i="7" a="1"/>
  <c r="AI761" i="7" s="1"/>
  <c r="AG761" i="7" a="1"/>
  <c r="AG761" i="7" s="1"/>
  <c r="AF761" i="7" a="1"/>
  <c r="AF761" i="7" s="1"/>
  <c r="R180" i="7"/>
  <c r="AP761" i="7" a="1"/>
  <c r="AP761" i="7" s="1"/>
  <c r="K137" i="7" a="1"/>
  <c r="K137" i="7" s="1"/>
  <c r="K159" i="7" a="1"/>
  <c r="K159" i="7" s="1"/>
  <c r="K301" i="7" a="1"/>
  <c r="K301" i="7" s="1"/>
  <c r="K181" i="7"/>
  <c r="K365" i="7"/>
  <c r="K322" i="7" a="1"/>
  <c r="K322" i="7" s="1"/>
  <c r="K344" i="7"/>
  <c r="G118" i="7"/>
  <c r="I117" i="7" a="1"/>
  <c r="I117" i="7" s="1"/>
  <c r="J117" i="7" a="1"/>
  <c r="J117" i="7" s="1"/>
  <c r="H117" i="7" a="1"/>
  <c r="H117" i="7" s="1"/>
  <c r="N117" i="7" a="1"/>
  <c r="N117" i="7" s="1"/>
  <c r="M117" i="7" a="1"/>
  <c r="M117" i="7" s="1"/>
  <c r="K117" i="7" a="1"/>
  <c r="K117" i="7" s="1"/>
  <c r="Q117" i="7" a="1"/>
  <c r="Q117" i="7" s="1"/>
  <c r="L117" i="7" a="1"/>
  <c r="L117" i="7" s="1"/>
  <c r="K248" i="7" a="1"/>
  <c r="K248" i="7" s="1"/>
  <c r="L248" i="7" a="1"/>
  <c r="L248" i="7" s="1"/>
  <c r="AT760" i="7"/>
  <c r="J159" i="7" a="1"/>
  <c r="J159" i="7" s="1"/>
  <c r="J137" i="7" a="1"/>
  <c r="J137" i="7" s="1"/>
  <c r="J365" i="7"/>
  <c r="J344" i="7"/>
  <c r="J181" i="7"/>
  <c r="J322" i="7" a="1"/>
  <c r="J322" i="7" s="1"/>
  <c r="J301" i="7" a="1"/>
  <c r="J301" i="7" s="1"/>
  <c r="M344" i="7"/>
  <c r="M159" i="7" a="1"/>
  <c r="M159" i="7" s="1"/>
  <c r="M137" i="7"/>
  <c r="M181" i="7"/>
  <c r="M365" i="7"/>
  <c r="M322" i="7" a="1"/>
  <c r="M322" i="7" s="1"/>
  <c r="M301" i="7" a="1"/>
  <c r="M301" i="7" s="1"/>
  <c r="I344" i="7"/>
  <c r="I365" i="7"/>
  <c r="I301" i="7" a="1"/>
  <c r="I301" i="7" s="1"/>
  <c r="I137" i="7" a="1"/>
  <c r="I137" i="7" s="1"/>
  <c r="I181" i="7"/>
  <c r="I322" i="7" a="1"/>
  <c r="I322" i="7" s="1"/>
  <c r="I159" i="7" a="1"/>
  <c r="I159" i="7" s="1"/>
  <c r="P175" i="1"/>
  <c r="N175" i="1"/>
  <c r="J175" i="1"/>
  <c r="O175" i="1"/>
  <c r="L175" i="1"/>
  <c r="K175" i="1"/>
  <c r="H175" i="1"/>
  <c r="Q175" i="1"/>
  <c r="M175" i="1"/>
  <c r="I175" i="1"/>
  <c r="M226" i="1" a="1"/>
  <c r="M226" i="1" s="1"/>
  <c r="O200" i="1" a="1"/>
  <c r="O200" i="1" s="1"/>
  <c r="O227" i="1" s="1" a="1"/>
  <c r="O227" i="1" s="1"/>
  <c r="N200" i="1" a="1"/>
  <c r="N200" i="1" s="1"/>
  <c r="N227" i="1" s="1" a="1"/>
  <c r="N227" i="1" s="1"/>
  <c r="L200" i="1" a="1"/>
  <c r="L200" i="1" s="1"/>
  <c r="L227" i="1" s="1" a="1"/>
  <c r="L227" i="1" s="1"/>
  <c r="I200" i="1" a="1"/>
  <c r="I200" i="1" s="1"/>
  <c r="Q200" i="1" a="1"/>
  <c r="Q200" i="1" s="1"/>
  <c r="Q227" i="1" s="1" a="1"/>
  <c r="Q227" i="1" s="1"/>
  <c r="K200" i="1" a="1"/>
  <c r="K200" i="1" s="1"/>
  <c r="M200" i="1" a="1"/>
  <c r="M200" i="1" s="1"/>
  <c r="M227" i="1" s="1" a="1"/>
  <c r="M227" i="1" s="1"/>
  <c r="H200" i="1" a="1"/>
  <c r="H200" i="1" s="1"/>
  <c r="J200" i="1" a="1"/>
  <c r="J200" i="1" s="1"/>
  <c r="J227" i="1" s="1" a="1"/>
  <c r="J227" i="1" s="1"/>
  <c r="G201" i="1"/>
  <c r="R200" i="1" a="1"/>
  <c r="R200" i="1" s="1"/>
  <c r="R227" i="1" s="1" a="1"/>
  <c r="R227" i="1" s="1"/>
  <c r="P200" i="1" a="1"/>
  <c r="P200" i="1" s="1"/>
  <c r="I302" i="7" l="1" a="1"/>
  <c r="I302" i="7" s="1"/>
  <c r="I366" i="7"/>
  <c r="I160" i="7" a="1"/>
  <c r="I160" i="7" s="1"/>
  <c r="I345" i="7"/>
  <c r="I138" i="7" a="1"/>
  <c r="I138" i="7" s="1"/>
  <c r="I323" i="7" a="1"/>
  <c r="I323" i="7" s="1"/>
  <c r="I182" i="7"/>
  <c r="AI762" i="7" a="1"/>
  <c r="AI762" i="7" s="1"/>
  <c r="AE762" i="7" a="1"/>
  <c r="AE762" i="7" s="1"/>
  <c r="AS762" i="7" a="1"/>
  <c r="AS762" i="7" s="1"/>
  <c r="AO762" i="7" a="1"/>
  <c r="AO762" i="7" s="1"/>
  <c r="AD762" i="7" a="1"/>
  <c r="AD762" i="7" s="1"/>
  <c r="AJ762" i="7" a="1"/>
  <c r="AJ762" i="7" s="1"/>
  <c r="AF762" i="7" a="1"/>
  <c r="AF762" i="7" s="1"/>
  <c r="R181" i="7"/>
  <c r="AQ762" i="7" a="1"/>
  <c r="AQ762" i="7" s="1"/>
  <c r="AH762" i="7" a="1"/>
  <c r="AH762" i="7" s="1"/>
  <c r="AP762" i="7" a="1"/>
  <c r="AP762" i="7" s="1"/>
  <c r="AR762" i="7" a="1"/>
  <c r="AR762" i="7" s="1"/>
  <c r="AN762" i="7" a="1"/>
  <c r="AN762" i="7" s="1"/>
  <c r="AM762" i="7" a="1"/>
  <c r="AM762" i="7" s="1"/>
  <c r="AL762" i="7" a="1"/>
  <c r="AL762" i="7" s="1"/>
  <c r="AK762" i="7" a="1"/>
  <c r="AK762" i="7" s="1"/>
  <c r="R322" i="7" a="1"/>
  <c r="R322" i="7" s="1"/>
  <c r="AG762" i="7" a="1"/>
  <c r="AG762" i="7" s="1"/>
  <c r="R138" i="7" a="1"/>
  <c r="R138" i="7" s="1"/>
  <c r="H366" i="7"/>
  <c r="H302" i="7" a="1"/>
  <c r="H302" i="7" s="1"/>
  <c r="R366" i="7"/>
  <c r="H160" i="7" a="1"/>
  <c r="H160" i="7" s="1"/>
  <c r="H138" i="7" a="1"/>
  <c r="H138" i="7" s="1"/>
  <c r="R117" i="7" a="1"/>
  <c r="R117" i="7" s="1"/>
  <c r="H345" i="7"/>
  <c r="H182" i="7"/>
  <c r="R302" i="7" a="1"/>
  <c r="R302" i="7" s="1"/>
  <c r="S302" i="7" s="1" a="1"/>
  <c r="S302" i="7" s="1"/>
  <c r="R345" i="7"/>
  <c r="R160" i="7" a="1"/>
  <c r="R160" i="7" s="1"/>
  <c r="H323" i="7" a="1"/>
  <c r="H323" i="7" s="1"/>
  <c r="L302" i="7" a="1"/>
  <c r="L302" i="7" s="1"/>
  <c r="L323" i="7" a="1"/>
  <c r="L323" i="7" s="1"/>
  <c r="L182" i="7"/>
  <c r="L160" i="7" a="1"/>
  <c r="L160" i="7" s="1"/>
  <c r="L345" i="7"/>
  <c r="L138" i="7" a="1"/>
  <c r="L138" i="7" s="1"/>
  <c r="L366" i="7"/>
  <c r="I118" i="7" a="1"/>
  <c r="I118" i="7" s="1"/>
  <c r="M118" i="7" a="1"/>
  <c r="M118" i="7" s="1"/>
  <c r="K118" i="7" a="1"/>
  <c r="K118" i="7" s="1"/>
  <c r="N118" i="7" a="1"/>
  <c r="N118" i="7" s="1"/>
  <c r="J118" i="7" a="1"/>
  <c r="J118" i="7" s="1"/>
  <c r="Q118" i="7" a="1"/>
  <c r="Q118" i="7" s="1"/>
  <c r="H118" i="7" a="1"/>
  <c r="H118" i="7" s="1"/>
  <c r="L118" i="7" a="1"/>
  <c r="L118" i="7" s="1"/>
  <c r="K345" i="7"/>
  <c r="K302" i="7" a="1"/>
  <c r="K302" i="7" s="1"/>
  <c r="K160" i="7" a="1"/>
  <c r="K160" i="7" s="1"/>
  <c r="K366" i="7"/>
  <c r="K323" i="7" a="1"/>
  <c r="K323" i="7" s="1"/>
  <c r="K182" i="7"/>
  <c r="K138" i="7" a="1"/>
  <c r="K138" i="7" s="1"/>
  <c r="N249" i="7" a="1"/>
  <c r="N249" i="7" s="1"/>
  <c r="M249" i="7" a="1"/>
  <c r="M249" i="7" s="1"/>
  <c r="M323" i="7" a="1"/>
  <c r="M323" i="7" s="1"/>
  <c r="M160" i="7" a="1"/>
  <c r="M160" i="7" s="1"/>
  <c r="M345" i="7"/>
  <c r="M366" i="7"/>
  <c r="M302" i="7" a="1"/>
  <c r="M302" i="7" s="1"/>
  <c r="M138" i="7"/>
  <c r="M182" i="7"/>
  <c r="Q138" i="7" a="1"/>
  <c r="Q138" i="7" s="1"/>
  <c r="Q345" i="7"/>
  <c r="Q182" i="7"/>
  <c r="Q366" i="7"/>
  <c r="Q160" i="7" a="1"/>
  <c r="Q160" i="7" s="1"/>
  <c r="Q302" i="7" a="1"/>
  <c r="Q302" i="7" s="1"/>
  <c r="Q323" i="7" a="1"/>
  <c r="Q323" i="7" s="1"/>
  <c r="N345" i="7"/>
  <c r="N302" i="7" a="1"/>
  <c r="N302" i="7" s="1"/>
  <c r="N160" i="7" a="1"/>
  <c r="N160" i="7" s="1"/>
  <c r="N323" i="7" a="1"/>
  <c r="N323" i="7" s="1"/>
  <c r="N138" i="7" a="1"/>
  <c r="N138" i="7" s="1"/>
  <c r="N182" i="7"/>
  <c r="N366" i="7"/>
  <c r="AT761" i="7"/>
  <c r="J138" i="7" a="1"/>
  <c r="J138" i="7" s="1"/>
  <c r="J345" i="7"/>
  <c r="J160" i="7" a="1"/>
  <c r="J160" i="7" s="1"/>
  <c r="J366" i="7"/>
  <c r="J302" i="7" a="1"/>
  <c r="J302" i="7" s="1"/>
  <c r="J182" i="7"/>
  <c r="J323" i="7" a="1"/>
  <c r="J323" i="7" s="1"/>
  <c r="Q223" i="7" a="1"/>
  <c r="Q223" i="7" s="1"/>
  <c r="Q250" i="7" s="1" a="1"/>
  <c r="Q250" i="7" s="1"/>
  <c r="J223" i="7" a="1"/>
  <c r="J223" i="7" s="1"/>
  <c r="J250" i="7" s="1" a="1"/>
  <c r="J250" i="7" s="1"/>
  <c r="I223" i="7" a="1"/>
  <c r="I223" i="7" s="1"/>
  <c r="I250" i="7" s="1" a="1"/>
  <c r="I250" i="7" s="1"/>
  <c r="K223" i="7" a="1"/>
  <c r="K223" i="7" s="1"/>
  <c r="K250" i="7" s="1" a="1"/>
  <c r="K250" i="7" s="1"/>
  <c r="M223" i="7" a="1"/>
  <c r="M223" i="7" s="1"/>
  <c r="M250" i="7" s="1" a="1"/>
  <c r="M250" i="7" s="1"/>
  <c r="N223" i="7" a="1"/>
  <c r="N223" i="7" s="1"/>
  <c r="N250" i="7" s="1" a="1"/>
  <c r="N250" i="7" s="1"/>
  <c r="H223" i="7" a="1"/>
  <c r="H223" i="7" s="1"/>
  <c r="H250" i="7" s="1" a="1"/>
  <c r="H250" i="7" s="1"/>
  <c r="L223" i="7" a="1"/>
  <c r="L223" i="7" s="1"/>
  <c r="L250" i="7" s="1" a="1"/>
  <c r="L250" i="7" s="1"/>
  <c r="R223" i="7" a="1"/>
  <c r="R223" i="7" s="1"/>
  <c r="R250" i="7" s="1" a="1"/>
  <c r="R250" i="7" s="1"/>
  <c r="G224" i="7"/>
  <c r="O201" i="1" a="1"/>
  <c r="O201" i="1" s="1"/>
  <c r="O228" i="1" s="1" a="1"/>
  <c r="O228" i="1" s="1"/>
  <c r="P201" i="1" a="1"/>
  <c r="P201" i="1" s="1"/>
  <c r="P228" i="1" s="1" a="1"/>
  <c r="P228" i="1" s="1"/>
  <c r="Q201" i="1" a="1"/>
  <c r="Q201" i="1" s="1"/>
  <c r="Q228" i="1" s="1" a="1"/>
  <c r="Q228" i="1" s="1"/>
  <c r="K201" i="1" a="1"/>
  <c r="K201" i="1" s="1"/>
  <c r="K228" i="1" s="1" a="1"/>
  <c r="K228" i="1" s="1"/>
  <c r="J201" i="1" a="1"/>
  <c r="J201" i="1" s="1"/>
  <c r="J228" i="1" s="1" a="1"/>
  <c r="J228" i="1" s="1"/>
  <c r="H201" i="1" a="1"/>
  <c r="H201" i="1" s="1"/>
  <c r="H228" i="1" s="1" a="1"/>
  <c r="H228" i="1" s="1"/>
  <c r="N201" i="1" a="1"/>
  <c r="N201" i="1" s="1"/>
  <c r="N228" i="1" s="1" a="1"/>
  <c r="N228" i="1" s="1"/>
  <c r="R201" i="1" a="1"/>
  <c r="R201" i="1" s="1"/>
  <c r="R228" i="1" s="1" a="1"/>
  <c r="R228" i="1" s="1"/>
  <c r="M201" i="1" a="1"/>
  <c r="M201" i="1" s="1"/>
  <c r="M228" i="1" s="1" a="1"/>
  <c r="M228" i="1" s="1"/>
  <c r="G202" i="1"/>
  <c r="I201" i="1" a="1"/>
  <c r="I201" i="1" s="1"/>
  <c r="I228" i="1" s="1" a="1"/>
  <c r="I228" i="1" s="1"/>
  <c r="L201" i="1" a="1"/>
  <c r="L201" i="1" s="1"/>
  <c r="L228" i="1" s="1" a="1"/>
  <c r="L228" i="1" s="1"/>
  <c r="K227" i="1" a="1"/>
  <c r="K227" i="1" s="1"/>
  <c r="P227" i="1" a="1"/>
  <c r="P227" i="1" s="1"/>
  <c r="H227" i="1" a="1"/>
  <c r="H227" i="1" s="1"/>
  <c r="I227" i="1" a="1"/>
  <c r="I227" i="1" s="1"/>
  <c r="L224" i="7" l="1" a="1"/>
  <c r="L224" i="7" s="1"/>
  <c r="L251" i="7" s="1" a="1"/>
  <c r="L251" i="7" s="1"/>
  <c r="G225" i="7"/>
  <c r="R224" i="7" a="1"/>
  <c r="R224" i="7" s="1"/>
  <c r="R251" i="7" s="1" a="1"/>
  <c r="R251" i="7" s="1"/>
  <c r="M224" i="7" a="1"/>
  <c r="M224" i="7" s="1"/>
  <c r="M251" i="7" s="1" a="1"/>
  <c r="M251" i="7" s="1"/>
  <c r="H224" i="7" a="1"/>
  <c r="H224" i="7" s="1"/>
  <c r="H251" i="7" s="1" a="1"/>
  <c r="H251" i="7" s="1"/>
  <c r="I224" i="7" a="1"/>
  <c r="I224" i="7" s="1"/>
  <c r="I251" i="7" s="1" a="1"/>
  <c r="I251" i="7" s="1"/>
  <c r="K224" i="7" a="1"/>
  <c r="K224" i="7" s="1"/>
  <c r="K251" i="7" s="1" a="1"/>
  <c r="K251" i="7" s="1"/>
  <c r="J224" i="7" a="1"/>
  <c r="J224" i="7" s="1"/>
  <c r="J251" i="7" s="1" a="1"/>
  <c r="J251" i="7" s="1"/>
  <c r="N224" i="7" a="1"/>
  <c r="N224" i="7" s="1"/>
  <c r="N251" i="7" s="1" a="1"/>
  <c r="N251" i="7" s="1"/>
  <c r="Q224" i="7" a="1"/>
  <c r="Q224" i="7" s="1"/>
  <c r="Q251" i="7" s="1" a="1"/>
  <c r="Q251" i="7" s="1"/>
  <c r="K346" i="7"/>
  <c r="K183" i="7"/>
  <c r="K184" i="7" s="1"/>
  <c r="K197" i="7" s="1"/>
  <c r="K367" i="7"/>
  <c r="K324" i="7" a="1"/>
  <c r="K324" i="7" s="1"/>
  <c r="K139" i="7" a="1"/>
  <c r="K139" i="7" s="1"/>
  <c r="K140" i="7" s="1"/>
  <c r="K303" i="7" a="1"/>
  <c r="K303" i="7" s="1"/>
  <c r="K161" i="7" a="1"/>
  <c r="K161" i="7" s="1"/>
  <c r="K162" i="7" s="1"/>
  <c r="AI763" i="7" a="1"/>
  <c r="AI763" i="7" s="1"/>
  <c r="AR763" i="7" a="1"/>
  <c r="AR763" i="7" s="1"/>
  <c r="AJ763" i="7" a="1"/>
  <c r="AJ763" i="7" s="1"/>
  <c r="AD763" i="7" a="1"/>
  <c r="AD763" i="7" s="1"/>
  <c r="R323" i="7" a="1"/>
  <c r="R323" i="7" s="1"/>
  <c r="AO763" i="7" a="1"/>
  <c r="AO763" i="7" s="1"/>
  <c r="AS763" i="7" a="1"/>
  <c r="AS763" i="7" s="1"/>
  <c r="AQ763" i="7" a="1"/>
  <c r="AQ763" i="7" s="1"/>
  <c r="AM763" i="7" a="1"/>
  <c r="AM763" i="7" s="1"/>
  <c r="AE763" i="7" a="1"/>
  <c r="AE763" i="7" s="1"/>
  <c r="AG763" i="7" a="1"/>
  <c r="AG763" i="7" s="1"/>
  <c r="AK763" i="7" a="1"/>
  <c r="AK763" i="7" s="1"/>
  <c r="AN763" i="7" a="1"/>
  <c r="AN763" i="7" s="1"/>
  <c r="AF763" i="7" a="1"/>
  <c r="AF763" i="7" s="1"/>
  <c r="AH763" i="7" a="1"/>
  <c r="AH763" i="7" s="1"/>
  <c r="AL763" i="7" a="1"/>
  <c r="AL763" i="7" s="1"/>
  <c r="AP763" i="7" a="1"/>
  <c r="AP763" i="7" s="1"/>
  <c r="R182" i="7"/>
  <c r="M139" i="7"/>
  <c r="M140" i="7" s="1"/>
  <c r="M367" i="7"/>
  <c r="M183" i="7"/>
  <c r="M184" i="7" s="1"/>
  <c r="M197" i="7" s="1"/>
  <c r="M324" i="7" a="1"/>
  <c r="M324" i="7" s="1"/>
  <c r="M346" i="7"/>
  <c r="M161" i="7" a="1"/>
  <c r="M161" i="7" s="1"/>
  <c r="M162" i="7" s="1"/>
  <c r="M303" i="7" a="1"/>
  <c r="M303" i="7" s="1"/>
  <c r="I139" i="7" a="1"/>
  <c r="I139" i="7" s="1"/>
  <c r="I140" i="7" s="1"/>
  <c r="I141" i="7" s="1"/>
  <c r="I190" i="7" s="1"/>
  <c r="I183" i="7"/>
  <c r="I184" i="7" s="1"/>
  <c r="I197" i="7" s="1"/>
  <c r="I303" i="7" a="1"/>
  <c r="I303" i="7" s="1"/>
  <c r="I367" i="7"/>
  <c r="I161" i="7" a="1"/>
  <c r="I161" i="7" s="1"/>
  <c r="I162" i="7" s="1"/>
  <c r="I346" i="7"/>
  <c r="I324" i="7" a="1"/>
  <c r="I324" i="7" s="1"/>
  <c r="L367" i="7"/>
  <c r="L183" i="7"/>
  <c r="L184" i="7" s="1"/>
  <c r="L197" i="7" s="1"/>
  <c r="L185" i="7" s="1"/>
  <c r="L192" i="7" s="1"/>
  <c r="L303" i="7" a="1"/>
  <c r="L303" i="7" s="1"/>
  <c r="L161" i="7" a="1"/>
  <c r="L161" i="7" s="1"/>
  <c r="L162" i="7" s="1"/>
  <c r="L324" i="7" a="1"/>
  <c r="L324" i="7" s="1"/>
  <c r="L139" i="7" a="1"/>
  <c r="L139" i="7" s="1"/>
  <c r="L140" i="7" s="1"/>
  <c r="L346" i="7"/>
  <c r="R303" i="7" a="1"/>
  <c r="R303" i="7" s="1"/>
  <c r="S303" i="7" s="1" a="1"/>
  <c r="S303" i="7" s="1"/>
  <c r="H346" i="7"/>
  <c r="H324" i="7" a="1"/>
  <c r="H324" i="7" s="1"/>
  <c r="R367" i="7"/>
  <c r="H183" i="7"/>
  <c r="H184" i="7" s="1"/>
  <c r="H197" i="7" s="1"/>
  <c r="H303" i="7" a="1"/>
  <c r="H303" i="7" s="1"/>
  <c r="H139" i="7" a="1"/>
  <c r="H139" i="7" s="1"/>
  <c r="H140" i="7" s="1"/>
  <c r="R118" i="7" a="1"/>
  <c r="R118" i="7" s="1"/>
  <c r="H367" i="7"/>
  <c r="H161" i="7" a="1"/>
  <c r="H161" i="7" s="1"/>
  <c r="H162" i="7" s="1"/>
  <c r="R161" i="7" a="1"/>
  <c r="R161" i="7" s="1"/>
  <c r="R346" i="7"/>
  <c r="R139" i="7" a="1"/>
  <c r="R139" i="7" s="1"/>
  <c r="AT762" i="7"/>
  <c r="Q324" i="7" a="1"/>
  <c r="Q324" i="7" s="1"/>
  <c r="Q367" i="7"/>
  <c r="Q161" i="7" a="1"/>
  <c r="Q161" i="7" s="1"/>
  <c r="Q162" i="7" s="1"/>
  <c r="Q139" i="7" a="1"/>
  <c r="Q139" i="7" s="1"/>
  <c r="Q140" i="7" s="1"/>
  <c r="Q346" i="7"/>
  <c r="Q183" i="7"/>
  <c r="Q184" i="7" s="1"/>
  <c r="Q197" i="7" s="1"/>
  <c r="Q303" i="7" a="1"/>
  <c r="Q303" i="7" s="1"/>
  <c r="J303" i="7" a="1"/>
  <c r="J303" i="7" s="1"/>
  <c r="J183" i="7"/>
  <c r="J184" i="7" s="1"/>
  <c r="J197" i="7" s="1"/>
  <c r="J367" i="7"/>
  <c r="J324" i="7" a="1"/>
  <c r="J324" i="7" s="1"/>
  <c r="J346" i="7"/>
  <c r="J161" i="7" a="1"/>
  <c r="J161" i="7" s="1"/>
  <c r="J162" i="7" s="1"/>
  <c r="J163" i="7" s="1"/>
  <c r="J191" i="7" s="1"/>
  <c r="J139" i="7" a="1"/>
  <c r="J139" i="7" s="1"/>
  <c r="J140" i="7" s="1"/>
  <c r="N183" i="7"/>
  <c r="N184" i="7" s="1"/>
  <c r="N197" i="7" s="1"/>
  <c r="N303" i="7" a="1"/>
  <c r="N303" i="7" s="1"/>
  <c r="N161" i="7" a="1"/>
  <c r="N161" i="7" s="1"/>
  <c r="N162" i="7" s="1"/>
  <c r="N367" i="7"/>
  <c r="N139" i="7" a="1"/>
  <c r="N139" i="7" s="1"/>
  <c r="N140" i="7" s="1"/>
  <c r="N346" i="7"/>
  <c r="N324" i="7" a="1"/>
  <c r="N324" i="7" s="1"/>
  <c r="O202" i="1" a="1"/>
  <c r="O202" i="1" s="1"/>
  <c r="O229" i="1" s="1" a="1"/>
  <c r="O229" i="1" s="1"/>
  <c r="I202" i="1" a="1"/>
  <c r="I202" i="1" s="1"/>
  <c r="I229" i="1" s="1" a="1"/>
  <c r="I229" i="1" s="1"/>
  <c r="L202" i="1" a="1"/>
  <c r="L202" i="1" s="1"/>
  <c r="L229" i="1" s="1" a="1"/>
  <c r="L229" i="1" s="1"/>
  <c r="H202" i="1" a="1"/>
  <c r="H202" i="1" s="1"/>
  <c r="H229" i="1" s="1" a="1"/>
  <c r="H229" i="1" s="1"/>
  <c r="K202" i="1" a="1"/>
  <c r="K202" i="1" s="1"/>
  <c r="G203" i="1"/>
  <c r="P202" i="1" a="1"/>
  <c r="P202" i="1" s="1"/>
  <c r="P229" i="1" s="1" a="1"/>
  <c r="P229" i="1" s="1"/>
  <c r="N202" i="1" a="1"/>
  <c r="N202" i="1" s="1"/>
  <c r="N229" i="1" s="1" a="1"/>
  <c r="N229" i="1" s="1"/>
  <c r="M202" i="1" a="1"/>
  <c r="M202" i="1" s="1"/>
  <c r="M229" i="1" s="1" a="1"/>
  <c r="M229" i="1" s="1"/>
  <c r="J202" i="1" a="1"/>
  <c r="J202" i="1" s="1"/>
  <c r="J229" i="1" s="1" a="1"/>
  <c r="J229" i="1" s="1"/>
  <c r="Q202" i="1" a="1"/>
  <c r="Q202" i="1" s="1"/>
  <c r="Q229" i="1" s="1" a="1"/>
  <c r="Q229" i="1" s="1"/>
  <c r="R202" i="1" a="1"/>
  <c r="R202" i="1" s="1"/>
  <c r="R229" i="1" s="1" a="1"/>
  <c r="R229" i="1" s="1"/>
  <c r="AD764" i="7" l="1" a="1"/>
  <c r="AD764" i="7" s="1"/>
  <c r="AL764" i="7" a="1"/>
  <c r="AL764" i="7" s="1"/>
  <c r="AM764" i="7" a="1"/>
  <c r="AM764" i="7" s="1"/>
  <c r="AK764" i="7" a="1"/>
  <c r="AK764" i="7" s="1"/>
  <c r="AG764" i="7" a="1"/>
  <c r="AG764" i="7" s="1"/>
  <c r="AP764" i="7" a="1"/>
  <c r="AP764" i="7" s="1"/>
  <c r="AN764" i="7" a="1"/>
  <c r="AN764" i="7" s="1"/>
  <c r="AQ764" i="7" a="1"/>
  <c r="AQ764" i="7" s="1"/>
  <c r="AH764" i="7" a="1"/>
  <c r="AH764" i="7" s="1"/>
  <c r="AI764" i="7" a="1"/>
  <c r="AI764" i="7" s="1"/>
  <c r="R324" i="7" a="1"/>
  <c r="R324" i="7" s="1"/>
  <c r="AS764" i="7" a="1"/>
  <c r="AS764" i="7" s="1"/>
  <c r="AO764" i="7" a="1"/>
  <c r="AO764" i="7" s="1"/>
  <c r="AJ764" i="7" a="1"/>
  <c r="AJ764" i="7" s="1"/>
  <c r="AR764" i="7" a="1"/>
  <c r="AR764" i="7" s="1"/>
  <c r="R183" i="7"/>
  <c r="R184" i="7" s="1"/>
  <c r="AE764" i="7" a="1"/>
  <c r="AE764" i="7" s="1"/>
  <c r="AF764" i="7" a="1"/>
  <c r="AF764" i="7" s="1"/>
  <c r="N163" i="7"/>
  <c r="N191" i="7" s="1"/>
  <c r="J185" i="7"/>
  <c r="J192" i="7" s="1"/>
  <c r="H141" i="7"/>
  <c r="H190" i="7" s="1"/>
  <c r="L141" i="7"/>
  <c r="L190" i="7" s="1"/>
  <c r="I163" i="7"/>
  <c r="I191" i="7" s="1"/>
  <c r="K141" i="7"/>
  <c r="K190" i="7" s="1"/>
  <c r="M185" i="7"/>
  <c r="M192" i="7" s="1"/>
  <c r="N185" i="7"/>
  <c r="N192" i="7" s="1"/>
  <c r="H185" i="7"/>
  <c r="H192" i="7" s="1"/>
  <c r="L163" i="7"/>
  <c r="L191" i="7" s="1"/>
  <c r="AT763" i="7"/>
  <c r="J141" i="7"/>
  <c r="J190" i="7" s="1"/>
  <c r="Q185" i="7"/>
  <c r="Q192" i="7" s="1"/>
  <c r="AI710" i="7"/>
  <c r="I185" i="7"/>
  <c r="I192" i="7" s="1"/>
  <c r="I196" i="7" s="1"/>
  <c r="M141" i="7"/>
  <c r="M190" i="7" s="1"/>
  <c r="K185" i="7"/>
  <c r="K192" i="7" s="1"/>
  <c r="Q141" i="7"/>
  <c r="Q190" i="7" s="1"/>
  <c r="H163" i="7"/>
  <c r="H191" i="7" s="1"/>
  <c r="R162" i="7"/>
  <c r="M225" i="7" a="1"/>
  <c r="M225" i="7" s="1"/>
  <c r="M252" i="7" s="1" a="1"/>
  <c r="M252" i="7" s="1"/>
  <c r="I225" i="7" a="1"/>
  <c r="I225" i="7" s="1"/>
  <c r="I252" i="7" s="1" a="1"/>
  <c r="I252" i="7" s="1"/>
  <c r="G226" i="7"/>
  <c r="H225" i="7" a="1"/>
  <c r="H225" i="7" s="1"/>
  <c r="H252" i="7" s="1" a="1"/>
  <c r="H252" i="7" s="1"/>
  <c r="L225" i="7" a="1"/>
  <c r="L225" i="7" s="1"/>
  <c r="L252" i="7" s="1" a="1"/>
  <c r="L252" i="7" s="1"/>
  <c r="N225" i="7" a="1"/>
  <c r="N225" i="7" s="1"/>
  <c r="N252" i="7" s="1" a="1"/>
  <c r="N252" i="7" s="1"/>
  <c r="J225" i="7" a="1"/>
  <c r="J225" i="7" s="1"/>
  <c r="J252" i="7" s="1" a="1"/>
  <c r="J252" i="7" s="1"/>
  <c r="R225" i="7" a="1"/>
  <c r="R225" i="7" s="1"/>
  <c r="R252" i="7" s="1" a="1"/>
  <c r="R252" i="7" s="1"/>
  <c r="K225" i="7" a="1"/>
  <c r="K225" i="7" s="1"/>
  <c r="K252" i="7" s="1" a="1"/>
  <c r="K252" i="7" s="1"/>
  <c r="Q225" i="7" a="1"/>
  <c r="Q225" i="7" s="1"/>
  <c r="Q252" i="7" s="1" a="1"/>
  <c r="Q252" i="7" s="1"/>
  <c r="N141" i="7"/>
  <c r="N190" i="7" s="1"/>
  <c r="N196" i="7" s="1"/>
  <c r="Q163" i="7"/>
  <c r="Q191" i="7" s="1"/>
  <c r="M163" i="7"/>
  <c r="M191" i="7" s="1"/>
  <c r="K163" i="7"/>
  <c r="K191" i="7" s="1"/>
  <c r="K229" i="1" a="1"/>
  <c r="K229" i="1" s="1"/>
  <c r="O203" i="1" a="1"/>
  <c r="O203" i="1" s="1"/>
  <c r="O230" i="1" s="1" a="1"/>
  <c r="O230" i="1" s="1"/>
  <c r="I203" i="1" a="1"/>
  <c r="I203" i="1" s="1"/>
  <c r="I230" i="1" s="1" a="1"/>
  <c r="I230" i="1" s="1"/>
  <c r="L203" i="1" a="1"/>
  <c r="L203" i="1" s="1"/>
  <c r="L230" i="1" s="1" a="1"/>
  <c r="L230" i="1" s="1"/>
  <c r="M203" i="1" a="1"/>
  <c r="M203" i="1" s="1"/>
  <c r="M230" i="1" s="1" a="1"/>
  <c r="M230" i="1" s="1"/>
  <c r="Q203" i="1" a="1"/>
  <c r="Q203" i="1" s="1"/>
  <c r="Q230" i="1" s="1" a="1"/>
  <c r="Q230" i="1" s="1"/>
  <c r="K203" i="1" a="1"/>
  <c r="K203" i="1" s="1"/>
  <c r="K230" i="1" s="1" a="1"/>
  <c r="K230" i="1" s="1"/>
  <c r="G204" i="1"/>
  <c r="P203" i="1" a="1"/>
  <c r="P203" i="1" s="1"/>
  <c r="P230" i="1" s="1" a="1"/>
  <c r="P230" i="1" s="1"/>
  <c r="J203" i="1" a="1"/>
  <c r="J203" i="1" s="1"/>
  <c r="J230" i="1" s="1" a="1"/>
  <c r="J230" i="1" s="1"/>
  <c r="N203" i="1" a="1"/>
  <c r="N203" i="1" s="1"/>
  <c r="N230" i="1" s="1" a="1"/>
  <c r="N230" i="1" s="1"/>
  <c r="H203" i="1" a="1"/>
  <c r="H203" i="1" s="1"/>
  <c r="H230" i="1" s="1" a="1"/>
  <c r="H230" i="1" s="1"/>
  <c r="R203" i="1" a="1"/>
  <c r="R203" i="1" s="1"/>
  <c r="R230" i="1" s="1" a="1"/>
  <c r="R230" i="1" s="1"/>
  <c r="J196" i="7" l="1"/>
  <c r="J193" i="7" s="1"/>
  <c r="L196" i="7"/>
  <c r="H196" i="7"/>
  <c r="Q196" i="7"/>
  <c r="M196" i="7"/>
  <c r="M193" i="7" s="1"/>
  <c r="N226" i="7" a="1"/>
  <c r="N226" i="7" s="1"/>
  <c r="N253" i="7" s="1" a="1"/>
  <c r="N253" i="7" s="1"/>
  <c r="Q226" i="7" a="1"/>
  <c r="Q226" i="7" s="1"/>
  <c r="Q253" i="7" s="1" a="1"/>
  <c r="Q253" i="7" s="1"/>
  <c r="M226" i="7" a="1"/>
  <c r="M226" i="7" s="1"/>
  <c r="M253" i="7" s="1" a="1"/>
  <c r="M253" i="7" s="1"/>
  <c r="G227" i="7"/>
  <c r="I226" i="7" a="1"/>
  <c r="I226" i="7" s="1"/>
  <c r="I253" i="7" s="1" a="1"/>
  <c r="I253" i="7" s="1"/>
  <c r="H226" i="7" a="1"/>
  <c r="H226" i="7" s="1"/>
  <c r="H253" i="7" s="1" a="1"/>
  <c r="H253" i="7" s="1"/>
  <c r="J226" i="7" a="1"/>
  <c r="J226" i="7" s="1"/>
  <c r="J253" i="7" s="1" a="1"/>
  <c r="J253" i="7" s="1"/>
  <c r="L226" i="7" a="1"/>
  <c r="L226" i="7" s="1"/>
  <c r="L253" i="7" s="1" a="1"/>
  <c r="L253" i="7" s="1"/>
  <c r="R226" i="7" a="1"/>
  <c r="R226" i="7" s="1"/>
  <c r="R253" i="7" s="1" a="1"/>
  <c r="R253" i="7" s="1"/>
  <c r="K226" i="7" a="1"/>
  <c r="K226" i="7" s="1"/>
  <c r="K253" i="7" s="1" a="1"/>
  <c r="K253" i="7" s="1"/>
  <c r="AT764" i="7"/>
  <c r="K196" i="7"/>
  <c r="O204" i="1" a="1"/>
  <c r="O204" i="1" s="1"/>
  <c r="O231" i="1" s="1" a="1"/>
  <c r="O231" i="1" s="1"/>
  <c r="J204" i="1" a="1"/>
  <c r="J204" i="1" s="1"/>
  <c r="J231" i="1" s="1" a="1"/>
  <c r="J231" i="1" s="1"/>
  <c r="N204" i="1" a="1"/>
  <c r="N204" i="1" s="1"/>
  <c r="N231" i="1" s="1" a="1"/>
  <c r="N231" i="1" s="1"/>
  <c r="I204" i="1" a="1"/>
  <c r="I204" i="1" s="1"/>
  <c r="I231" i="1" s="1" a="1"/>
  <c r="I231" i="1" s="1"/>
  <c r="Q204" i="1" a="1"/>
  <c r="Q204" i="1" s="1"/>
  <c r="Q231" i="1" s="1" a="1"/>
  <c r="Q231" i="1" s="1"/>
  <c r="R204" i="1" a="1"/>
  <c r="R204" i="1" s="1"/>
  <c r="R231" i="1" s="1" a="1"/>
  <c r="R231" i="1" s="1"/>
  <c r="P204" i="1" a="1"/>
  <c r="P204" i="1" s="1"/>
  <c r="P231" i="1" s="1" a="1"/>
  <c r="P231" i="1" s="1"/>
  <c r="H204" i="1" a="1"/>
  <c r="H204" i="1" s="1"/>
  <c r="H231" i="1" s="1" a="1"/>
  <c r="H231" i="1" s="1"/>
  <c r="L204" i="1" a="1"/>
  <c r="L204" i="1" s="1"/>
  <c r="L231" i="1" s="1" a="1"/>
  <c r="L231" i="1" s="1"/>
  <c r="G205" i="1"/>
  <c r="M204" i="1" a="1"/>
  <c r="M204" i="1" s="1"/>
  <c r="M231" i="1" s="1" a="1"/>
  <c r="M231" i="1" s="1"/>
  <c r="K204" i="1" a="1"/>
  <c r="K204" i="1" s="1"/>
  <c r="K231" i="1" s="1" a="1"/>
  <c r="K231" i="1" s="1"/>
  <c r="N193" i="7" l="1"/>
  <c r="Q193" i="7"/>
  <c r="H193" i="7"/>
  <c r="K193" i="7"/>
  <c r="R227" i="7" a="1"/>
  <c r="R227" i="7" s="1"/>
  <c r="R254" i="7" s="1" a="1"/>
  <c r="R254" i="7" s="1"/>
  <c r="K227" i="7" a="1"/>
  <c r="K227" i="7" s="1"/>
  <c r="M227" i="7" a="1"/>
  <c r="M227" i="7" s="1"/>
  <c r="H227" i="7" a="1"/>
  <c r="H227" i="7" s="1"/>
  <c r="N227" i="7" a="1"/>
  <c r="N227" i="7" s="1"/>
  <c r="I227" i="7" a="1"/>
  <c r="I227" i="7" s="1"/>
  <c r="Q227" i="7" a="1"/>
  <c r="Q227" i="7" s="1"/>
  <c r="G228" i="7"/>
  <c r="L227" i="7" a="1"/>
  <c r="L227" i="7" s="1"/>
  <c r="J227" i="7" a="1"/>
  <c r="J227" i="7" s="1"/>
  <c r="L193" i="7"/>
  <c r="I193" i="7"/>
  <c r="O205" i="1" a="1"/>
  <c r="O205" i="1" s="1"/>
  <c r="O232" i="1" s="1" a="1"/>
  <c r="O232" i="1" s="1"/>
  <c r="I205" i="1" a="1"/>
  <c r="I205" i="1" s="1"/>
  <c r="I232" i="1" s="1" a="1"/>
  <c r="I232" i="1" s="1"/>
  <c r="P205" i="1" a="1"/>
  <c r="P205" i="1" s="1"/>
  <c r="P232" i="1" s="1" a="1"/>
  <c r="P232" i="1" s="1"/>
  <c r="M205" i="1" a="1"/>
  <c r="M205" i="1" s="1"/>
  <c r="M232" i="1" s="1" a="1"/>
  <c r="M232" i="1" s="1"/>
  <c r="N205" i="1" a="1"/>
  <c r="N205" i="1" s="1"/>
  <c r="N232" i="1" s="1" a="1"/>
  <c r="N232" i="1" s="1"/>
  <c r="H205" i="1" a="1"/>
  <c r="H205" i="1" s="1"/>
  <c r="H232" i="1" s="1" a="1"/>
  <c r="H232" i="1" s="1"/>
  <c r="J205" i="1" a="1"/>
  <c r="J205" i="1" s="1"/>
  <c r="J232" i="1" s="1" a="1"/>
  <c r="J232" i="1" s="1"/>
  <c r="R205" i="1" a="1"/>
  <c r="R205" i="1" s="1"/>
  <c r="R232" i="1" s="1" a="1"/>
  <c r="R232" i="1" s="1"/>
  <c r="G206" i="1"/>
  <c r="K205" i="1" a="1"/>
  <c r="K205" i="1" s="1"/>
  <c r="K232" i="1" s="1" a="1"/>
  <c r="K232" i="1" s="1"/>
  <c r="Q205" i="1" a="1"/>
  <c r="Q205" i="1" s="1"/>
  <c r="Q232" i="1" s="1" a="1"/>
  <c r="Q232" i="1" s="1"/>
  <c r="L205" i="1" a="1"/>
  <c r="L205" i="1" s="1"/>
  <c r="L232" i="1" s="1" a="1"/>
  <c r="L232" i="1" s="1"/>
  <c r="H254" i="7" l="1" a="1"/>
  <c r="H254" i="7" s="1"/>
  <c r="H231" i="7"/>
  <c r="M254" i="7" a="1"/>
  <c r="M254" i="7" s="1"/>
  <c r="M231" i="7"/>
  <c r="J254" i="7" a="1"/>
  <c r="J254" i="7" s="1"/>
  <c r="J231" i="7"/>
  <c r="K254" i="7" a="1"/>
  <c r="K254" i="7" s="1"/>
  <c r="K231" i="7"/>
  <c r="L254" i="7" a="1"/>
  <c r="L254" i="7" s="1"/>
  <c r="L231" i="7"/>
  <c r="K228" i="7" a="1"/>
  <c r="K228" i="7" s="1"/>
  <c r="K255" i="7" s="1" a="1"/>
  <c r="K255" i="7" s="1"/>
  <c r="M228" i="7" a="1"/>
  <c r="M228" i="7" s="1"/>
  <c r="M255" i="7" s="1" a="1"/>
  <c r="M255" i="7" s="1"/>
  <c r="H228" i="7" a="1"/>
  <c r="H228" i="7" s="1"/>
  <c r="H255" i="7" s="1" a="1"/>
  <c r="H255" i="7" s="1"/>
  <c r="L228" i="7" a="1"/>
  <c r="L228" i="7" s="1"/>
  <c r="L255" i="7" s="1" a="1"/>
  <c r="L255" i="7" s="1"/>
  <c r="R228" i="7" a="1"/>
  <c r="R228" i="7" s="1"/>
  <c r="R255" i="7" s="1" a="1"/>
  <c r="R255" i="7" s="1"/>
  <c r="N228" i="7" a="1"/>
  <c r="N228" i="7" s="1"/>
  <c r="N255" i="7" s="1" a="1"/>
  <c r="N255" i="7" s="1"/>
  <c r="I228" i="7" a="1"/>
  <c r="I228" i="7" s="1"/>
  <c r="I255" i="7" s="1" a="1"/>
  <c r="I255" i="7" s="1"/>
  <c r="Q228" i="7" a="1"/>
  <c r="Q228" i="7" s="1"/>
  <c r="Q255" i="7" s="1" a="1"/>
  <c r="Q255" i="7" s="1"/>
  <c r="J228" i="7" a="1"/>
  <c r="J228" i="7" s="1"/>
  <c r="J255" i="7" s="1" a="1"/>
  <c r="J255" i="7" s="1"/>
  <c r="G229" i="7"/>
  <c r="Q254" i="7" a="1"/>
  <c r="Q254" i="7" s="1"/>
  <c r="Q231" i="7"/>
  <c r="I254" i="7" a="1"/>
  <c r="I254" i="7" s="1"/>
  <c r="I231" i="7"/>
  <c r="N254" i="7" a="1"/>
  <c r="N254" i="7" s="1"/>
  <c r="N231" i="7"/>
  <c r="O206" i="1" a="1"/>
  <c r="O206" i="1" s="1"/>
  <c r="O233" i="1" s="1" a="1"/>
  <c r="O233" i="1" s="1"/>
  <c r="R206" i="1" a="1"/>
  <c r="R206" i="1" s="1"/>
  <c r="R233" i="1" s="1" a="1"/>
  <c r="R233" i="1" s="1"/>
  <c r="G207" i="1"/>
  <c r="L206" i="1" a="1"/>
  <c r="L206" i="1" s="1"/>
  <c r="L233" i="1" s="1" a="1"/>
  <c r="L233" i="1" s="1"/>
  <c r="P206" i="1" a="1"/>
  <c r="P206" i="1" s="1"/>
  <c r="P233" i="1" s="1" a="1"/>
  <c r="P233" i="1" s="1"/>
  <c r="N206" i="1" a="1"/>
  <c r="N206" i="1" s="1"/>
  <c r="N233" i="1" s="1" a="1"/>
  <c r="N233" i="1" s="1"/>
  <c r="J206" i="1" a="1"/>
  <c r="J206" i="1" s="1"/>
  <c r="J233" i="1" s="1" a="1"/>
  <c r="J233" i="1" s="1"/>
  <c r="H206" i="1" a="1"/>
  <c r="H206" i="1" s="1"/>
  <c r="H233" i="1" s="1" a="1"/>
  <c r="H233" i="1" s="1"/>
  <c r="M206" i="1" a="1"/>
  <c r="M206" i="1" s="1"/>
  <c r="M233" i="1" s="1" a="1"/>
  <c r="M233" i="1" s="1"/>
  <c r="K206" i="1" a="1"/>
  <c r="K206" i="1" s="1"/>
  <c r="K233" i="1" s="1" a="1"/>
  <c r="K233" i="1" s="1"/>
  <c r="I206" i="1" a="1"/>
  <c r="I206" i="1" s="1"/>
  <c r="I233" i="1" s="1" a="1"/>
  <c r="I233" i="1" s="1"/>
  <c r="Q206" i="1" a="1"/>
  <c r="Q206" i="1" s="1"/>
  <c r="Q233" i="1" s="1" a="1"/>
  <c r="Q233" i="1" s="1"/>
  <c r="I229" i="7" l="1" a="1"/>
  <c r="I229" i="7" s="1"/>
  <c r="I256" i="7" s="1" a="1"/>
  <c r="I256" i="7" s="1"/>
  <c r="N229" i="7" a="1"/>
  <c r="N229" i="7" s="1"/>
  <c r="N256" i="7" s="1" a="1"/>
  <c r="N256" i="7" s="1"/>
  <c r="J229" i="7" a="1"/>
  <c r="J229" i="7" s="1"/>
  <c r="J256" i="7" s="1" a="1"/>
  <c r="J256" i="7" s="1"/>
  <c r="M229" i="7" a="1"/>
  <c r="M229" i="7" s="1"/>
  <c r="M256" i="7" s="1" a="1"/>
  <c r="M256" i="7" s="1"/>
  <c r="L229" i="7" a="1"/>
  <c r="L229" i="7" s="1"/>
  <c r="L256" i="7" s="1" a="1"/>
  <c r="L256" i="7" s="1"/>
  <c r="Q229" i="7" a="1"/>
  <c r="Q229" i="7" s="1"/>
  <c r="Q256" i="7" s="1" a="1"/>
  <c r="Q256" i="7" s="1"/>
  <c r="R229" i="7" a="1"/>
  <c r="R229" i="7" s="1"/>
  <c r="R256" i="7" s="1" a="1"/>
  <c r="R256" i="7" s="1"/>
  <c r="K229" i="7" a="1"/>
  <c r="K229" i="7" s="1"/>
  <c r="K256" i="7" s="1" a="1"/>
  <c r="K256" i="7" s="1"/>
  <c r="G230" i="7"/>
  <c r="H229" i="7" a="1"/>
  <c r="H229" i="7" s="1"/>
  <c r="H256" i="7" s="1" a="1"/>
  <c r="H256" i="7" s="1"/>
  <c r="O207" i="1" a="1"/>
  <c r="O207" i="1" s="1"/>
  <c r="O234" i="1" s="1" a="1"/>
  <c r="O234" i="1" s="1"/>
  <c r="K207" i="1" a="1"/>
  <c r="K207" i="1" s="1"/>
  <c r="K234" i="1" s="1" a="1"/>
  <c r="K234" i="1" s="1"/>
  <c r="I207" i="1" a="1"/>
  <c r="I207" i="1" s="1"/>
  <c r="I234" i="1" s="1" a="1"/>
  <c r="I234" i="1" s="1"/>
  <c r="L207" i="1" a="1"/>
  <c r="L207" i="1" s="1"/>
  <c r="L234" i="1" s="1" a="1"/>
  <c r="L234" i="1" s="1"/>
  <c r="M207" i="1" a="1"/>
  <c r="M207" i="1" s="1"/>
  <c r="M234" i="1" s="1" a="1"/>
  <c r="M234" i="1" s="1"/>
  <c r="P207" i="1" a="1"/>
  <c r="P207" i="1" s="1"/>
  <c r="P234" i="1" s="1" a="1"/>
  <c r="P234" i="1" s="1"/>
  <c r="N207" i="1" a="1"/>
  <c r="N207" i="1" s="1"/>
  <c r="N234" i="1" s="1" a="1"/>
  <c r="N234" i="1" s="1"/>
  <c r="R207" i="1" a="1"/>
  <c r="R207" i="1" s="1"/>
  <c r="R234" i="1" s="1" a="1"/>
  <c r="R234" i="1" s="1"/>
  <c r="H207" i="1" a="1"/>
  <c r="H207" i="1" s="1"/>
  <c r="H234" i="1" s="1" a="1"/>
  <c r="H234" i="1" s="1"/>
  <c r="G208" i="1"/>
  <c r="Q207" i="1" a="1"/>
  <c r="Q207" i="1" s="1"/>
  <c r="Q234" i="1" s="1" a="1"/>
  <c r="Q234" i="1" s="1"/>
  <c r="J207" i="1" a="1"/>
  <c r="J207" i="1" s="1"/>
  <c r="J234" i="1" s="1" a="1"/>
  <c r="J234" i="1" s="1"/>
  <c r="M230" i="7" l="1" a="1"/>
  <c r="M230" i="7" s="1"/>
  <c r="M257" i="7" s="1" a="1"/>
  <c r="M257" i="7" s="1"/>
  <c r="M258" i="7" s="1" a="1"/>
  <c r="M258" i="7" s="1"/>
  <c r="N230" i="7" a="1"/>
  <c r="N230" i="7" s="1"/>
  <c r="N257" i="7" s="1" a="1"/>
  <c r="N257" i="7" s="1"/>
  <c r="N258" i="7" s="1" a="1"/>
  <c r="N258" i="7" s="1"/>
  <c r="J230" i="7" a="1"/>
  <c r="J230" i="7" s="1"/>
  <c r="J257" i="7" s="1" a="1"/>
  <c r="J257" i="7" s="1"/>
  <c r="J258" i="7" s="1" a="1"/>
  <c r="J258" i="7" s="1"/>
  <c r="I230" i="7" a="1"/>
  <c r="I230" i="7" s="1"/>
  <c r="I257" i="7" s="1" a="1"/>
  <c r="I257" i="7" s="1"/>
  <c r="I258" i="7" s="1" a="1"/>
  <c r="I258" i="7" s="1"/>
  <c r="Q230" i="7" a="1"/>
  <c r="Q230" i="7" s="1"/>
  <c r="Q257" i="7" s="1" a="1"/>
  <c r="Q257" i="7" s="1"/>
  <c r="Q258" i="7" s="1" a="1"/>
  <c r="Q258" i="7" s="1"/>
  <c r="H230" i="7" a="1"/>
  <c r="H230" i="7" s="1"/>
  <c r="H257" i="7" s="1" a="1"/>
  <c r="H257" i="7" s="1"/>
  <c r="H258" i="7" s="1" a="1"/>
  <c r="H258" i="7" s="1"/>
  <c r="L230" i="7" a="1"/>
  <c r="L230" i="7" s="1"/>
  <c r="L257" i="7" s="1" a="1"/>
  <c r="L257" i="7" s="1"/>
  <c r="L258" i="7" s="1" a="1"/>
  <c r="L258" i="7" s="1"/>
  <c r="K230" i="7" a="1"/>
  <c r="K230" i="7" s="1"/>
  <c r="K257" i="7" s="1" a="1"/>
  <c r="K257" i="7" s="1"/>
  <c r="K258" i="7" s="1" a="1"/>
  <c r="K258" i="7" s="1"/>
  <c r="R230" i="7" a="1"/>
  <c r="R230" i="7" s="1"/>
  <c r="O208" i="1" a="1"/>
  <c r="O208" i="1" s="1"/>
  <c r="O235" i="1" s="1" a="1"/>
  <c r="O235" i="1" s="1"/>
  <c r="Q208" i="1" a="1"/>
  <c r="Q208" i="1" s="1"/>
  <c r="Q235" i="1" s="1" a="1"/>
  <c r="Q235" i="1" s="1"/>
  <c r="M208" i="1" a="1"/>
  <c r="M208" i="1" s="1"/>
  <c r="M235" i="1" s="1" a="1"/>
  <c r="M235" i="1" s="1"/>
  <c r="H208" i="1" a="1"/>
  <c r="H208" i="1" s="1"/>
  <c r="H235" i="1" s="1" a="1"/>
  <c r="H235" i="1" s="1"/>
  <c r="P208" i="1" a="1"/>
  <c r="P208" i="1" s="1"/>
  <c r="P235" i="1" s="1" a="1"/>
  <c r="P235" i="1" s="1"/>
  <c r="J208" i="1" a="1"/>
  <c r="J208" i="1" s="1"/>
  <c r="J235" i="1" s="1" a="1"/>
  <c r="J235" i="1" s="1"/>
  <c r="L208" i="1" a="1"/>
  <c r="L208" i="1" s="1"/>
  <c r="L235" i="1" s="1" a="1"/>
  <c r="L235" i="1" s="1"/>
  <c r="R208" i="1" a="1"/>
  <c r="R208" i="1" s="1"/>
  <c r="R235" i="1" s="1" a="1"/>
  <c r="R235" i="1" s="1"/>
  <c r="I208" i="1" a="1"/>
  <c r="I208" i="1" s="1"/>
  <c r="I235" i="1" s="1" a="1"/>
  <c r="I235" i="1" s="1"/>
  <c r="N208" i="1" a="1"/>
  <c r="N208" i="1" s="1"/>
  <c r="N235" i="1" s="1" a="1"/>
  <c r="N235" i="1" s="1"/>
  <c r="K208" i="1" a="1"/>
  <c r="K208" i="1" s="1"/>
  <c r="K235" i="1" s="1" a="1"/>
  <c r="K235" i="1" s="1"/>
  <c r="G209" i="1"/>
  <c r="R257" i="7" l="1" a="1"/>
  <c r="R257" i="7" s="1"/>
  <c r="R231" i="7"/>
  <c r="O209" i="1" a="1"/>
  <c r="O209" i="1" s="1"/>
  <c r="J209" i="1" a="1"/>
  <c r="J209" i="1" s="1"/>
  <c r="Q209" i="1" a="1"/>
  <c r="Q209" i="1" s="1"/>
  <c r="I209" i="1" a="1"/>
  <c r="I209" i="1" s="1"/>
  <c r="P209" i="1" a="1"/>
  <c r="P209" i="1" s="1"/>
  <c r="H209" i="1" a="1"/>
  <c r="H209" i="1" s="1"/>
  <c r="L209" i="1" a="1"/>
  <c r="L209" i="1" s="1"/>
  <c r="R209" i="1" a="1"/>
  <c r="R209" i="1" s="1"/>
  <c r="R236" i="1" s="1" a="1"/>
  <c r="R236" i="1" s="1"/>
  <c r="K209" i="1" a="1"/>
  <c r="K209" i="1" s="1"/>
  <c r="N209" i="1" a="1"/>
  <c r="N209" i="1" s="1"/>
  <c r="G210" i="1"/>
  <c r="M209" i="1" a="1"/>
  <c r="M209" i="1" s="1"/>
  <c r="R258" i="7" l="1"/>
  <c r="K236" i="1" a="1"/>
  <c r="K236" i="1" s="1"/>
  <c r="K213" i="1"/>
  <c r="P236" i="1" a="1"/>
  <c r="P236" i="1" s="1"/>
  <c r="P213" i="1"/>
  <c r="O236" i="1" a="1"/>
  <c r="O236" i="1" s="1"/>
  <c r="O213" i="1"/>
  <c r="N236" i="1" a="1"/>
  <c r="N236" i="1" s="1"/>
  <c r="N213" i="1"/>
  <c r="H236" i="1" a="1"/>
  <c r="H236" i="1" s="1"/>
  <c r="H213" i="1"/>
  <c r="J236" i="1" a="1"/>
  <c r="J236" i="1" s="1"/>
  <c r="J213" i="1"/>
  <c r="M236" i="1" a="1"/>
  <c r="M236" i="1" s="1"/>
  <c r="M213" i="1"/>
  <c r="O210" i="1" a="1"/>
  <c r="O210" i="1" s="1"/>
  <c r="O237" i="1" s="1" a="1"/>
  <c r="O237" i="1" s="1"/>
  <c r="Q210" i="1" a="1"/>
  <c r="Q210" i="1" s="1"/>
  <c r="Q237" i="1" s="1" a="1"/>
  <c r="Q237" i="1" s="1"/>
  <c r="J210" i="1" a="1"/>
  <c r="J210" i="1" s="1"/>
  <c r="J237" i="1" s="1" a="1"/>
  <c r="J237" i="1" s="1"/>
  <c r="L210" i="1" a="1"/>
  <c r="L210" i="1" s="1"/>
  <c r="L237" i="1" s="1" a="1"/>
  <c r="L237" i="1" s="1"/>
  <c r="K210" i="1" a="1"/>
  <c r="K210" i="1" s="1"/>
  <c r="K237" i="1" s="1" a="1"/>
  <c r="K237" i="1" s="1"/>
  <c r="H210" i="1" a="1"/>
  <c r="H210" i="1" s="1"/>
  <c r="H237" i="1" s="1" a="1"/>
  <c r="H237" i="1" s="1"/>
  <c r="M210" i="1" a="1"/>
  <c r="M210" i="1" s="1"/>
  <c r="M237" i="1" s="1" a="1"/>
  <c r="M237" i="1" s="1"/>
  <c r="P210" i="1" a="1"/>
  <c r="P210" i="1" s="1"/>
  <c r="P237" i="1" s="1" a="1"/>
  <c r="P237" i="1" s="1"/>
  <c r="N210" i="1" a="1"/>
  <c r="N210" i="1" s="1"/>
  <c r="N237" i="1" s="1" a="1"/>
  <c r="N237" i="1" s="1"/>
  <c r="R210" i="1" a="1"/>
  <c r="R210" i="1" s="1"/>
  <c r="R237" i="1" s="1" a="1"/>
  <c r="R237" i="1" s="1"/>
  <c r="I210" i="1" a="1"/>
  <c r="I210" i="1" s="1"/>
  <c r="I237" i="1" s="1" a="1"/>
  <c r="I237" i="1" s="1"/>
  <c r="G211" i="1"/>
  <c r="L236" i="1" a="1"/>
  <c r="L236" i="1" s="1"/>
  <c r="L213" i="1"/>
  <c r="Q236" i="1" a="1"/>
  <c r="Q236" i="1" s="1"/>
  <c r="Q213" i="1"/>
  <c r="I236" i="1" a="1"/>
  <c r="I236" i="1" s="1"/>
  <c r="I213" i="1"/>
  <c r="O211" i="1" l="1" a="1"/>
  <c r="O211" i="1" s="1"/>
  <c r="O238" i="1" s="1" a="1"/>
  <c r="O238" i="1" s="1"/>
  <c r="P211" i="1" a="1"/>
  <c r="P211" i="1" s="1"/>
  <c r="P238" i="1" s="1" a="1"/>
  <c r="P238" i="1" s="1"/>
  <c r="M211" i="1" a="1"/>
  <c r="M211" i="1" s="1"/>
  <c r="M238" i="1" s="1" a="1"/>
  <c r="M238" i="1" s="1"/>
  <c r="N211" i="1" a="1"/>
  <c r="N211" i="1" s="1"/>
  <c r="N238" i="1" s="1" a="1"/>
  <c r="N238" i="1" s="1"/>
  <c r="Q211" i="1" a="1"/>
  <c r="Q211" i="1" s="1"/>
  <c r="Q238" i="1" s="1" a="1"/>
  <c r="Q238" i="1" s="1"/>
  <c r="J211" i="1" a="1"/>
  <c r="J211" i="1" s="1"/>
  <c r="J238" i="1" s="1" a="1"/>
  <c r="J238" i="1" s="1"/>
  <c r="H211" i="1" a="1"/>
  <c r="H211" i="1" s="1"/>
  <c r="H238" i="1" s="1" a="1"/>
  <c r="H238" i="1" s="1"/>
  <c r="G212" i="1"/>
  <c r="I211" i="1" a="1"/>
  <c r="I211" i="1" s="1"/>
  <c r="I238" i="1" s="1" a="1"/>
  <c r="I238" i="1" s="1"/>
  <c r="L211" i="1" a="1"/>
  <c r="L211" i="1" s="1"/>
  <c r="L238" i="1" s="1" a="1"/>
  <c r="L238" i="1" s="1"/>
  <c r="K211" i="1" a="1"/>
  <c r="K211" i="1" s="1"/>
  <c r="K238" i="1" s="1" a="1"/>
  <c r="K238" i="1" s="1"/>
  <c r="R211" i="1" a="1"/>
  <c r="R211" i="1" s="1"/>
  <c r="R238" i="1" s="1" a="1"/>
  <c r="R238" i="1" s="1"/>
  <c r="O212" i="1" l="1" a="1"/>
  <c r="O212" i="1" s="1"/>
  <c r="O239" i="1" s="1" a="1"/>
  <c r="O239" i="1" s="1"/>
  <c r="O240" i="1" s="1" a="1"/>
  <c r="O240" i="1" s="1"/>
  <c r="M212" i="1" a="1"/>
  <c r="M212" i="1" s="1"/>
  <c r="M239" i="1" s="1" a="1"/>
  <c r="M239" i="1" s="1"/>
  <c r="M240" i="1" s="1" a="1"/>
  <c r="M240" i="1" s="1"/>
  <c r="J212" i="1" a="1"/>
  <c r="J212" i="1" s="1"/>
  <c r="J239" i="1" s="1" a="1"/>
  <c r="J239" i="1" s="1"/>
  <c r="J240" i="1" s="1" a="1"/>
  <c r="J240" i="1" s="1"/>
  <c r="N212" i="1" a="1"/>
  <c r="N212" i="1" s="1"/>
  <c r="N239" i="1" s="1" a="1"/>
  <c r="N239" i="1" s="1"/>
  <c r="N240" i="1" s="1" a="1"/>
  <c r="N240" i="1" s="1"/>
  <c r="P212" i="1" a="1"/>
  <c r="P212" i="1" s="1"/>
  <c r="P239" i="1" s="1" a="1"/>
  <c r="P239" i="1" s="1"/>
  <c r="P240" i="1" s="1" a="1"/>
  <c r="P240" i="1" s="1"/>
  <c r="I212" i="1" a="1"/>
  <c r="I212" i="1" s="1"/>
  <c r="I239" i="1" s="1" a="1"/>
  <c r="I239" i="1" s="1"/>
  <c r="I240" i="1" s="1" a="1"/>
  <c r="I240" i="1" s="1"/>
  <c r="H212" i="1" a="1"/>
  <c r="H212" i="1" s="1"/>
  <c r="H239" i="1" s="1" a="1"/>
  <c r="H239" i="1" s="1"/>
  <c r="H240" i="1" s="1"/>
  <c r="R212" i="1" a="1"/>
  <c r="R212" i="1" s="1"/>
  <c r="L212" i="1" a="1"/>
  <c r="L212" i="1" s="1"/>
  <c r="L239" i="1" s="1" a="1"/>
  <c r="L239" i="1" s="1"/>
  <c r="L240" i="1" s="1" a="1"/>
  <c r="L240" i="1" s="1"/>
  <c r="Q212" i="1" a="1"/>
  <c r="Q212" i="1" s="1"/>
  <c r="Q239" i="1" s="1" a="1"/>
  <c r="Q239" i="1" s="1"/>
  <c r="Q240" i="1" s="1" a="1"/>
  <c r="Q240" i="1" s="1"/>
  <c r="K212" i="1" a="1"/>
  <c r="K212" i="1" s="1"/>
  <c r="K239" i="1" s="1" a="1"/>
  <c r="K239" i="1" s="1"/>
  <c r="K240" i="1" s="1" a="1"/>
  <c r="K240" i="1" s="1"/>
  <c r="R239" i="1" l="1" a="1"/>
  <c r="R239" i="1" s="1"/>
  <c r="R240" i="1" s="1"/>
  <c r="R213" i="1"/>
</calcChain>
</file>

<file path=xl/sharedStrings.xml><?xml version="1.0" encoding="utf-8"?>
<sst xmlns="http://schemas.openxmlformats.org/spreadsheetml/2006/main" count="1052" uniqueCount="188">
  <si>
    <t>Table 1</t>
  </si>
  <si>
    <t>RANGE</t>
  </si>
  <si>
    <t>Sample</t>
  </si>
  <si>
    <t>Fish</t>
  </si>
  <si>
    <t>Landing</t>
  </si>
  <si>
    <t>Mean</t>
  </si>
  <si>
    <t>Criterion 80% agreement</t>
  </si>
  <si>
    <t xml:space="preserve">RESULT </t>
  </si>
  <si>
    <t>Stratum</t>
  </si>
  <si>
    <t>year</t>
  </si>
  <si>
    <t>no</t>
  </si>
  <si>
    <t>length</t>
  </si>
  <si>
    <t>Sex</t>
  </si>
  <si>
    <t>month</t>
  </si>
  <si>
    <t>CV</t>
  </si>
  <si>
    <t>age</t>
  </si>
  <si>
    <t>Yes / No</t>
  </si>
  <si>
    <t>MODAL AGE</t>
  </si>
  <si>
    <t>n</t>
  </si>
  <si>
    <t>difference</t>
  </si>
  <si>
    <t>-</t>
  </si>
  <si>
    <t xml:space="preserve">z = </t>
  </si>
  <si>
    <t>n =</t>
  </si>
  <si>
    <t>0-values =</t>
  </si>
  <si>
    <t>n  -  0-values =</t>
  </si>
  <si>
    <t>Difference</t>
  </si>
  <si>
    <t>ranking</t>
  </si>
  <si>
    <t>R-  =</t>
  </si>
  <si>
    <t>R+  =</t>
  </si>
  <si>
    <t>Total read</t>
  </si>
  <si>
    <t>Total NOT read</t>
  </si>
  <si>
    <t xml:space="preserve">Minimum age over all readers: </t>
  </si>
  <si>
    <t xml:space="preserve">Maximum age over all readers: </t>
  </si>
  <si>
    <t>Table 2</t>
  </si>
  <si>
    <t>NUMBER OF AGE READINGS</t>
  </si>
  <si>
    <t>TOTAL</t>
  </si>
  <si>
    <t>Total</t>
  </si>
  <si>
    <t>0-15</t>
  </si>
  <si>
    <t>COEFFICIENT OF VARIATION (CV)</t>
  </si>
  <si>
    <t>ALL</t>
  </si>
  <si>
    <t>Readers</t>
  </si>
  <si>
    <t>Weighted mean</t>
  </si>
  <si>
    <t>RANKING</t>
  </si>
  <si>
    <t>PERCENTAGE AGREEMENT</t>
  </si>
  <si>
    <t>Overall ranking</t>
  </si>
  <si>
    <t>Ranking Coefficient of Variation</t>
  </si>
  <si>
    <t>Ranking Percentage Agreement</t>
  </si>
  <si>
    <t>OVERALL RANKING</t>
  </si>
  <si>
    <t>Mean Ranking</t>
  </si>
  <si>
    <t>Drag these formulas to the right, if the</t>
  </si>
  <si>
    <t>absolute value of the bias</t>
  </si>
  <si>
    <t>number of age readers is increased !</t>
  </si>
  <si>
    <t>Table 3</t>
  </si>
  <si>
    <t xml:space="preserve">AGE COMPOSITION </t>
  </si>
  <si>
    <t>Age</t>
  </si>
  <si>
    <t>MEAN LENGTH AT AGE</t>
  </si>
  <si>
    <t>*</t>
  </si>
  <si>
    <t xml:space="preserve"> = no sign of bias (p&gt;0.05)</t>
  </si>
  <si>
    <t xml:space="preserve"> = possibility of bias (0.01&lt;p&lt;0.05)</t>
  </si>
  <si>
    <t>* *</t>
  </si>
  <si>
    <t xml:space="preserve"> = certainty of bias (p&lt;0.01)</t>
  </si>
  <si>
    <t>Table 6</t>
  </si>
  <si>
    <t>TABLES FOR PLOTTING THE AGE BIAS PLOT FIGURES OF FIGURE 1</t>
  </si>
  <si>
    <t>2STDEV</t>
  </si>
  <si>
    <t>For plotting Fig. 2</t>
  </si>
  <si>
    <t>STDEV</t>
  </si>
  <si>
    <t>MEAN AGE</t>
  </si>
  <si>
    <t>MEAN AGE +2STDEV</t>
  </si>
  <si>
    <t>MEAN AGE -2STDEV</t>
  </si>
  <si>
    <t>TABLE 4</t>
  </si>
  <si>
    <t>-------&gt;</t>
  </si>
  <si>
    <t>Table 4</t>
  </si>
  <si>
    <t>NUMBER OF OTOLITHS</t>
  </si>
  <si>
    <t>Nr of</t>
  </si>
  <si>
    <t>Jan</t>
  </si>
  <si>
    <t>Feb</t>
  </si>
  <si>
    <t>Mar</t>
  </si>
  <si>
    <t>Apr</t>
  </si>
  <si>
    <t>May</t>
  </si>
  <si>
    <t>Jun</t>
  </si>
  <si>
    <t>Jul</t>
  </si>
  <si>
    <t>Aug</t>
  </si>
  <si>
    <t>Sep</t>
  </si>
  <si>
    <t>Oct</t>
  </si>
  <si>
    <t>Nov</t>
  </si>
  <si>
    <t>Dec</t>
  </si>
  <si>
    <t>otoliths</t>
  </si>
  <si>
    <t>Mean CV</t>
  </si>
  <si>
    <t>Weighted</t>
  </si>
  <si>
    <t>Agree-</t>
  </si>
  <si>
    <t>ment</t>
  </si>
  <si>
    <t>bias</t>
  </si>
  <si>
    <t>TABLE 5</t>
  </si>
  <si>
    <t>Table 5</t>
  </si>
  <si>
    <t>SAMPLING STRATA</t>
  </si>
  <si>
    <t>H</t>
  </si>
  <si>
    <t>I</t>
  </si>
  <si>
    <t>J</t>
  </si>
  <si>
    <t>K</t>
  </si>
  <si>
    <t>L</t>
  </si>
  <si>
    <t>Figure 1</t>
  </si>
  <si>
    <t>FIGURE 1</t>
  </si>
  <si>
    <t xml:space="preserve">NOTE: The length of the y-axis of Figure 1 should be larger than </t>
  </si>
  <si>
    <t>, which is the Maximum age + 2stdev !!!!!!</t>
  </si>
  <si>
    <t>Figure 2</t>
  </si>
  <si>
    <t>FIGURE 2</t>
  </si>
  <si>
    <t>NOTE: Reduce the range of the ages (in this case 1-13) to remove the lines towards the x-axis.</t>
  </si>
  <si>
    <t>Estimated ages</t>
  </si>
  <si>
    <t>FIGURE 3</t>
  </si>
  <si>
    <t>Figure 3</t>
  </si>
  <si>
    <t>FIGURE 4</t>
  </si>
  <si>
    <t>Figure 4</t>
  </si>
  <si>
    <t>FIGURE 5</t>
  </si>
  <si>
    <t>Figure 5</t>
  </si>
  <si>
    <r>
      <t xml:space="preserve">WORK TABLE for the </t>
    </r>
    <r>
      <rPr>
        <b/>
        <sz val="14"/>
        <color indexed="10"/>
        <rFont val="Arial"/>
        <family val="2"/>
      </rPr>
      <t>BIAS TEST</t>
    </r>
  </si>
  <si>
    <r>
      <t>Table 7</t>
    </r>
    <r>
      <rPr>
        <sz val="11"/>
        <rFont val="Arial"/>
        <family val="2"/>
      </rPr>
      <t xml:space="preserve"> Agreed collection</t>
    </r>
  </si>
  <si>
    <r>
      <t>Note</t>
    </r>
    <r>
      <rPr>
        <sz val="9"/>
        <rFont val="Arial"/>
        <family val="2"/>
      </rPr>
      <t>: Higher CV's might be expected during months of opaque material deposition and during the juvenile phase, when false rings might occur!</t>
    </r>
  </si>
  <si>
    <t xml:space="preserve">Mean </t>
  </si>
  <si>
    <t>RELATIVE BIAS</t>
  </si>
  <si>
    <t>Ranking relative bias</t>
  </si>
  <si>
    <t>Appendix 4:</t>
  </si>
  <si>
    <t>Leser 1</t>
  </si>
  <si>
    <t>Leser 2</t>
  </si>
  <si>
    <t>Leser 4</t>
  </si>
  <si>
    <t>Leser 5</t>
  </si>
  <si>
    <t>Leser 6</t>
  </si>
  <si>
    <t>Leser 7</t>
  </si>
  <si>
    <t>Leser 8</t>
  </si>
  <si>
    <t>Prosent 
enighet</t>
  </si>
  <si>
    <t>Presisjon</t>
  </si>
  <si>
    <t>Leser 3</t>
  </si>
  <si>
    <t>MODAL</t>
  </si>
  <si>
    <t>All readers</t>
  </si>
  <si>
    <t>Leser 9</t>
  </si>
  <si>
    <t>(R1-R5)</t>
  </si>
  <si>
    <t>**</t>
  </si>
  <si>
    <t>N6313, E0525</t>
  </si>
  <si>
    <t>N6724, E1123</t>
  </si>
  <si>
    <t>N6235, E0505</t>
  </si>
  <si>
    <t>Leser 10</t>
  </si>
  <si>
    <t>Norway Harald Senneset</t>
  </si>
  <si>
    <t>Norway Hildegunn Mjanger</t>
  </si>
  <si>
    <t>Scotland Peter Clark</t>
  </si>
  <si>
    <t>United Kingdom Dave Brown</t>
  </si>
  <si>
    <t>Sweden AnneMarie Palmén Bratt</t>
  </si>
  <si>
    <t>Germany Friederike Beussel</t>
  </si>
  <si>
    <t>Sweden Rajlie Sjöberg</t>
  </si>
  <si>
    <t>Belgium Ilse Maertens</t>
  </si>
  <si>
    <t>Belgium Martine Moerman</t>
  </si>
  <si>
    <t>Germany Ines Wilhelms</t>
  </si>
  <si>
    <t>North Sea cod International reading 2012, AGE</t>
  </si>
  <si>
    <t>(R1-R9)</t>
  </si>
  <si>
    <t>International North Sea Cod reading 2012, AGE</t>
  </si>
  <si>
    <t>IVa</t>
  </si>
  <si>
    <t>IVb</t>
  </si>
  <si>
    <t>C</t>
  </si>
  <si>
    <t>D</t>
  </si>
  <si>
    <t>E</t>
  </si>
  <si>
    <t>F</t>
  </si>
  <si>
    <t>G</t>
  </si>
  <si>
    <t>Appendix III:</t>
  </si>
  <si>
    <t>31.04.2008</t>
  </si>
  <si>
    <t>57.25N-07.25E</t>
  </si>
  <si>
    <t>56.54N-05.51E</t>
  </si>
  <si>
    <t>Date</t>
  </si>
  <si>
    <t>ICES area</t>
  </si>
  <si>
    <t>Position</t>
  </si>
  <si>
    <t>Otolith no</t>
  </si>
  <si>
    <t>Fish weight (g)</t>
  </si>
  <si>
    <t>Fish length (cm)</t>
  </si>
  <si>
    <t>60.26N- 01.28E</t>
  </si>
  <si>
    <t>60.37N-01.44E</t>
  </si>
  <si>
    <t>60.18N-02.04E</t>
  </si>
  <si>
    <t>60.48N-01.27E</t>
  </si>
  <si>
    <t>60.20N-02.10E</t>
  </si>
  <si>
    <t>60.35N-02.17E</t>
  </si>
  <si>
    <t>57.17N- 05.59E</t>
  </si>
  <si>
    <t>56.41N-05.04E</t>
  </si>
  <si>
    <t>Reader 1</t>
  </si>
  <si>
    <t>Reader 2</t>
  </si>
  <si>
    <t>Reader 3</t>
  </si>
  <si>
    <t>Reader 4</t>
  </si>
  <si>
    <t>Reader 5</t>
  </si>
  <si>
    <t>Reader 6</t>
  </si>
  <si>
    <t>Reader 7</t>
  </si>
  <si>
    <t>Reader 8</t>
  </si>
  <si>
    <t>Reader 9</t>
  </si>
  <si>
    <t>Reader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</si>
</sst>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
    <numFmt numFmtId="165" formatCode="0.0"/>
    <numFmt numFmtId="166" formatCode="0.0%"/>
    <numFmt numFmtId="167" formatCode="0.0000"/>
    <numFmt numFmtId="168" formatCode="0.00_ ;[Red]\-0.00\ "/>
    <numFmt numFmtId="169" formatCode="###0;###0"/>
    <numFmt numFmtId="170" formatCode="dd\.mm\.yyyy;@"/>
  </numFmts>
  <fonts count="78">
    <font>
      <sz val="10"/>
      <name val="Tms Rmn"/>
    </font>
    <font>
      <sz val="11"/>
      <color theme="1"/>
      <name val="Calibri"/>
      <family val="2"/>
      <scheme val="minor"/>
    </font>
    <font>
      <sz val="10"/>
      <name val="Geneva"/>
    </font>
    <font>
      <sz val="8"/>
      <name val="Tms Rmn"/>
    </font>
    <font>
      <b/>
      <sz val="16"/>
      <color indexed="56"/>
      <name val="Arial"/>
      <family val="2"/>
    </font>
    <font>
      <sz val="16"/>
      <color indexed="56"/>
      <name val="Arial"/>
      <family val="2"/>
    </font>
    <font>
      <sz val="10"/>
      <name val="Arial"/>
      <family val="2"/>
    </font>
    <font>
      <sz val="16"/>
      <color indexed="8"/>
      <name val="Arial"/>
      <family val="2"/>
    </font>
    <font>
      <b/>
      <sz val="10"/>
      <color indexed="10"/>
      <name val="Arial"/>
      <family val="2"/>
    </font>
    <font>
      <sz val="10"/>
      <color indexed="8"/>
      <name val="Arial"/>
      <family val="2"/>
    </font>
    <font>
      <b/>
      <sz val="14"/>
      <color indexed="10"/>
      <name val="Arial"/>
      <family val="2"/>
    </font>
    <font>
      <b/>
      <sz val="14"/>
      <color indexed="8"/>
      <name val="Arial"/>
      <family val="2"/>
    </font>
    <font>
      <sz val="10"/>
      <color indexed="8"/>
      <name val="Tms Rmn"/>
    </font>
    <font>
      <b/>
      <sz val="12"/>
      <color indexed="8"/>
      <name val="Arial"/>
      <family val="2"/>
    </font>
    <font>
      <sz val="11"/>
      <name val="Arial"/>
      <family val="2"/>
    </font>
    <font>
      <b/>
      <sz val="11"/>
      <name val="Arial"/>
      <family val="2"/>
    </font>
    <font>
      <b/>
      <sz val="10"/>
      <color indexed="8"/>
      <name val="Arial"/>
      <family val="2"/>
    </font>
    <font>
      <sz val="11"/>
      <color indexed="10"/>
      <name val="Arial"/>
      <family val="2"/>
    </font>
    <font>
      <sz val="11"/>
      <name val="Tms Rmn"/>
    </font>
    <font>
      <sz val="10"/>
      <color indexed="56"/>
      <name val="Arial"/>
      <family val="2"/>
    </font>
    <font>
      <b/>
      <sz val="14"/>
      <name val="Symbol"/>
      <family val="1"/>
      <charset val="2"/>
    </font>
    <font>
      <b/>
      <sz val="10"/>
      <color indexed="10"/>
      <name val="Tms Rmn"/>
    </font>
    <font>
      <b/>
      <sz val="10"/>
      <color indexed="8"/>
      <name val="Tms Rmn"/>
    </font>
    <font>
      <b/>
      <sz val="10"/>
      <color indexed="10"/>
      <name val="Times New Roman"/>
      <family val="1"/>
    </font>
    <font>
      <sz val="10"/>
      <color indexed="10"/>
      <name val="Tms Rmn"/>
    </font>
    <font>
      <sz val="10"/>
      <color indexed="10"/>
      <name val="Times New Roman"/>
      <family val="1"/>
    </font>
    <font>
      <sz val="10"/>
      <name val="Times New Roman"/>
      <family val="1"/>
    </font>
    <font>
      <sz val="10"/>
      <color indexed="10"/>
      <name val="Arial"/>
      <family val="2"/>
    </font>
    <font>
      <b/>
      <sz val="16"/>
      <name val="Arial"/>
      <family val="2"/>
    </font>
    <font>
      <sz val="14"/>
      <name val="Arial"/>
      <family val="2"/>
    </font>
    <font>
      <sz val="14"/>
      <name val="Tms Rmn"/>
    </font>
    <font>
      <b/>
      <sz val="14"/>
      <name val="Arial"/>
      <family val="2"/>
    </font>
    <font>
      <sz val="20"/>
      <name val="Tms Rmn"/>
    </font>
    <font>
      <b/>
      <sz val="20"/>
      <name val="Arial"/>
      <family val="2"/>
    </font>
    <font>
      <sz val="20"/>
      <name val="Arial"/>
      <family val="2"/>
    </font>
    <font>
      <sz val="12"/>
      <name val="Arial"/>
      <family val="2"/>
    </font>
    <font>
      <sz val="12"/>
      <name val="Tms Rmn"/>
    </font>
    <font>
      <b/>
      <sz val="10"/>
      <name val="Arial"/>
      <family val="2"/>
    </font>
    <font>
      <b/>
      <sz val="14"/>
      <name val="Tms Rmn"/>
    </font>
    <font>
      <b/>
      <sz val="10"/>
      <name val="Tms Rmn"/>
    </font>
    <font>
      <sz val="14"/>
      <color indexed="10"/>
      <name val="Arial"/>
      <family val="2"/>
    </font>
    <font>
      <b/>
      <sz val="12"/>
      <name val="Arial"/>
      <family val="2"/>
    </font>
    <font>
      <b/>
      <sz val="10"/>
      <name val="Times New Roman"/>
      <family val="1"/>
    </font>
    <font>
      <b/>
      <sz val="18"/>
      <name val="Arial"/>
      <family val="2"/>
    </font>
    <font>
      <sz val="16"/>
      <name val="Arial"/>
      <family val="2"/>
    </font>
    <font>
      <sz val="16"/>
      <color indexed="10"/>
      <name val="Arial"/>
      <family val="2"/>
    </font>
    <font>
      <b/>
      <sz val="9"/>
      <name val="Arial"/>
      <family val="2"/>
    </font>
    <font>
      <sz val="9"/>
      <name val="Arial"/>
      <family val="2"/>
    </font>
    <font>
      <b/>
      <sz val="16"/>
      <name val="Tms Rmn"/>
    </font>
    <font>
      <sz val="10"/>
      <name val="Tms Rmn"/>
    </font>
    <font>
      <sz val="11"/>
      <color indexed="8"/>
      <name val="Arial"/>
      <family val="2"/>
    </font>
    <font>
      <b/>
      <sz val="11"/>
      <color indexed="10"/>
      <name val="Arial"/>
      <family val="2"/>
    </font>
    <font>
      <b/>
      <sz val="11"/>
      <color indexed="8"/>
      <name val="Arial"/>
      <family val="2"/>
    </font>
    <font>
      <sz val="11"/>
      <color indexed="56"/>
      <name val="Arial"/>
      <family val="2"/>
    </font>
    <font>
      <sz val="10"/>
      <name val="Arial"/>
    </font>
    <font>
      <b/>
      <sz val="16"/>
      <name val="Times New Roman"/>
      <family val="1"/>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0"/>
      <color rgb="FF3333CC"/>
      <name val="Arial"/>
      <family val="2"/>
    </font>
    <font>
      <sz val="11"/>
      <color rgb="FF3333FF"/>
      <name val="Arial"/>
      <family val="2"/>
    </font>
    <font>
      <b/>
      <sz val="10"/>
      <color rgb="FF3333FF"/>
      <name val="Arial"/>
      <family val="2"/>
    </font>
    <font>
      <b/>
      <sz val="9"/>
      <color indexed="8"/>
      <name val="Times New Roman"/>
      <family val="1"/>
    </font>
    <font>
      <sz val="9"/>
      <color indexed="8"/>
      <name val="Times New Roman"/>
      <family val="1"/>
    </font>
  </fonts>
  <fills count="40">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43"/>
        <bgColor indexed="64"/>
      </patternFill>
    </fill>
    <fill>
      <patternFill patternType="solid">
        <fgColor indexed="55"/>
        <bgColor indexed="64"/>
      </patternFill>
    </fill>
    <fill>
      <patternFill patternType="solid">
        <fgColor indexed="41"/>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FFFFFF"/>
        <bgColor indexed="64"/>
      </patternFill>
    </fill>
  </fills>
  <borders count="51">
    <border>
      <left/>
      <right/>
      <top/>
      <bottom/>
      <diagonal/>
    </border>
    <border>
      <left style="double">
        <color indexed="64"/>
      </left>
      <right style="double">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double">
        <color indexed="64"/>
      </bottom>
      <diagonal/>
    </border>
    <border>
      <left style="double">
        <color indexed="64"/>
      </left>
      <right style="double">
        <color indexed="64"/>
      </right>
      <top/>
      <bottom style="dashed">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ck">
        <color indexed="64"/>
      </right>
      <top/>
      <bottom/>
      <diagonal/>
    </border>
    <border>
      <left/>
      <right/>
      <top style="double">
        <color indexed="64"/>
      </top>
      <bottom/>
      <diagonal/>
    </border>
    <border>
      <left style="thick">
        <color indexed="64"/>
      </left>
      <right/>
      <top/>
      <bottom style="medium">
        <color indexed="64"/>
      </bottom>
      <diagonal/>
    </border>
    <border>
      <left style="medium">
        <color indexed="64"/>
      </left>
      <right style="medium">
        <color indexed="64"/>
      </right>
      <top/>
      <bottom/>
      <diagonal/>
    </border>
    <border>
      <left/>
      <right/>
      <top style="thick">
        <color indexed="64"/>
      </top>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style="medium">
        <color indexed="64"/>
      </bottom>
      <diagonal/>
    </border>
    <border>
      <left/>
      <right style="double">
        <color indexed="64"/>
      </right>
      <top/>
      <bottom style="medium">
        <color indexed="64"/>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right style="thick">
        <color indexed="64"/>
      </right>
      <top style="double">
        <color indexed="64"/>
      </top>
      <bottom/>
      <diagonal/>
    </border>
    <border>
      <left/>
      <right/>
      <top style="medium">
        <color indexed="64"/>
      </top>
      <bottom/>
      <diagonal/>
    </border>
    <border>
      <left/>
      <right style="double">
        <color indexed="64"/>
      </right>
      <top style="medium">
        <color indexed="64"/>
      </top>
      <bottom/>
      <diagonal/>
    </border>
    <border>
      <left style="double">
        <color indexed="64"/>
      </left>
      <right style="double">
        <color indexed="64"/>
      </right>
      <top/>
      <bottom style="double">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D0D7E5"/>
      </left>
      <right style="thin">
        <color rgb="FFD0D7E5"/>
      </right>
      <top style="thin">
        <color rgb="FFD0D7E5"/>
      </top>
      <bottom style="thin">
        <color rgb="FFD0D7E5"/>
      </bottom>
      <diagonal/>
    </border>
  </borders>
  <cellStyleXfs count="68">
    <xf numFmtId="0" fontId="0" fillId="0" borderId="0"/>
    <xf numFmtId="0" fontId="56" fillId="7" borderId="0" applyNumberFormat="0" applyBorder="0" applyAlignment="0" applyProtection="0"/>
    <xf numFmtId="0" fontId="56" fillId="8" borderId="0" applyNumberFormat="0" applyBorder="0" applyAlignment="0" applyProtection="0"/>
    <xf numFmtId="0" fontId="56" fillId="9" borderId="0" applyNumberFormat="0" applyBorder="0" applyAlignment="0" applyProtection="0"/>
    <xf numFmtId="0" fontId="56" fillId="10" borderId="0" applyNumberFormat="0" applyBorder="0" applyAlignment="0" applyProtection="0"/>
    <xf numFmtId="0" fontId="56" fillId="11" borderId="0" applyNumberFormat="0" applyBorder="0" applyAlignment="0" applyProtection="0"/>
    <xf numFmtId="0" fontId="56" fillId="12" borderId="0" applyNumberFormat="0" applyBorder="0" applyAlignment="0" applyProtection="0"/>
    <xf numFmtId="0" fontId="56" fillId="13" borderId="0" applyNumberFormat="0" applyBorder="0" applyAlignment="0" applyProtection="0"/>
    <xf numFmtId="0" fontId="56" fillId="14" borderId="0" applyNumberFormat="0" applyBorder="0" applyAlignment="0" applyProtection="0"/>
    <xf numFmtId="0" fontId="56" fillId="15" borderId="0" applyNumberFormat="0" applyBorder="0" applyAlignment="0" applyProtection="0"/>
    <xf numFmtId="0" fontId="56" fillId="16" borderId="0" applyNumberFormat="0" applyBorder="0" applyAlignment="0" applyProtection="0"/>
    <xf numFmtId="0" fontId="56" fillId="17" borderId="0" applyNumberFormat="0" applyBorder="0" applyAlignment="0" applyProtection="0"/>
    <xf numFmtId="0" fontId="56" fillId="18" borderId="0" applyNumberFormat="0" applyBorder="0" applyAlignment="0" applyProtection="0"/>
    <xf numFmtId="0" fontId="57" fillId="19" borderId="0" applyNumberFormat="0" applyBorder="0" applyAlignment="0" applyProtection="0"/>
    <xf numFmtId="0" fontId="57" fillId="20" borderId="0" applyNumberFormat="0" applyBorder="0" applyAlignment="0" applyProtection="0"/>
    <xf numFmtId="0" fontId="57" fillId="21" borderId="0" applyNumberFormat="0" applyBorder="0" applyAlignment="0" applyProtection="0"/>
    <xf numFmtId="0" fontId="57" fillId="22" borderId="0" applyNumberFormat="0" applyBorder="0" applyAlignment="0" applyProtection="0"/>
    <xf numFmtId="0" fontId="57" fillId="23" borderId="0" applyNumberFormat="0" applyBorder="0" applyAlignment="0" applyProtection="0"/>
    <xf numFmtId="0" fontId="57" fillId="24" borderId="0" applyNumberFormat="0" applyBorder="0" applyAlignment="0" applyProtection="0"/>
    <xf numFmtId="0" fontId="57" fillId="25" borderId="0" applyNumberFormat="0" applyBorder="0" applyAlignment="0" applyProtection="0"/>
    <xf numFmtId="0" fontId="57" fillId="26" borderId="0" applyNumberFormat="0" applyBorder="0" applyAlignment="0" applyProtection="0"/>
    <xf numFmtId="0" fontId="57" fillId="27" borderId="0" applyNumberFormat="0" applyBorder="0" applyAlignment="0" applyProtection="0"/>
    <xf numFmtId="0" fontId="57" fillId="28" borderId="0" applyNumberFormat="0" applyBorder="0" applyAlignment="0" applyProtection="0"/>
    <xf numFmtId="0" fontId="57" fillId="29" borderId="0" applyNumberFormat="0" applyBorder="0" applyAlignment="0" applyProtection="0"/>
    <xf numFmtId="0" fontId="57" fillId="30" borderId="0" applyNumberFormat="0" applyBorder="0" applyAlignment="0" applyProtection="0"/>
    <xf numFmtId="0" fontId="58" fillId="31" borderId="0" applyNumberFormat="0" applyBorder="0" applyAlignment="0" applyProtection="0"/>
    <xf numFmtId="0" fontId="59" fillId="32" borderId="41" applyNumberFormat="0" applyAlignment="0" applyProtection="0"/>
    <xf numFmtId="0" fontId="60" fillId="33" borderId="42" applyNumberFormat="0" applyAlignment="0" applyProtection="0"/>
    <xf numFmtId="0" fontId="61" fillId="0" borderId="0" applyNumberFormat="0" applyFill="0" applyBorder="0" applyAlignment="0" applyProtection="0"/>
    <xf numFmtId="0" fontId="62" fillId="34" borderId="0" applyNumberFormat="0" applyBorder="0" applyAlignment="0" applyProtection="0"/>
    <xf numFmtId="0" fontId="63" fillId="0" borderId="43" applyNumberFormat="0" applyFill="0" applyAlignment="0" applyProtection="0"/>
    <xf numFmtId="0" fontId="64" fillId="0" borderId="44" applyNumberFormat="0" applyFill="0" applyAlignment="0" applyProtection="0"/>
    <xf numFmtId="0" fontId="65" fillId="0" borderId="45" applyNumberFormat="0" applyFill="0" applyAlignment="0" applyProtection="0"/>
    <xf numFmtId="0" fontId="65" fillId="0" borderId="0" applyNumberFormat="0" applyFill="0" applyBorder="0" applyAlignment="0" applyProtection="0"/>
    <xf numFmtId="0" fontId="66" fillId="35" borderId="41" applyNumberFormat="0" applyAlignment="0" applyProtection="0"/>
    <xf numFmtId="0" fontId="67" fillId="0" borderId="46" applyNumberFormat="0" applyFill="0" applyAlignment="0" applyProtection="0"/>
    <xf numFmtId="0" fontId="68" fillId="36" borderId="0" applyNumberFormat="0" applyBorder="0" applyAlignment="0" applyProtection="0"/>
    <xf numFmtId="0" fontId="6" fillId="0" borderId="0"/>
    <xf numFmtId="0" fontId="49" fillId="0" borderId="0"/>
    <xf numFmtId="0" fontId="54" fillId="0" borderId="0"/>
    <xf numFmtId="0" fontId="56" fillId="0" borderId="0"/>
    <xf numFmtId="0" fontId="49" fillId="0" borderId="0"/>
    <xf numFmtId="0" fontId="56" fillId="37" borderId="47" applyNumberFormat="0" applyFont="0" applyAlignment="0" applyProtection="0"/>
    <xf numFmtId="0" fontId="69" fillId="32" borderId="48" applyNumberFormat="0" applyAlignment="0" applyProtection="0"/>
    <xf numFmtId="9" fontId="2" fillId="0" borderId="0" applyFont="0" applyFill="0" applyBorder="0" applyAlignment="0" applyProtection="0"/>
    <xf numFmtId="9" fontId="2" fillId="0" borderId="0" applyFont="0" applyFill="0" applyBorder="0" applyAlignment="0" applyProtection="0"/>
    <xf numFmtId="0" fontId="70" fillId="0" borderId="0" applyNumberFormat="0" applyFill="0" applyBorder="0" applyAlignment="0" applyProtection="0"/>
    <xf numFmtId="0" fontId="71" fillId="0" borderId="49" applyNumberFormat="0" applyFill="0" applyAlignment="0" applyProtection="0"/>
    <xf numFmtId="0" fontId="72" fillId="0" borderId="0" applyNumberFormat="0" applyFill="0" applyBorder="0" applyAlignment="0" applyProtection="0"/>
    <xf numFmtId="0" fontId="1" fillId="0" borderId="0"/>
    <xf numFmtId="0" fontId="1" fillId="37" borderId="47" applyNumberFormat="0" applyFont="0" applyAlignment="0" applyProtection="0"/>
    <xf numFmtId="0" fontId="1" fillId="7" borderId="0" applyNumberFormat="0" applyBorder="0" applyAlignment="0" applyProtection="0"/>
    <xf numFmtId="0" fontId="1" fillId="13" borderId="0" applyNumberFormat="0" applyBorder="0" applyAlignment="0" applyProtection="0"/>
    <xf numFmtId="0" fontId="1" fillId="8" borderId="0" applyNumberFormat="0" applyBorder="0" applyAlignment="0" applyProtection="0"/>
    <xf numFmtId="0" fontId="1" fillId="14" borderId="0" applyNumberFormat="0" applyBorder="0" applyAlignment="0" applyProtection="0"/>
    <xf numFmtId="0" fontId="1" fillId="9" borderId="0" applyNumberFormat="0" applyBorder="0" applyAlignment="0" applyProtection="0"/>
    <xf numFmtId="0" fontId="1" fillId="15" borderId="0" applyNumberFormat="0" applyBorder="0" applyAlignment="0" applyProtection="0"/>
    <xf numFmtId="0" fontId="1" fillId="10" borderId="0" applyNumberFormat="0" applyBorder="0" applyAlignment="0" applyProtection="0"/>
    <xf numFmtId="0" fontId="1" fillId="16" borderId="0" applyNumberFormat="0" applyBorder="0" applyAlignment="0" applyProtection="0"/>
    <xf numFmtId="0" fontId="1" fillId="11" borderId="0" applyNumberFormat="0" applyBorder="0" applyAlignment="0" applyProtection="0"/>
    <xf numFmtId="0" fontId="1" fillId="17" borderId="0" applyNumberFormat="0" applyBorder="0" applyAlignment="0" applyProtection="0"/>
    <xf numFmtId="0" fontId="1" fillId="12" borderId="0" applyNumberFormat="0" applyBorder="0" applyAlignment="0" applyProtection="0"/>
    <xf numFmtId="0" fontId="1" fillId="18" borderId="0" applyNumberFormat="0" applyBorder="0" applyAlignment="0" applyProtection="0"/>
    <xf numFmtId="0" fontId="49" fillId="0" borderId="0"/>
    <xf numFmtId="0" fontId="1" fillId="0" borderId="0"/>
    <xf numFmtId="0" fontId="6" fillId="0" borderId="0"/>
    <xf numFmtId="0" fontId="1" fillId="37" borderId="47" applyNumberFormat="0" applyFont="0" applyAlignment="0" applyProtection="0"/>
    <xf numFmtId="9" fontId="2" fillId="0" borderId="0" applyFont="0" applyFill="0" applyBorder="0" applyAlignment="0" applyProtection="0"/>
  </cellStyleXfs>
  <cellXfs count="629">
    <xf numFmtId="0" fontId="0" fillId="0" borderId="0" xfId="0"/>
    <xf numFmtId="0" fontId="4" fillId="2" borderId="0" xfId="0" applyFont="1" applyFill="1" applyAlignment="1">
      <alignment horizontal="left"/>
    </xf>
    <xf numFmtId="0" fontId="5" fillId="2" borderId="0" xfId="0" applyFont="1" applyFill="1" applyAlignment="1"/>
    <xf numFmtId="165" fontId="6" fillId="0" borderId="0" xfId="0" applyNumberFormat="1" applyFont="1" applyAlignment="1">
      <alignment horizontal="center"/>
    </xf>
    <xf numFmtId="1" fontId="8" fillId="2" borderId="1" xfId="0" applyNumberFormat="1" applyFont="1" applyFill="1" applyBorder="1" applyAlignment="1">
      <alignment horizontal="center"/>
    </xf>
    <xf numFmtId="1" fontId="7" fillId="2" borderId="0" xfId="0" applyNumberFormat="1" applyFont="1" applyFill="1" applyBorder="1" applyAlignment="1">
      <alignment horizontal="center"/>
    </xf>
    <xf numFmtId="1" fontId="7" fillId="3" borderId="0" xfId="0" applyNumberFormat="1" applyFont="1" applyFill="1" applyBorder="1" applyAlignment="1">
      <alignment horizontal="center"/>
    </xf>
    <xf numFmtId="1" fontId="9" fillId="3" borderId="0" xfId="0" applyNumberFormat="1" applyFont="1" applyFill="1" applyBorder="1" applyAlignment="1">
      <alignment horizontal="center"/>
    </xf>
    <xf numFmtId="0" fontId="0" fillId="3" borderId="0" xfId="0" applyFill="1"/>
    <xf numFmtId="0" fontId="11" fillId="4" borderId="2" xfId="0" applyFont="1" applyFill="1" applyBorder="1"/>
    <xf numFmtId="0" fontId="12" fillId="4" borderId="3" xfId="0" applyFont="1" applyFill="1" applyBorder="1"/>
    <xf numFmtId="0" fontId="12" fillId="4" borderId="4" xfId="0" applyFont="1" applyFill="1" applyBorder="1"/>
    <xf numFmtId="0" fontId="0" fillId="0" borderId="0" xfId="0" applyFill="1"/>
    <xf numFmtId="0" fontId="13" fillId="2" borderId="0" xfId="0" applyFont="1" applyFill="1" applyAlignment="1">
      <alignment horizontal="left"/>
    </xf>
    <xf numFmtId="0" fontId="9" fillId="2" borderId="0" xfId="0" applyFont="1" applyFill="1" applyAlignment="1"/>
    <xf numFmtId="0" fontId="9" fillId="2" borderId="0" xfId="0" applyFont="1" applyFill="1" applyAlignment="1">
      <alignment horizontal="center"/>
    </xf>
    <xf numFmtId="0" fontId="9" fillId="2" borderId="5" xfId="0" applyFont="1" applyFill="1" applyBorder="1" applyAlignment="1">
      <alignment horizontal="center"/>
    </xf>
    <xf numFmtId="1" fontId="8" fillId="2" borderId="6" xfId="0" applyNumberFormat="1" applyFont="1" applyFill="1" applyBorder="1" applyAlignment="1">
      <alignment horizontal="center"/>
    </xf>
    <xf numFmtId="1" fontId="9" fillId="2" borderId="0" xfId="0" applyNumberFormat="1" applyFont="1" applyFill="1" applyBorder="1" applyAlignment="1">
      <alignment horizontal="center"/>
    </xf>
    <xf numFmtId="0" fontId="6" fillId="3" borderId="0" xfId="0" applyFont="1" applyFill="1" applyAlignment="1">
      <alignment horizontal="center"/>
    </xf>
    <xf numFmtId="1" fontId="16" fillId="0" borderId="7" xfId="0" applyNumberFormat="1" applyFont="1" applyBorder="1" applyAlignment="1">
      <alignment horizontal="center"/>
    </xf>
    <xf numFmtId="0" fontId="13" fillId="4" borderId="8" xfId="0" applyFont="1" applyFill="1" applyBorder="1" applyAlignment="1">
      <alignment horizontal="right" vertical="center"/>
    </xf>
    <xf numFmtId="0" fontId="10" fillId="2" borderId="8" xfId="0" applyFont="1" applyFill="1" applyBorder="1" applyAlignment="1">
      <alignment horizontal="left" vertical="center"/>
    </xf>
    <xf numFmtId="0" fontId="0" fillId="2" borderId="9" xfId="0" applyFill="1" applyBorder="1" applyAlignment="1">
      <alignment vertical="center"/>
    </xf>
    <xf numFmtId="0" fontId="20" fillId="2" borderId="10" xfId="0" applyFont="1" applyFill="1" applyBorder="1" applyAlignment="1">
      <alignment horizontal="center" vertical="center"/>
    </xf>
    <xf numFmtId="1" fontId="16" fillId="0" borderId="11" xfId="0" applyNumberFormat="1" applyFont="1" applyBorder="1" applyAlignment="1">
      <alignment horizontal="center"/>
    </xf>
    <xf numFmtId="1" fontId="6" fillId="0" borderId="0" xfId="0" applyNumberFormat="1" applyFont="1" applyBorder="1" applyAlignment="1">
      <alignment horizontal="center" vertical="center"/>
    </xf>
    <xf numFmtId="0" fontId="6" fillId="0" borderId="0" xfId="0" applyFont="1" applyBorder="1" applyAlignment="1">
      <alignment horizontal="center"/>
    </xf>
    <xf numFmtId="0" fontId="6" fillId="0" borderId="11" xfId="0" applyFont="1" applyBorder="1" applyAlignment="1">
      <alignment horizontal="center"/>
    </xf>
    <xf numFmtId="1" fontId="7" fillId="4" borderId="0" xfId="0" applyNumberFormat="1" applyFont="1" applyFill="1" applyBorder="1" applyAlignment="1">
      <alignment horizontal="center" vertical="center"/>
    </xf>
    <xf numFmtId="1" fontId="9" fillId="0" borderId="12" xfId="0" applyNumberFormat="1" applyFont="1" applyBorder="1" applyAlignment="1">
      <alignment horizontal="center" vertical="center"/>
    </xf>
    <xf numFmtId="1" fontId="7" fillId="3" borderId="0" xfId="0" applyNumberFormat="1" applyFont="1" applyFill="1" applyBorder="1" applyAlignment="1">
      <alignment horizontal="center" vertical="center"/>
    </xf>
    <xf numFmtId="1" fontId="9" fillId="0" borderId="7" xfId="0" applyNumberFormat="1" applyFont="1" applyFill="1" applyBorder="1" applyAlignment="1">
      <alignment horizontal="center" vertical="center"/>
    </xf>
    <xf numFmtId="0" fontId="6" fillId="2" borderId="13" xfId="0" applyFont="1" applyFill="1" applyBorder="1" applyAlignment="1">
      <alignment horizontal="center"/>
    </xf>
    <xf numFmtId="0" fontId="21" fillId="2" borderId="14" xfId="0" applyFont="1" applyFill="1" applyBorder="1" applyAlignment="1">
      <alignment horizontal="left" vertical="center"/>
    </xf>
    <xf numFmtId="0" fontId="21" fillId="2" borderId="14" xfId="0" applyFont="1" applyFill="1" applyBorder="1" applyAlignment="1">
      <alignment horizontal="center" vertical="center"/>
    </xf>
    <xf numFmtId="0" fontId="0" fillId="3" borderId="0" xfId="0" applyFill="1" applyAlignment="1">
      <alignment vertical="center"/>
    </xf>
    <xf numFmtId="0" fontId="23" fillId="2" borderId="8" xfId="0" applyFont="1" applyFill="1" applyBorder="1" applyAlignment="1">
      <alignment horizontal="center" vertical="center"/>
    </xf>
    <xf numFmtId="164" fontId="23" fillId="2" borderId="15" xfId="0" applyNumberFormat="1" applyFont="1" applyFill="1" applyBorder="1" applyAlignment="1">
      <alignment horizontal="center" vertical="center"/>
    </xf>
    <xf numFmtId="1" fontId="9" fillId="0" borderId="12" xfId="0" applyNumberFormat="1" applyFont="1" applyFill="1" applyBorder="1" applyAlignment="1">
      <alignment horizontal="center" vertical="center"/>
    </xf>
    <xf numFmtId="0" fontId="25" fillId="2" borderId="16" xfId="0" applyFont="1" applyFill="1" applyBorder="1" applyAlignment="1">
      <alignment vertical="center"/>
    </xf>
    <xf numFmtId="0" fontId="25" fillId="2" borderId="17" xfId="0" applyFont="1" applyFill="1" applyBorder="1" applyAlignment="1">
      <alignment horizontal="right" vertical="center"/>
    </xf>
    <xf numFmtId="0" fontId="25" fillId="2" borderId="18" xfId="0" applyFont="1" applyFill="1" applyBorder="1" applyAlignment="1">
      <alignment horizontal="center" vertical="center"/>
    </xf>
    <xf numFmtId="0" fontId="25" fillId="2" borderId="19" xfId="0" applyFont="1" applyFill="1" applyBorder="1" applyAlignment="1">
      <alignment vertical="center"/>
    </xf>
    <xf numFmtId="0" fontId="25" fillId="2" borderId="20" xfId="0" applyFont="1" applyFill="1" applyBorder="1" applyAlignment="1">
      <alignment horizontal="right" vertical="center"/>
    </xf>
    <xf numFmtId="0" fontId="25" fillId="2" borderId="21" xfId="0" applyFont="1" applyFill="1" applyBorder="1" applyAlignment="1">
      <alignment horizontal="center" vertical="center"/>
    </xf>
    <xf numFmtId="0" fontId="25" fillId="2" borderId="2" xfId="0" applyFont="1" applyFill="1" applyBorder="1" applyAlignment="1">
      <alignment vertical="center"/>
    </xf>
    <xf numFmtId="0" fontId="25" fillId="2" borderId="3" xfId="0" applyFont="1" applyFill="1" applyBorder="1" applyAlignment="1">
      <alignment horizontal="right" vertical="center"/>
    </xf>
    <xf numFmtId="0" fontId="25" fillId="2" borderId="4" xfId="0" applyFont="1" applyFill="1" applyBorder="1" applyAlignment="1">
      <alignment horizontal="center" vertical="center"/>
    </xf>
    <xf numFmtId="0" fontId="24" fillId="3" borderId="0" xfId="0" applyFont="1" applyFill="1" applyAlignment="1">
      <alignment vertical="center"/>
    </xf>
    <xf numFmtId="0" fontId="25" fillId="3" borderId="0" xfId="0" applyFont="1" applyFill="1" applyAlignment="1">
      <alignment horizontal="right" vertical="center"/>
    </xf>
    <xf numFmtId="0" fontId="25" fillId="3" borderId="0" xfId="0" applyFont="1" applyFill="1" applyAlignment="1">
      <alignment horizontal="center" vertical="center"/>
    </xf>
    <xf numFmtId="0" fontId="25" fillId="3" borderId="0" xfId="0" applyFont="1" applyFill="1" applyAlignment="1">
      <alignment vertical="center"/>
    </xf>
    <xf numFmtId="0" fontId="26" fillId="3" borderId="0" xfId="0" applyFont="1" applyFill="1" applyAlignment="1">
      <alignment vertical="center"/>
    </xf>
    <xf numFmtId="0" fontId="25" fillId="0" borderId="16" xfId="0" applyFont="1" applyFill="1" applyBorder="1" applyAlignment="1">
      <alignment horizontal="left" vertical="center"/>
    </xf>
    <xf numFmtId="0" fontId="25" fillId="0" borderId="17" xfId="0" applyFont="1" applyFill="1" applyBorder="1" applyAlignment="1">
      <alignment horizontal="center" vertical="center"/>
    </xf>
    <xf numFmtId="0" fontId="25" fillId="0" borderId="18" xfId="0" applyFont="1" applyFill="1" applyBorder="1" applyAlignment="1">
      <alignment horizontal="center" vertical="center"/>
    </xf>
    <xf numFmtId="0" fontId="24" fillId="0" borderId="13" xfId="0" applyFont="1" applyFill="1" applyBorder="1" applyAlignment="1">
      <alignment horizontal="center" vertical="center"/>
    </xf>
    <xf numFmtId="0" fontId="25" fillId="0" borderId="0" xfId="0" applyFont="1" applyFill="1" applyBorder="1" applyAlignment="1">
      <alignment horizontal="center" vertical="center"/>
    </xf>
    <xf numFmtId="0" fontId="25" fillId="0" borderId="14" xfId="0" applyFont="1" applyFill="1" applyBorder="1" applyAlignment="1">
      <alignment horizontal="center" vertical="center"/>
    </xf>
    <xf numFmtId="0" fontId="27" fillId="0" borderId="14" xfId="0" applyFont="1" applyFill="1" applyBorder="1" applyAlignment="1">
      <alignment horizontal="center" vertical="center"/>
    </xf>
    <xf numFmtId="0" fontId="27" fillId="0" borderId="13" xfId="0" applyFont="1" applyFill="1" applyBorder="1" applyAlignment="1">
      <alignment horizontal="center" vertical="center"/>
    </xf>
    <xf numFmtId="0" fontId="27" fillId="0" borderId="19" xfId="0" applyFont="1" applyFill="1" applyBorder="1" applyAlignment="1">
      <alignment horizontal="center" vertical="center"/>
    </xf>
    <xf numFmtId="0" fontId="25" fillId="0" borderId="20" xfId="0" applyFont="1" applyFill="1" applyBorder="1" applyAlignment="1">
      <alignment horizontal="center" vertical="center"/>
    </xf>
    <xf numFmtId="0" fontId="25" fillId="0" borderId="21" xfId="0" applyFont="1" applyFill="1" applyBorder="1" applyAlignment="1">
      <alignment horizontal="center" vertical="center"/>
    </xf>
    <xf numFmtId="0" fontId="27" fillId="0" borderId="21" xfId="0" applyFont="1" applyFill="1" applyBorder="1" applyAlignment="1">
      <alignment horizontal="center" vertical="center"/>
    </xf>
    <xf numFmtId="0" fontId="27" fillId="3" borderId="0" xfId="0" applyFont="1" applyFill="1" applyAlignment="1">
      <alignment horizontal="center" vertical="center"/>
    </xf>
    <xf numFmtId="0" fontId="27" fillId="0" borderId="19" xfId="0" applyFont="1" applyFill="1" applyBorder="1" applyAlignment="1">
      <alignment horizontal="right" vertical="center"/>
    </xf>
    <xf numFmtId="0" fontId="0" fillId="4" borderId="0" xfId="0" applyFill="1"/>
    <xf numFmtId="0" fontId="6" fillId="2" borderId="19" xfId="0" applyFont="1" applyFill="1" applyBorder="1" applyAlignment="1">
      <alignment horizontal="center"/>
    </xf>
    <xf numFmtId="0" fontId="21" fillId="2" borderId="21" xfId="0" applyFont="1" applyFill="1" applyBorder="1" applyAlignment="1">
      <alignment horizontal="left" vertical="center"/>
    </xf>
    <xf numFmtId="0" fontId="21" fillId="2" borderId="21" xfId="0" applyFont="1" applyFill="1" applyBorder="1" applyAlignment="1">
      <alignment horizontal="center" vertical="center"/>
    </xf>
    <xf numFmtId="0" fontId="6" fillId="2" borderId="17" xfId="0" applyFont="1" applyFill="1" applyBorder="1" applyAlignment="1">
      <alignment horizontal="center"/>
    </xf>
    <xf numFmtId="0" fontId="21" fillId="0" borderId="22" xfId="0" applyFont="1" applyFill="1" applyBorder="1" applyAlignment="1">
      <alignment horizontal="center" vertical="center"/>
    </xf>
    <xf numFmtId="0" fontId="24" fillId="3" borderId="0" xfId="0" applyFont="1" applyFill="1" applyAlignment="1">
      <alignment horizontal="left"/>
    </xf>
    <xf numFmtId="0" fontId="6" fillId="0" borderId="19" xfId="0" applyFont="1" applyBorder="1" applyAlignment="1">
      <alignment horizontal="center"/>
    </xf>
    <xf numFmtId="0" fontId="6" fillId="0" borderId="0" xfId="0" applyFont="1" applyAlignment="1">
      <alignment horizontal="center"/>
    </xf>
    <xf numFmtId="0" fontId="0" fillId="3" borderId="0" xfId="0" applyFill="1" applyAlignment="1">
      <alignment horizontal="right" vertical="center"/>
    </xf>
    <xf numFmtId="0" fontId="6" fillId="3" borderId="0" xfId="0" applyFont="1" applyFill="1" applyAlignment="1">
      <alignment horizontal="right" vertical="center"/>
    </xf>
    <xf numFmtId="165" fontId="6" fillId="3" borderId="0" xfId="0" applyNumberFormat="1" applyFont="1" applyFill="1" applyAlignment="1">
      <alignment horizontal="right" vertical="center"/>
    </xf>
    <xf numFmtId="9" fontId="0" fillId="3" borderId="0" xfId="0" applyNumberFormat="1" applyFill="1" applyAlignment="1">
      <alignment horizontal="right" vertical="center"/>
    </xf>
    <xf numFmtId="1" fontId="7" fillId="3" borderId="0" xfId="0" applyNumberFormat="1" applyFont="1" applyFill="1" applyBorder="1" applyAlignment="1">
      <alignment horizontal="right" vertical="center"/>
    </xf>
    <xf numFmtId="1" fontId="9" fillId="3" borderId="0" xfId="0" applyNumberFormat="1" applyFont="1" applyFill="1" applyBorder="1" applyAlignment="1">
      <alignment horizontal="right" vertical="center"/>
    </xf>
    <xf numFmtId="0" fontId="0" fillId="0" borderId="0" xfId="0" applyFill="1" applyAlignment="1">
      <alignment horizontal="right" vertical="center"/>
    </xf>
    <xf numFmtId="0" fontId="0" fillId="0" borderId="0" xfId="0" applyAlignment="1">
      <alignment horizontal="right" vertical="center"/>
    </xf>
    <xf numFmtId="0" fontId="6" fillId="4" borderId="0" xfId="0" applyFont="1" applyFill="1" applyAlignment="1">
      <alignment horizontal="right" vertical="center"/>
    </xf>
    <xf numFmtId="165" fontId="6" fillId="4" borderId="0" xfId="0" applyNumberFormat="1" applyFont="1" applyFill="1" applyAlignment="1">
      <alignment horizontal="right" vertical="center"/>
    </xf>
    <xf numFmtId="1" fontId="6" fillId="4" borderId="0" xfId="0" applyNumberFormat="1" applyFont="1" applyFill="1" applyBorder="1" applyAlignment="1">
      <alignment horizontal="left" vertical="center"/>
    </xf>
    <xf numFmtId="1" fontId="6" fillId="3" borderId="0" xfId="0" applyNumberFormat="1" applyFont="1" applyFill="1" applyBorder="1" applyAlignment="1">
      <alignment horizontal="center" vertical="center"/>
    </xf>
    <xf numFmtId="165" fontId="6" fillId="3" borderId="0" xfId="0" applyNumberFormat="1" applyFont="1" applyFill="1" applyAlignment="1">
      <alignment horizontal="center"/>
    </xf>
    <xf numFmtId="0" fontId="6" fillId="3" borderId="0" xfId="0" applyFont="1" applyFill="1" applyBorder="1" applyAlignment="1">
      <alignment horizontal="center"/>
    </xf>
    <xf numFmtId="0" fontId="0" fillId="3" borderId="0" xfId="0" applyFont="1" applyFill="1"/>
    <xf numFmtId="0" fontId="28" fillId="2" borderId="0" xfId="0" applyFont="1" applyFill="1" applyAlignment="1">
      <alignment horizontal="left"/>
    </xf>
    <xf numFmtId="0" fontId="29" fillId="2" borderId="0" xfId="0" applyFont="1" applyFill="1"/>
    <xf numFmtId="0" fontId="30" fillId="2" borderId="0" xfId="0" applyFont="1" applyFill="1"/>
    <xf numFmtId="0" fontId="29" fillId="2" borderId="0" xfId="0" applyFont="1" applyFill="1" applyBorder="1" applyAlignment="1">
      <alignment horizontal="center"/>
    </xf>
    <xf numFmtId="0" fontId="29" fillId="2" borderId="0" xfId="0" applyFont="1" applyFill="1" applyAlignment="1">
      <alignment horizontal="center"/>
    </xf>
    <xf numFmtId="0" fontId="30" fillId="3" borderId="0" xfId="0" applyFont="1" applyFill="1"/>
    <xf numFmtId="0" fontId="29" fillId="3" borderId="0" xfId="0" applyFont="1" applyFill="1" applyAlignment="1">
      <alignment horizontal="center"/>
    </xf>
    <xf numFmtId="0" fontId="30" fillId="0" borderId="0" xfId="0" applyFont="1" applyFill="1"/>
    <xf numFmtId="0" fontId="30" fillId="0" borderId="0" xfId="0" applyFont="1"/>
    <xf numFmtId="0" fontId="29" fillId="2" borderId="0" xfId="0" applyFont="1" applyFill="1" applyAlignment="1"/>
    <xf numFmtId="0" fontId="29" fillId="2" borderId="0" xfId="0" applyFont="1" applyFill="1" applyAlignment="1">
      <alignment horizontal="left"/>
    </xf>
    <xf numFmtId="0" fontId="31" fillId="3" borderId="0" xfId="0" applyFont="1" applyFill="1" applyAlignment="1">
      <alignment horizontal="center"/>
    </xf>
    <xf numFmtId="165" fontId="29" fillId="2" borderId="0" xfId="0" applyNumberFormat="1" applyFont="1" applyFill="1" applyAlignment="1">
      <alignment horizontal="left"/>
    </xf>
    <xf numFmtId="0" fontId="32" fillId="2" borderId="0" xfId="0" applyFont="1" applyFill="1" applyAlignment="1"/>
    <xf numFmtId="0" fontId="33" fillId="2" borderId="0" xfId="0" applyFont="1" applyFill="1" applyAlignment="1">
      <alignment horizontal="left"/>
    </xf>
    <xf numFmtId="0" fontId="32" fillId="3" borderId="0" xfId="0" applyFont="1" applyFill="1"/>
    <xf numFmtId="0" fontId="34" fillId="3" borderId="0" xfId="0" applyFont="1" applyFill="1" applyAlignment="1">
      <alignment horizontal="center"/>
    </xf>
    <xf numFmtId="0" fontId="32" fillId="0" borderId="0" xfId="0" applyFont="1" applyFill="1"/>
    <xf numFmtId="0" fontId="32" fillId="0" borderId="0" xfId="0" applyFont="1"/>
    <xf numFmtId="0" fontId="35" fillId="2" borderId="0" xfId="0" applyFont="1" applyFill="1" applyAlignment="1">
      <alignment horizontal="center"/>
    </xf>
    <xf numFmtId="165" fontId="35" fillId="2" borderId="0" xfId="0" applyNumberFormat="1" applyFont="1" applyFill="1" applyAlignment="1">
      <alignment horizontal="center"/>
    </xf>
    <xf numFmtId="0" fontId="35" fillId="2" borderId="0" xfId="0" applyFont="1" applyFill="1" applyBorder="1" applyAlignment="1">
      <alignment horizontal="center"/>
    </xf>
    <xf numFmtId="0" fontId="36" fillId="2" borderId="0" xfId="0" applyFont="1" applyFill="1"/>
    <xf numFmtId="0" fontId="36" fillId="3" borderId="0" xfId="0" applyFont="1" applyFill="1"/>
    <xf numFmtId="0" fontId="36" fillId="0" borderId="0" xfId="0" applyFont="1" applyFill="1"/>
    <xf numFmtId="0" fontId="36" fillId="0" borderId="0" xfId="0" applyFont="1"/>
    <xf numFmtId="0" fontId="6" fillId="2" borderId="0" xfId="0" applyFont="1" applyFill="1" applyAlignment="1">
      <alignment horizontal="center"/>
    </xf>
    <xf numFmtId="0" fontId="31" fillId="2" borderId="2" xfId="0" applyFont="1" applyFill="1" applyBorder="1" applyAlignment="1">
      <alignment horizontal="left" vertical="center"/>
    </xf>
    <xf numFmtId="0" fontId="31" fillId="2" borderId="17" xfId="0" applyFont="1" applyFill="1" applyBorder="1" applyAlignment="1">
      <alignment horizontal="left" vertical="center"/>
    </xf>
    <xf numFmtId="0" fontId="31" fillId="2" borderId="18" xfId="0" applyFont="1" applyFill="1" applyBorder="1" applyAlignment="1">
      <alignment horizontal="left" vertical="center"/>
    </xf>
    <xf numFmtId="0" fontId="31" fillId="2" borderId="0" xfId="0" applyFont="1" applyFill="1" applyBorder="1" applyAlignment="1">
      <alignment horizontal="left" vertical="center"/>
    </xf>
    <xf numFmtId="1" fontId="8" fillId="2" borderId="0" xfId="0" applyNumberFormat="1" applyFont="1" applyFill="1" applyAlignment="1">
      <alignment horizontal="center"/>
    </xf>
    <xf numFmtId="9" fontId="6" fillId="3" borderId="0" xfId="0" applyNumberFormat="1" applyFont="1" applyFill="1" applyAlignment="1">
      <alignment horizontal="center"/>
    </xf>
    <xf numFmtId="0" fontId="6" fillId="0" borderId="0" xfId="0" applyFont="1" applyFill="1" applyAlignment="1">
      <alignment horizontal="center"/>
    </xf>
    <xf numFmtId="165" fontId="6" fillId="2" borderId="0" xfId="0" applyNumberFormat="1" applyFont="1" applyFill="1" applyAlignment="1">
      <alignment horizontal="center"/>
    </xf>
    <xf numFmtId="1" fontId="37" fillId="0" borderId="12" xfId="0" applyNumberFormat="1" applyFont="1" applyBorder="1" applyAlignment="1">
      <alignment horizontal="center"/>
    </xf>
    <xf numFmtId="0" fontId="6" fillId="0" borderId="16" xfId="0" applyFont="1" applyBorder="1" applyAlignment="1">
      <alignment horizontal="center"/>
    </xf>
    <xf numFmtId="1" fontId="37" fillId="2" borderId="7" xfId="0" applyNumberFormat="1" applyFont="1" applyFill="1" applyBorder="1" applyAlignment="1">
      <alignment horizontal="center"/>
    </xf>
    <xf numFmtId="1" fontId="6" fillId="3" borderId="0" xfId="0" applyNumberFormat="1" applyFont="1" applyFill="1" applyAlignment="1">
      <alignment horizontal="center"/>
    </xf>
    <xf numFmtId="0" fontId="38" fillId="3" borderId="0" xfId="0" applyFont="1" applyFill="1" applyAlignment="1">
      <alignment horizontal="center" vertical="center" textRotation="90"/>
    </xf>
    <xf numFmtId="1" fontId="37" fillId="0" borderId="11" xfId="0" applyNumberFormat="1" applyFont="1" applyBorder="1" applyAlignment="1">
      <alignment horizontal="center"/>
    </xf>
    <xf numFmtId="1" fontId="37" fillId="2" borderId="11" xfId="0" applyNumberFormat="1" applyFont="1" applyFill="1" applyBorder="1" applyAlignment="1">
      <alignment horizontal="center"/>
    </xf>
    <xf numFmtId="2" fontId="6" fillId="2" borderId="0" xfId="0" applyNumberFormat="1" applyFont="1" applyFill="1" applyAlignment="1">
      <alignment horizontal="center" vertical="center"/>
    </xf>
    <xf numFmtId="2" fontId="6" fillId="2" borderId="0" xfId="0" applyNumberFormat="1" applyFont="1" applyFill="1" applyAlignment="1">
      <alignment horizontal="right" vertical="center"/>
    </xf>
    <xf numFmtId="0" fontId="0" fillId="2" borderId="0" xfId="0" applyFill="1"/>
    <xf numFmtId="1" fontId="37" fillId="0" borderId="7" xfId="0" applyNumberFormat="1" applyFont="1" applyBorder="1" applyAlignment="1">
      <alignment horizontal="center" vertical="center"/>
    </xf>
    <xf numFmtId="1" fontId="37" fillId="0" borderId="7" xfId="0" applyNumberFormat="1" applyFont="1" applyBorder="1" applyAlignment="1">
      <alignment horizontal="center"/>
    </xf>
    <xf numFmtId="0" fontId="6" fillId="2" borderId="0" xfId="0" applyFont="1" applyFill="1" applyAlignment="1">
      <alignment horizontal="center" vertical="center"/>
    </xf>
    <xf numFmtId="1" fontId="37" fillId="0" borderId="12" xfId="0" applyNumberFormat="1" applyFont="1" applyBorder="1" applyAlignment="1">
      <alignment horizontal="center" vertical="center"/>
    </xf>
    <xf numFmtId="1" fontId="27" fillId="3" borderId="0" xfId="0" applyNumberFormat="1" applyFont="1" applyFill="1" applyAlignment="1">
      <alignment horizontal="center"/>
    </xf>
    <xf numFmtId="0" fontId="39" fillId="3" borderId="0" xfId="0" applyFont="1" applyFill="1" applyAlignment="1">
      <alignment horizontal="center" vertical="center" textRotation="90"/>
    </xf>
    <xf numFmtId="1" fontId="37" fillId="0" borderId="11" xfId="0" applyNumberFormat="1" applyFont="1" applyBorder="1" applyAlignment="1">
      <alignment horizontal="center" vertical="center"/>
    </xf>
    <xf numFmtId="165" fontId="37" fillId="2" borderId="2" xfId="0" applyNumberFormat="1" applyFont="1" applyFill="1" applyBorder="1" applyAlignment="1">
      <alignment horizontal="right"/>
    </xf>
    <xf numFmtId="0" fontId="37" fillId="0" borderId="22" xfId="0" applyFont="1" applyBorder="1" applyAlignment="1">
      <alignment horizontal="center"/>
    </xf>
    <xf numFmtId="1" fontId="37" fillId="0" borderId="2" xfId="0" applyNumberFormat="1" applyFont="1" applyBorder="1" applyAlignment="1">
      <alignment horizontal="center"/>
    </xf>
    <xf numFmtId="1" fontId="37" fillId="0" borderId="22" xfId="0" applyNumberFormat="1" applyFont="1" applyBorder="1" applyAlignment="1">
      <alignment horizontal="center"/>
    </xf>
    <xf numFmtId="0" fontId="31" fillId="2" borderId="16" xfId="0" applyFont="1" applyFill="1" applyBorder="1" applyAlignment="1">
      <alignment horizontal="left" vertical="center"/>
    </xf>
    <xf numFmtId="0" fontId="6" fillId="0" borderId="13" xfId="0" applyFont="1" applyBorder="1" applyAlignment="1">
      <alignment horizontal="center"/>
    </xf>
    <xf numFmtId="1" fontId="37" fillId="0" borderId="16" xfId="0" applyNumberFormat="1" applyFont="1" applyBorder="1" applyAlignment="1">
      <alignment horizontal="center" vertical="center"/>
    </xf>
    <xf numFmtId="9" fontId="6" fillId="0" borderId="16" xfId="44" applyNumberFormat="1" applyFont="1" applyFill="1" applyBorder="1" applyAlignment="1">
      <alignment horizontal="center" vertical="center"/>
    </xf>
    <xf numFmtId="166" fontId="37" fillId="0" borderId="7" xfId="44" applyNumberFormat="1" applyFont="1" applyFill="1" applyBorder="1" applyAlignment="1">
      <alignment horizontal="center" vertical="center"/>
    </xf>
    <xf numFmtId="1" fontId="37" fillId="0" borderId="13" xfId="0" applyNumberFormat="1" applyFont="1" applyBorder="1" applyAlignment="1">
      <alignment horizontal="center" vertical="center"/>
    </xf>
    <xf numFmtId="9" fontId="6" fillId="0" borderId="13" xfId="44" applyNumberFormat="1" applyFont="1" applyFill="1" applyBorder="1" applyAlignment="1">
      <alignment horizontal="center" vertical="center"/>
    </xf>
    <xf numFmtId="166" fontId="37" fillId="0" borderId="12" xfId="44" applyNumberFormat="1" applyFont="1" applyFill="1" applyBorder="1" applyAlignment="1">
      <alignment horizontal="center" vertical="center"/>
    </xf>
    <xf numFmtId="1" fontId="37" fillId="0" borderId="19" xfId="0" applyNumberFormat="1" applyFont="1" applyBorder="1" applyAlignment="1">
      <alignment horizontal="center" vertical="center"/>
    </xf>
    <xf numFmtId="166" fontId="37" fillId="0" borderId="11" xfId="44" applyNumberFormat="1" applyFont="1" applyFill="1" applyBorder="1" applyAlignment="1">
      <alignment horizontal="center" vertical="center"/>
    </xf>
    <xf numFmtId="0" fontId="37" fillId="2" borderId="2" xfId="0" applyFont="1" applyFill="1" applyBorder="1" applyAlignment="1">
      <alignment horizontal="center"/>
    </xf>
    <xf numFmtId="0" fontId="37" fillId="2" borderId="3" xfId="0" applyFont="1" applyFill="1" applyBorder="1" applyAlignment="1">
      <alignment horizontal="center"/>
    </xf>
    <xf numFmtId="0" fontId="37" fillId="2" borderId="4" xfId="0" applyFont="1" applyFill="1" applyBorder="1" applyAlignment="1">
      <alignment horizontal="center"/>
    </xf>
    <xf numFmtId="0" fontId="37" fillId="0" borderId="2" xfId="0" applyFont="1" applyBorder="1" applyAlignment="1">
      <alignment horizontal="center"/>
    </xf>
    <xf numFmtId="166" fontId="37" fillId="0" borderId="16" xfId="44" applyNumberFormat="1" applyFont="1" applyFill="1" applyBorder="1" applyAlignment="1">
      <alignment horizontal="center"/>
    </xf>
    <xf numFmtId="165" fontId="6" fillId="2" borderId="0" xfId="0" applyNumberFormat="1" applyFont="1" applyFill="1" applyBorder="1" applyAlignment="1">
      <alignment horizontal="center"/>
    </xf>
    <xf numFmtId="165" fontId="6" fillId="2" borderId="2" xfId="0" applyNumberFormat="1" applyFont="1" applyFill="1" applyBorder="1" applyAlignment="1">
      <alignment horizontal="center"/>
    </xf>
    <xf numFmtId="0" fontId="37" fillId="0" borderId="3" xfId="0" applyFont="1" applyBorder="1" applyAlignment="1">
      <alignment horizontal="right"/>
    </xf>
    <xf numFmtId="0" fontId="37" fillId="0" borderId="2" xfId="44" applyNumberFormat="1" applyFont="1" applyFill="1" applyBorder="1" applyAlignment="1">
      <alignment horizontal="center"/>
    </xf>
    <xf numFmtId="165" fontId="37" fillId="2" borderId="0" xfId="0" applyNumberFormat="1" applyFont="1" applyFill="1" applyBorder="1" applyAlignment="1">
      <alignment horizontal="right"/>
    </xf>
    <xf numFmtId="0" fontId="37" fillId="2" borderId="0" xfId="0" applyFont="1" applyFill="1" applyBorder="1" applyAlignment="1">
      <alignment horizontal="center"/>
    </xf>
    <xf numFmtId="1" fontId="37" fillId="2" borderId="0" xfId="0" applyNumberFormat="1" applyFont="1" applyFill="1" applyBorder="1" applyAlignment="1">
      <alignment horizontal="center"/>
    </xf>
    <xf numFmtId="0" fontId="31" fillId="2" borderId="3" xfId="0" applyFont="1" applyFill="1" applyBorder="1" applyAlignment="1">
      <alignment horizontal="center" vertical="center"/>
    </xf>
    <xf numFmtId="0" fontId="31" fillId="2" borderId="4" xfId="0" applyFont="1" applyFill="1" applyBorder="1" applyAlignment="1">
      <alignment horizontal="center" vertical="center"/>
    </xf>
    <xf numFmtId="1" fontId="40" fillId="3" borderId="0" xfId="0" applyNumberFormat="1" applyFont="1" applyFill="1" applyAlignment="1">
      <alignment horizontal="center"/>
    </xf>
    <xf numFmtId="0" fontId="29" fillId="0" borderId="0" xfId="0" applyFont="1" applyFill="1" applyAlignment="1">
      <alignment horizontal="center"/>
    </xf>
    <xf numFmtId="0" fontId="29" fillId="0" borderId="0" xfId="0" applyFont="1" applyAlignment="1">
      <alignment horizontal="center"/>
    </xf>
    <xf numFmtId="9" fontId="6" fillId="0" borderId="16" xfId="44" applyFont="1" applyBorder="1" applyAlignment="1">
      <alignment horizontal="center" vertical="center"/>
    </xf>
    <xf numFmtId="9" fontId="37" fillId="0" borderId="7" xfId="44" applyFont="1" applyBorder="1" applyAlignment="1">
      <alignment horizontal="center"/>
    </xf>
    <xf numFmtId="9" fontId="27" fillId="3" borderId="0" xfId="44" applyFont="1" applyFill="1" applyAlignment="1">
      <alignment horizontal="center"/>
    </xf>
    <xf numFmtId="9" fontId="6" fillId="0" borderId="13" xfId="44" applyFont="1" applyBorder="1" applyAlignment="1">
      <alignment horizontal="center" vertical="center"/>
    </xf>
    <xf numFmtId="9" fontId="37" fillId="0" borderId="12" xfId="44" applyFont="1" applyBorder="1" applyAlignment="1">
      <alignment horizontal="center"/>
    </xf>
    <xf numFmtId="9" fontId="37" fillId="0" borderId="11" xfId="44" applyFont="1" applyBorder="1" applyAlignment="1">
      <alignment horizontal="center"/>
    </xf>
    <xf numFmtId="166" fontId="37" fillId="0" borderId="16" xfId="44" applyNumberFormat="1" applyFont="1" applyBorder="1" applyAlignment="1">
      <alignment horizontal="center"/>
    </xf>
    <xf numFmtId="1" fontId="37" fillId="0" borderId="2" xfId="0" applyNumberFormat="1" applyFont="1" applyFill="1" applyBorder="1" applyAlignment="1">
      <alignment horizontal="center"/>
    </xf>
    <xf numFmtId="0" fontId="37" fillId="2" borderId="0" xfId="0" applyFont="1" applyFill="1" applyBorder="1" applyAlignment="1">
      <alignment horizontal="right"/>
    </xf>
    <xf numFmtId="0" fontId="31" fillId="2" borderId="3" xfId="0" applyFont="1" applyFill="1" applyBorder="1" applyAlignment="1">
      <alignment horizontal="left" vertical="center"/>
    </xf>
    <xf numFmtId="0" fontId="31" fillId="2" borderId="4" xfId="0" applyFont="1" applyFill="1" applyBorder="1" applyAlignment="1">
      <alignment horizontal="left" vertical="center"/>
    </xf>
    <xf numFmtId="0" fontId="0" fillId="3" borderId="13" xfId="0" applyFill="1" applyBorder="1"/>
    <xf numFmtId="168" fontId="6" fillId="0" borderId="16" xfId="0" applyNumberFormat="1" applyFont="1" applyBorder="1" applyAlignment="1">
      <alignment horizontal="center" vertical="center"/>
    </xf>
    <xf numFmtId="168" fontId="37" fillId="0" borderId="7" xfId="0" applyNumberFormat="1" applyFont="1" applyBorder="1" applyAlignment="1">
      <alignment horizontal="center" vertical="center"/>
    </xf>
    <xf numFmtId="168" fontId="6" fillId="0" borderId="13" xfId="0" applyNumberFormat="1" applyFont="1" applyBorder="1" applyAlignment="1">
      <alignment horizontal="center" vertical="center"/>
    </xf>
    <xf numFmtId="168" fontId="37" fillId="0" borderId="12" xfId="0" applyNumberFormat="1" applyFont="1" applyBorder="1" applyAlignment="1">
      <alignment horizontal="center" vertical="center"/>
    </xf>
    <xf numFmtId="168" fontId="37" fillId="0" borderId="11" xfId="0" applyNumberFormat="1" applyFont="1" applyBorder="1" applyAlignment="1">
      <alignment horizontal="center" vertical="center"/>
    </xf>
    <xf numFmtId="168" fontId="37" fillId="0" borderId="16" xfId="0" applyNumberFormat="1" applyFont="1" applyBorder="1" applyAlignment="1">
      <alignment horizontal="center" vertical="center"/>
    </xf>
    <xf numFmtId="168" fontId="37" fillId="0" borderId="4" xfId="0" applyNumberFormat="1" applyFont="1" applyBorder="1" applyAlignment="1">
      <alignment horizontal="center" vertical="center"/>
    </xf>
    <xf numFmtId="165" fontId="6" fillId="2" borderId="19" xfId="0" applyNumberFormat="1" applyFont="1" applyFill="1" applyBorder="1" applyAlignment="1">
      <alignment horizontal="center"/>
    </xf>
    <xf numFmtId="168" fontId="37" fillId="2" borderId="17" xfId="0" applyNumberFormat="1" applyFont="1" applyFill="1" applyBorder="1" applyAlignment="1">
      <alignment horizontal="center" vertical="center"/>
    </xf>
    <xf numFmtId="0" fontId="6" fillId="2" borderId="16" xfId="0" applyFont="1" applyFill="1" applyBorder="1" applyAlignment="1">
      <alignment horizontal="center"/>
    </xf>
    <xf numFmtId="0" fontId="6" fillId="2" borderId="18" xfId="0" applyFont="1" applyFill="1" applyBorder="1" applyAlignment="1">
      <alignment horizontal="right"/>
    </xf>
    <xf numFmtId="1" fontId="6" fillId="0" borderId="16" xfId="0" applyNumberFormat="1" applyFont="1" applyFill="1" applyBorder="1" applyAlignment="1">
      <alignment horizontal="center"/>
    </xf>
    <xf numFmtId="0" fontId="6" fillId="2" borderId="0" xfId="0" applyFont="1" applyFill="1" applyBorder="1" applyAlignment="1">
      <alignment horizontal="center"/>
    </xf>
    <xf numFmtId="0" fontId="6" fillId="2" borderId="14" xfId="0" applyFont="1" applyFill="1" applyBorder="1" applyAlignment="1">
      <alignment horizontal="right"/>
    </xf>
    <xf numFmtId="1" fontId="6" fillId="0" borderId="13" xfId="0" applyNumberFormat="1" applyFont="1" applyFill="1" applyBorder="1" applyAlignment="1">
      <alignment horizontal="center"/>
    </xf>
    <xf numFmtId="0" fontId="6" fillId="2" borderId="20" xfId="0" applyFont="1" applyFill="1" applyBorder="1" applyAlignment="1">
      <alignment horizontal="center"/>
    </xf>
    <xf numFmtId="0" fontId="6" fillId="2" borderId="21" xfId="0" applyFont="1" applyFill="1" applyBorder="1" applyAlignment="1">
      <alignment horizontal="right"/>
    </xf>
    <xf numFmtId="1" fontId="6" fillId="0" borderId="19" xfId="0" applyNumberFormat="1" applyFont="1" applyFill="1" applyBorder="1" applyAlignment="1">
      <alignment horizontal="center"/>
    </xf>
    <xf numFmtId="0" fontId="6" fillId="2" borderId="2" xfId="0" applyFont="1" applyFill="1" applyBorder="1" applyAlignment="1">
      <alignment horizontal="center"/>
    </xf>
    <xf numFmtId="0" fontId="6" fillId="2" borderId="3" xfId="0" applyFont="1" applyFill="1" applyBorder="1" applyAlignment="1">
      <alignment horizontal="center"/>
    </xf>
    <xf numFmtId="165" fontId="6" fillId="2" borderId="3" xfId="0" applyNumberFormat="1" applyFont="1" applyFill="1" applyBorder="1" applyAlignment="1">
      <alignment horizontal="center"/>
    </xf>
    <xf numFmtId="0" fontId="37" fillId="2" borderId="4" xfId="0" applyFont="1" applyFill="1" applyBorder="1" applyAlignment="1">
      <alignment horizontal="right"/>
    </xf>
    <xf numFmtId="0" fontId="6" fillId="3" borderId="0" xfId="0" applyFont="1" applyFill="1" applyAlignment="1">
      <alignment horizontal="right"/>
    </xf>
    <xf numFmtId="2" fontId="6" fillId="3" borderId="0" xfId="0" applyNumberFormat="1" applyFont="1" applyFill="1" applyAlignment="1">
      <alignment horizontal="center"/>
    </xf>
    <xf numFmtId="0" fontId="6" fillId="2" borderId="4" xfId="0" applyFont="1" applyFill="1" applyBorder="1" applyAlignment="1">
      <alignment horizontal="right"/>
    </xf>
    <xf numFmtId="2" fontId="6" fillId="0" borderId="2" xfId="0" applyNumberFormat="1" applyFont="1" applyFill="1" applyBorder="1" applyAlignment="1">
      <alignment horizontal="center"/>
    </xf>
    <xf numFmtId="0" fontId="6" fillId="4" borderId="0" xfId="0" applyFont="1" applyFill="1" applyAlignment="1">
      <alignment horizontal="left"/>
    </xf>
    <xf numFmtId="0" fontId="6" fillId="4" borderId="0" xfId="0" applyFont="1" applyFill="1" applyAlignment="1">
      <alignment horizontal="center"/>
    </xf>
    <xf numFmtId="0" fontId="6" fillId="2" borderId="20" xfId="0" applyFont="1" applyFill="1" applyBorder="1" applyAlignment="1">
      <alignment horizontal="right"/>
    </xf>
    <xf numFmtId="2" fontId="6" fillId="0" borderId="19" xfId="0" applyNumberFormat="1" applyFont="1" applyFill="1" applyBorder="1" applyAlignment="1">
      <alignment horizontal="center"/>
    </xf>
    <xf numFmtId="165" fontId="6" fillId="3" borderId="0" xfId="0" applyNumberFormat="1" applyFont="1" applyFill="1" applyBorder="1" applyAlignment="1">
      <alignment horizontal="center"/>
    </xf>
    <xf numFmtId="0" fontId="37" fillId="3" borderId="0" xfId="0" applyFont="1" applyFill="1" applyBorder="1" applyAlignment="1">
      <alignment horizontal="right"/>
    </xf>
    <xf numFmtId="166" fontId="37" fillId="3" borderId="0" xfId="44" applyNumberFormat="1" applyFont="1" applyFill="1" applyBorder="1" applyAlignment="1">
      <alignment horizontal="center"/>
    </xf>
    <xf numFmtId="0" fontId="31" fillId="2" borderId="0" xfId="0" applyFont="1" applyFill="1" applyAlignment="1">
      <alignment horizontal="left"/>
    </xf>
    <xf numFmtId="0" fontId="31" fillId="3" borderId="0" xfId="0" applyFont="1" applyFill="1" applyAlignment="1">
      <alignment horizontal="left"/>
    </xf>
    <xf numFmtId="0" fontId="37" fillId="3" borderId="0" xfId="0" applyFont="1" applyFill="1" applyAlignment="1">
      <alignment horizontal="left"/>
    </xf>
    <xf numFmtId="0" fontId="29" fillId="3" borderId="0" xfId="0" applyFont="1" applyFill="1" applyAlignment="1"/>
    <xf numFmtId="0" fontId="31" fillId="0" borderId="0" xfId="0" applyFont="1" applyFill="1" applyAlignment="1">
      <alignment horizontal="left"/>
    </xf>
    <xf numFmtId="0" fontId="29" fillId="0" borderId="0" xfId="0" applyFont="1" applyFill="1" applyAlignment="1"/>
    <xf numFmtId="0" fontId="31" fillId="0" borderId="0" xfId="0" applyFont="1" applyAlignment="1">
      <alignment horizontal="left"/>
    </xf>
    <xf numFmtId="0" fontId="29" fillId="0" borderId="0" xfId="0" applyFont="1" applyAlignment="1"/>
    <xf numFmtId="0" fontId="29" fillId="3" borderId="0" xfId="0" applyFont="1" applyFill="1"/>
    <xf numFmtId="0" fontId="6" fillId="3" borderId="0" xfId="0" applyFont="1" applyFill="1"/>
    <xf numFmtId="0" fontId="29" fillId="0" borderId="0" xfId="0" applyFont="1" applyFill="1"/>
    <xf numFmtId="0" fontId="29" fillId="0" borderId="0" xfId="0" applyFont="1"/>
    <xf numFmtId="166" fontId="37" fillId="2" borderId="0" xfId="44" applyNumberFormat="1" applyFont="1" applyFill="1" applyBorder="1" applyAlignment="1">
      <alignment horizontal="center"/>
    </xf>
    <xf numFmtId="1" fontId="27" fillId="2" borderId="0" xfId="0" applyNumberFormat="1" applyFont="1" applyFill="1" applyAlignment="1">
      <alignment horizontal="center"/>
    </xf>
    <xf numFmtId="0" fontId="37" fillId="0" borderId="12" xfId="0" applyFont="1" applyBorder="1" applyAlignment="1">
      <alignment horizontal="center"/>
    </xf>
    <xf numFmtId="0" fontId="37" fillId="0" borderId="11" xfId="0" applyFont="1" applyBorder="1" applyAlignment="1">
      <alignment horizontal="center"/>
    </xf>
    <xf numFmtId="0" fontId="37" fillId="0" borderId="7" xfId="0" applyFont="1" applyBorder="1" applyAlignment="1">
      <alignment horizontal="center"/>
    </xf>
    <xf numFmtId="165" fontId="37" fillId="2" borderId="22" xfId="0" applyNumberFormat="1" applyFont="1" applyFill="1" applyBorder="1" applyAlignment="1">
      <alignment horizontal="center"/>
    </xf>
    <xf numFmtId="10" fontId="6" fillId="2" borderId="0" xfId="44" applyNumberFormat="1" applyFont="1" applyFill="1" applyAlignment="1">
      <alignment horizontal="center"/>
    </xf>
    <xf numFmtId="1" fontId="8" fillId="2" borderId="0" xfId="0" applyNumberFormat="1" applyFont="1" applyFill="1" applyAlignment="1">
      <alignment horizontal="right"/>
    </xf>
    <xf numFmtId="165" fontId="6" fillId="0" borderId="16" xfId="0" applyNumberFormat="1" applyFont="1" applyFill="1" applyBorder="1" applyAlignment="1">
      <alignment horizontal="center" vertical="center"/>
    </xf>
    <xf numFmtId="165" fontId="37" fillId="0" borderId="7" xfId="0" applyNumberFormat="1" applyFont="1" applyFill="1" applyBorder="1" applyAlignment="1">
      <alignment horizontal="center" vertical="center"/>
    </xf>
    <xf numFmtId="165" fontId="6" fillId="0" borderId="13" xfId="0" applyNumberFormat="1" applyFont="1" applyFill="1" applyBorder="1" applyAlignment="1">
      <alignment horizontal="center" vertical="center"/>
    </xf>
    <xf numFmtId="165" fontId="37" fillId="0" borderId="12" xfId="0" applyNumberFormat="1" applyFont="1" applyFill="1" applyBorder="1" applyAlignment="1">
      <alignment horizontal="center" vertical="center"/>
    </xf>
    <xf numFmtId="165" fontId="37" fillId="0" borderId="11" xfId="0" applyNumberFormat="1" applyFont="1" applyFill="1" applyBorder="1" applyAlignment="1">
      <alignment horizontal="center" vertical="center"/>
    </xf>
    <xf numFmtId="165" fontId="37" fillId="2" borderId="4" xfId="0" applyNumberFormat="1" applyFont="1" applyFill="1" applyBorder="1" applyAlignment="1">
      <alignment horizontal="right"/>
    </xf>
    <xf numFmtId="165" fontId="37" fillId="0" borderId="2" xfId="0" applyNumberFormat="1" applyFont="1" applyFill="1" applyBorder="1" applyAlignment="1">
      <alignment horizontal="center" vertical="center"/>
    </xf>
    <xf numFmtId="10" fontId="6" fillId="2" borderId="3" xfId="44" applyNumberFormat="1" applyFont="1" applyFill="1" applyBorder="1" applyAlignment="1">
      <alignment horizontal="center"/>
    </xf>
    <xf numFmtId="1" fontId="27" fillId="4" borderId="0" xfId="0" applyNumberFormat="1" applyFont="1" applyFill="1" applyAlignment="1">
      <alignment horizontal="center"/>
    </xf>
    <xf numFmtId="1" fontId="27" fillId="2" borderId="13" xfId="0" applyNumberFormat="1" applyFont="1" applyFill="1" applyBorder="1" applyAlignment="1">
      <alignment horizontal="center"/>
    </xf>
    <xf numFmtId="0" fontId="37" fillId="0" borderId="16" xfId="0" applyFont="1" applyFill="1" applyBorder="1" applyAlignment="1">
      <alignment horizontal="left"/>
    </xf>
    <xf numFmtId="0" fontId="37" fillId="0" borderId="17" xfId="0" applyFont="1" applyFill="1" applyBorder="1" applyAlignment="1">
      <alignment horizontal="left"/>
    </xf>
    <xf numFmtId="167" fontId="20" fillId="5" borderId="22" xfId="0" applyNumberFormat="1" applyFont="1" applyFill="1" applyBorder="1" applyAlignment="1">
      <alignment horizontal="center" vertical="center"/>
    </xf>
    <xf numFmtId="167" fontId="20" fillId="0" borderId="22" xfId="0" applyNumberFormat="1" applyFont="1" applyFill="1" applyBorder="1" applyAlignment="1">
      <alignment horizontal="center" vertical="center"/>
    </xf>
    <xf numFmtId="0" fontId="37" fillId="0" borderId="13" xfId="0" applyFont="1" applyFill="1" applyBorder="1" applyAlignment="1">
      <alignment horizontal="left"/>
    </xf>
    <xf numFmtId="0" fontId="37" fillId="0" borderId="0" xfId="0" applyFont="1" applyFill="1" applyBorder="1" applyAlignment="1">
      <alignment horizontal="left"/>
    </xf>
    <xf numFmtId="1" fontId="20" fillId="0" borderId="22" xfId="0" applyNumberFormat="1" applyFont="1" applyFill="1" applyBorder="1" applyAlignment="1">
      <alignment horizontal="center" vertical="center"/>
    </xf>
    <xf numFmtId="0" fontId="42" fillId="2" borderId="0" xfId="0" applyFont="1" applyFill="1" applyAlignment="1">
      <alignment horizontal="left"/>
    </xf>
    <xf numFmtId="0" fontId="42" fillId="2" borderId="0" xfId="0" applyFont="1" applyFill="1" applyAlignment="1">
      <alignment horizontal="center"/>
    </xf>
    <xf numFmtId="0" fontId="26" fillId="2" borderId="0" xfId="0" applyFont="1" applyFill="1" applyAlignment="1">
      <alignment horizontal="center"/>
    </xf>
    <xf numFmtId="165" fontId="6" fillId="0" borderId="2" xfId="0" applyNumberFormat="1" applyFont="1" applyBorder="1" applyAlignment="1">
      <alignment horizontal="center"/>
    </xf>
    <xf numFmtId="1" fontId="37" fillId="2" borderId="3" xfId="0" applyNumberFormat="1" applyFont="1" applyFill="1" applyBorder="1" applyAlignment="1">
      <alignment horizontal="right"/>
    </xf>
    <xf numFmtId="1" fontId="37" fillId="2" borderId="4" xfId="0" applyNumberFormat="1" applyFont="1" applyFill="1" applyBorder="1" applyAlignment="1">
      <alignment horizontal="left"/>
    </xf>
    <xf numFmtId="1" fontId="37" fillId="2" borderId="0" xfId="0" applyNumberFormat="1" applyFont="1" applyFill="1" applyBorder="1" applyAlignment="1">
      <alignment horizontal="right"/>
    </xf>
    <xf numFmtId="1" fontId="37" fillId="2" borderId="0" xfId="0" applyNumberFormat="1" applyFont="1" applyFill="1" applyBorder="1" applyAlignment="1">
      <alignment horizontal="left"/>
    </xf>
    <xf numFmtId="0" fontId="37" fillId="2" borderId="0" xfId="0" quotePrefix="1" applyFont="1" applyFill="1" applyAlignment="1">
      <alignment horizontal="left"/>
    </xf>
    <xf numFmtId="0" fontId="43" fillId="2" borderId="0" xfId="0" applyFont="1" applyFill="1" applyAlignment="1">
      <alignment horizontal="left"/>
    </xf>
    <xf numFmtId="0" fontId="43" fillId="2" borderId="0" xfId="0" applyFont="1" applyFill="1" applyBorder="1" applyAlignment="1">
      <alignment horizontal="left" vertical="center"/>
    </xf>
    <xf numFmtId="0" fontId="43" fillId="2" borderId="0" xfId="0" applyFont="1" applyFill="1" applyBorder="1" applyAlignment="1">
      <alignment horizontal="center" vertical="center"/>
    </xf>
    <xf numFmtId="0" fontId="44" fillId="3" borderId="0" xfId="0" applyFont="1" applyFill="1" applyAlignment="1">
      <alignment horizontal="center"/>
    </xf>
    <xf numFmtId="0" fontId="44" fillId="2" borderId="0" xfId="0" applyFont="1" applyFill="1" applyAlignment="1">
      <alignment horizontal="center"/>
    </xf>
    <xf numFmtId="1" fontId="45" fillId="2" borderId="0" xfId="0" applyNumberFormat="1" applyFont="1" applyFill="1" applyAlignment="1">
      <alignment horizontal="center"/>
    </xf>
    <xf numFmtId="1" fontId="45" fillId="3" borderId="0" xfId="0" applyNumberFormat="1" applyFont="1" applyFill="1" applyAlignment="1">
      <alignment horizontal="center"/>
    </xf>
    <xf numFmtId="0" fontId="44" fillId="0" borderId="0" xfId="0" applyFont="1" applyFill="1" applyAlignment="1">
      <alignment horizontal="center"/>
    </xf>
    <xf numFmtId="0" fontId="44" fillId="0" borderId="0" xfId="0" applyFont="1" applyAlignment="1">
      <alignment horizontal="center"/>
    </xf>
    <xf numFmtId="0" fontId="31" fillId="0" borderId="2" xfId="0" applyFont="1" applyBorder="1" applyAlignment="1">
      <alignment horizontal="left" vertical="center"/>
    </xf>
    <xf numFmtId="0" fontId="31" fillId="0" borderId="4" xfId="0" applyFont="1" applyBorder="1" applyAlignment="1">
      <alignment horizontal="left" vertical="center"/>
    </xf>
    <xf numFmtId="0" fontId="35" fillId="3" borderId="0" xfId="0" applyFont="1" applyFill="1" applyAlignment="1">
      <alignment horizontal="center"/>
    </xf>
    <xf numFmtId="0" fontId="44" fillId="2" borderId="0" xfId="0" applyFont="1" applyFill="1" applyAlignment="1">
      <alignment horizontal="center" vertical="center"/>
    </xf>
    <xf numFmtId="1" fontId="8" fillId="3" borderId="7" xfId="0" applyNumberFormat="1" applyFont="1" applyFill="1" applyBorder="1" applyAlignment="1">
      <alignment horizontal="center" vertical="center"/>
    </xf>
    <xf numFmtId="1" fontId="45" fillId="3" borderId="0" xfId="0" applyNumberFormat="1" applyFont="1" applyFill="1" applyAlignment="1">
      <alignment horizontal="center" vertical="center"/>
    </xf>
    <xf numFmtId="1" fontId="27" fillId="3" borderId="0" xfId="0" applyNumberFormat="1" applyFont="1" applyFill="1" applyAlignment="1">
      <alignment horizontal="center" vertical="center"/>
    </xf>
    <xf numFmtId="0" fontId="44" fillId="3" borderId="0" xfId="0" applyFont="1" applyFill="1" applyAlignment="1">
      <alignment horizontal="center" vertical="center"/>
    </xf>
    <xf numFmtId="0" fontId="44" fillId="0" borderId="0" xfId="0" applyFont="1" applyFill="1" applyAlignment="1">
      <alignment horizontal="center" vertical="center"/>
    </xf>
    <xf numFmtId="0" fontId="0" fillId="0" borderId="0" xfId="0" applyFill="1" applyAlignment="1">
      <alignment vertical="center"/>
    </xf>
    <xf numFmtId="0" fontId="44" fillId="0" borderId="0" xfId="0" applyFont="1" applyAlignment="1">
      <alignment horizontal="center" vertical="center"/>
    </xf>
    <xf numFmtId="0" fontId="6" fillId="0" borderId="13" xfId="0" applyFont="1" applyBorder="1" applyAlignment="1">
      <alignment horizontal="center" vertical="center"/>
    </xf>
    <xf numFmtId="1" fontId="37" fillId="2" borderId="11" xfId="0" applyNumberFormat="1" applyFont="1" applyFill="1" applyBorder="1" applyAlignment="1">
      <alignment horizontal="center" vertical="center"/>
    </xf>
    <xf numFmtId="0" fontId="8" fillId="3" borderId="11" xfId="0" applyFont="1" applyFill="1" applyBorder="1" applyAlignment="1">
      <alignment horizontal="center" vertical="center"/>
    </xf>
    <xf numFmtId="164" fontId="6" fillId="0" borderId="16" xfId="0" applyNumberFormat="1" applyFont="1" applyBorder="1" applyAlignment="1">
      <alignment horizontal="center" vertical="center"/>
    </xf>
    <xf numFmtId="164" fontId="37" fillId="0" borderId="7" xfId="0" applyNumberFormat="1" applyFont="1" applyFill="1" applyBorder="1" applyAlignment="1">
      <alignment horizontal="center" vertical="center"/>
    </xf>
    <xf numFmtId="164" fontId="8" fillId="3" borderId="7" xfId="0" applyNumberFormat="1" applyFont="1" applyFill="1" applyBorder="1" applyAlignment="1">
      <alignment horizontal="center"/>
    </xf>
    <xf numFmtId="164" fontId="6" fillId="0" borderId="13" xfId="0" applyNumberFormat="1" applyFont="1" applyBorder="1" applyAlignment="1">
      <alignment horizontal="center" vertical="center"/>
    </xf>
    <xf numFmtId="164" fontId="37" fillId="0" borderId="12" xfId="0" applyNumberFormat="1" applyFont="1" applyFill="1" applyBorder="1" applyAlignment="1">
      <alignment horizontal="center" vertical="center"/>
    </xf>
    <xf numFmtId="164" fontId="8" fillId="3" borderId="12" xfId="0" applyNumberFormat="1" applyFont="1" applyFill="1" applyBorder="1" applyAlignment="1">
      <alignment horizontal="center"/>
    </xf>
    <xf numFmtId="164" fontId="6" fillId="0" borderId="19" xfId="0" applyNumberFormat="1" applyFont="1" applyBorder="1" applyAlignment="1">
      <alignment horizontal="center" vertical="center"/>
    </xf>
    <xf numFmtId="164" fontId="37" fillId="0" borderId="11" xfId="0" applyNumberFormat="1" applyFont="1" applyFill="1" applyBorder="1" applyAlignment="1">
      <alignment horizontal="center" vertical="center"/>
    </xf>
    <xf numFmtId="164" fontId="8" fillId="3" borderId="11" xfId="0" applyNumberFormat="1" applyFont="1" applyFill="1" applyBorder="1" applyAlignment="1">
      <alignment horizontal="center"/>
    </xf>
    <xf numFmtId="2" fontId="37" fillId="2" borderId="0" xfId="0" applyNumberFormat="1" applyFont="1" applyFill="1" applyBorder="1" applyAlignment="1">
      <alignment horizontal="center" vertical="center" textRotation="90"/>
    </xf>
    <xf numFmtId="1" fontId="37" fillId="2" borderId="17" xfId="0" applyNumberFormat="1" applyFont="1" applyFill="1" applyBorder="1" applyAlignment="1">
      <alignment horizontal="center"/>
    </xf>
    <xf numFmtId="0" fontId="44" fillId="2" borderId="17" xfId="0" applyFont="1" applyFill="1" applyBorder="1" applyAlignment="1">
      <alignment horizontal="center"/>
    </xf>
    <xf numFmtId="164" fontId="6" fillId="2" borderId="17" xfId="0" applyNumberFormat="1" applyFont="1" applyFill="1" applyBorder="1" applyAlignment="1">
      <alignment horizontal="center" vertical="center"/>
    </xf>
    <xf numFmtId="164" fontId="37" fillId="2" borderId="17" xfId="0" applyNumberFormat="1" applyFont="1" applyFill="1" applyBorder="1" applyAlignment="1">
      <alignment horizontal="center" vertical="center"/>
    </xf>
    <xf numFmtId="0" fontId="0" fillId="3" borderId="17" xfId="0" applyFill="1" applyBorder="1"/>
    <xf numFmtId="164" fontId="37" fillId="2" borderId="0" xfId="0" applyNumberFormat="1" applyFont="1" applyFill="1" applyBorder="1" applyAlignment="1">
      <alignment horizontal="center" vertical="center"/>
    </xf>
    <xf numFmtId="164" fontId="6" fillId="2" borderId="0" xfId="0" applyNumberFormat="1" applyFont="1" applyFill="1" applyBorder="1" applyAlignment="1">
      <alignment horizontal="center" vertical="center"/>
    </xf>
    <xf numFmtId="165" fontId="6" fillId="2" borderId="0" xfId="0" applyNumberFormat="1" applyFont="1" applyFill="1" applyAlignment="1">
      <alignment horizontal="center" vertical="center"/>
    </xf>
    <xf numFmtId="0" fontId="0" fillId="3" borderId="13" xfId="0" applyFill="1" applyBorder="1" applyAlignment="1">
      <alignment vertical="center"/>
    </xf>
    <xf numFmtId="2" fontId="6" fillId="0" borderId="16" xfId="0" applyNumberFormat="1" applyFont="1" applyBorder="1" applyAlignment="1">
      <alignment horizontal="center" vertical="center"/>
    </xf>
    <xf numFmtId="2" fontId="37" fillId="0" borderId="7" xfId="0" applyNumberFormat="1" applyFont="1" applyFill="1" applyBorder="1" applyAlignment="1">
      <alignment horizontal="center" vertical="center"/>
    </xf>
    <xf numFmtId="2" fontId="6" fillId="0" borderId="13" xfId="0" applyNumberFormat="1" applyFont="1" applyBorder="1" applyAlignment="1">
      <alignment horizontal="center" vertical="center"/>
    </xf>
    <xf numFmtId="2" fontId="37" fillId="0" borderId="12" xfId="0" applyNumberFormat="1" applyFont="1" applyFill="1" applyBorder="1" applyAlignment="1">
      <alignment horizontal="center" vertical="center"/>
    </xf>
    <xf numFmtId="2" fontId="37" fillId="0" borderId="11" xfId="0" applyNumberFormat="1" applyFont="1" applyFill="1" applyBorder="1" applyAlignment="1">
      <alignment horizontal="center"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165" fontId="37" fillId="2" borderId="4" xfId="0" applyNumberFormat="1" applyFont="1" applyFill="1" applyBorder="1" applyAlignment="1">
      <alignment horizontal="right" vertical="center"/>
    </xf>
    <xf numFmtId="1" fontId="37" fillId="0" borderId="2" xfId="0" applyNumberFormat="1" applyFont="1" applyBorder="1" applyAlignment="1">
      <alignment horizontal="center" vertical="center"/>
    </xf>
    <xf numFmtId="2" fontId="37" fillId="0" borderId="2" xfId="0" applyNumberFormat="1" applyFont="1" applyBorder="1" applyAlignment="1">
      <alignment horizontal="center" vertical="center"/>
    </xf>
    <xf numFmtId="2" fontId="37" fillId="0" borderId="4" xfId="0" applyNumberFormat="1" applyFont="1" applyFill="1" applyBorder="1" applyAlignment="1">
      <alignment horizontal="center" vertical="center"/>
    </xf>
    <xf numFmtId="2" fontId="37" fillId="2" borderId="0" xfId="0" applyNumberFormat="1" applyFont="1" applyFill="1" applyBorder="1" applyAlignment="1">
      <alignment horizontal="center" vertical="center"/>
    </xf>
    <xf numFmtId="1" fontId="27" fillId="2" borderId="0" xfId="0" applyNumberFormat="1" applyFont="1" applyFill="1" applyAlignment="1">
      <alignment horizontal="right"/>
    </xf>
    <xf numFmtId="2" fontId="37" fillId="0" borderId="7" xfId="0" applyNumberFormat="1" applyFont="1" applyBorder="1" applyAlignment="1">
      <alignment horizontal="center" vertical="center"/>
    </xf>
    <xf numFmtId="2" fontId="27" fillId="3" borderId="0" xfId="0" applyNumberFormat="1" applyFont="1" applyFill="1" applyAlignment="1">
      <alignment horizontal="center"/>
    </xf>
    <xf numFmtId="2" fontId="37" fillId="0" borderId="12" xfId="0" applyNumberFormat="1" applyFont="1" applyBorder="1" applyAlignment="1">
      <alignment horizontal="center" vertical="center"/>
    </xf>
    <xf numFmtId="2" fontId="37" fillId="0" borderId="11" xfId="0" applyNumberFormat="1" applyFont="1" applyBorder="1" applyAlignment="1">
      <alignment horizontal="center" vertical="center"/>
    </xf>
    <xf numFmtId="2" fontId="6" fillId="2" borderId="0" xfId="0" applyNumberFormat="1" applyFont="1" applyFill="1" applyBorder="1" applyAlignment="1">
      <alignment horizontal="center" vertical="center"/>
    </xf>
    <xf numFmtId="164" fontId="37" fillId="0" borderId="7" xfId="0" applyNumberFormat="1" applyFont="1" applyBorder="1" applyAlignment="1">
      <alignment horizontal="center" vertical="center"/>
    </xf>
    <xf numFmtId="164" fontId="37" fillId="0" borderId="12" xfId="0" applyNumberFormat="1" applyFont="1" applyBorder="1" applyAlignment="1">
      <alignment horizontal="center" vertical="center"/>
    </xf>
    <xf numFmtId="164" fontId="37" fillId="0" borderId="11" xfId="0" applyNumberFormat="1" applyFont="1" applyBorder="1" applyAlignment="1">
      <alignment horizontal="center" vertical="center"/>
    </xf>
    <xf numFmtId="0" fontId="6" fillId="3" borderId="17" xfId="0" applyFont="1" applyFill="1" applyBorder="1" applyAlignment="1">
      <alignment horizontal="center"/>
    </xf>
    <xf numFmtId="1" fontId="27" fillId="3" borderId="17" xfId="0" applyNumberFormat="1" applyFont="1" applyFill="1" applyBorder="1" applyAlignment="1">
      <alignment horizontal="center"/>
    </xf>
    <xf numFmtId="0" fontId="35" fillId="2" borderId="0" xfId="0" applyFont="1" applyFill="1" applyAlignment="1"/>
    <xf numFmtId="165" fontId="6" fillId="4" borderId="0" xfId="0" applyNumberFormat="1" applyFont="1" applyFill="1" applyAlignment="1">
      <alignment horizontal="center"/>
    </xf>
    <xf numFmtId="0" fontId="6" fillId="4" borderId="0" xfId="0" applyFont="1" applyFill="1" applyBorder="1" applyAlignment="1">
      <alignment horizontal="center"/>
    </xf>
    <xf numFmtId="0" fontId="35" fillId="2" borderId="0" xfId="0" applyFont="1" applyFill="1"/>
    <xf numFmtId="0" fontId="37" fillId="4" borderId="0" xfId="0" applyFont="1" applyFill="1" applyAlignment="1">
      <alignment horizontal="left"/>
    </xf>
    <xf numFmtId="0" fontId="37" fillId="4" borderId="0" xfId="0" quotePrefix="1" applyFont="1" applyFill="1" applyAlignment="1">
      <alignment horizontal="center"/>
    </xf>
    <xf numFmtId="0" fontId="37" fillId="4" borderId="0" xfId="0" applyFont="1" applyFill="1" applyAlignment="1">
      <alignment horizontal="center"/>
    </xf>
    <xf numFmtId="165" fontId="37" fillId="4" borderId="0" xfId="0" applyNumberFormat="1" applyFont="1" applyFill="1" applyAlignment="1">
      <alignment horizontal="center"/>
    </xf>
    <xf numFmtId="1" fontId="8" fillId="4" borderId="0" xfId="0" applyNumberFormat="1" applyFont="1" applyFill="1" applyAlignment="1">
      <alignment horizontal="center"/>
    </xf>
    <xf numFmtId="0" fontId="41" fillId="2" borderId="0" xfId="0" applyFont="1" applyFill="1" applyBorder="1" applyAlignment="1">
      <alignment horizontal="center"/>
    </xf>
    <xf numFmtId="0" fontId="37" fillId="0" borderId="17" xfId="0" applyFont="1" applyFill="1" applyBorder="1" applyAlignment="1">
      <alignment horizontal="center"/>
    </xf>
    <xf numFmtId="0" fontId="37" fillId="0" borderId="18" xfId="0" applyFont="1" applyFill="1" applyBorder="1" applyAlignment="1">
      <alignment horizontal="center"/>
    </xf>
    <xf numFmtId="0" fontId="37" fillId="0" borderId="20" xfId="0" applyFont="1" applyBorder="1" applyAlignment="1">
      <alignment horizontal="center"/>
    </xf>
    <xf numFmtId="0" fontId="37" fillId="0" borderId="21" xfId="0" applyFont="1" applyBorder="1" applyAlignment="1">
      <alignment horizontal="center"/>
    </xf>
    <xf numFmtId="1" fontId="6" fillId="0" borderId="0" xfId="44" applyNumberFormat="1" applyFont="1" applyFill="1" applyAlignment="1">
      <alignment horizontal="center"/>
    </xf>
    <xf numFmtId="1" fontId="16" fillId="0" borderId="7" xfId="44" applyNumberFormat="1" applyFont="1" applyBorder="1" applyAlignment="1">
      <alignment horizontal="center"/>
    </xf>
    <xf numFmtId="1" fontId="16" fillId="0" borderId="12" xfId="44" applyNumberFormat="1" applyFont="1" applyBorder="1" applyAlignment="1">
      <alignment horizontal="center"/>
    </xf>
    <xf numFmtId="1" fontId="16" fillId="0" borderId="11" xfId="44" applyNumberFormat="1" applyFont="1" applyBorder="1" applyAlignment="1">
      <alignment horizontal="center"/>
    </xf>
    <xf numFmtId="1" fontId="37" fillId="0" borderId="2" xfId="44" applyNumberFormat="1" applyFont="1" applyFill="1" applyBorder="1" applyAlignment="1">
      <alignment horizontal="center"/>
    </xf>
    <xf numFmtId="1" fontId="37" fillId="0" borderId="3" xfId="44" applyNumberFormat="1" applyFont="1" applyFill="1" applyBorder="1" applyAlignment="1">
      <alignment horizontal="center"/>
    </xf>
    <xf numFmtId="1" fontId="37" fillId="0" borderId="4" xfId="44" applyNumberFormat="1" applyFont="1" applyFill="1" applyBorder="1" applyAlignment="1">
      <alignment horizontal="center"/>
    </xf>
    <xf numFmtId="1" fontId="16" fillId="0" borderId="22" xfId="44" applyNumberFormat="1" applyFont="1" applyBorder="1" applyAlignment="1">
      <alignment horizontal="center"/>
    </xf>
    <xf numFmtId="1" fontId="37" fillId="2" borderId="0" xfId="44" applyNumberFormat="1" applyFont="1" applyFill="1" applyBorder="1" applyAlignment="1">
      <alignment horizontal="center"/>
    </xf>
    <xf numFmtId="1" fontId="16" fillId="2" borderId="0" xfId="44" applyNumberFormat="1" applyFont="1" applyFill="1" applyBorder="1" applyAlignment="1">
      <alignment horizontal="center"/>
    </xf>
    <xf numFmtId="0" fontId="37" fillId="0" borderId="19" xfId="0" applyFont="1" applyBorder="1" applyAlignment="1">
      <alignment horizontal="center"/>
    </xf>
    <xf numFmtId="1" fontId="16" fillId="0" borderId="12" xfId="0" applyNumberFormat="1" applyFont="1" applyBorder="1" applyAlignment="1">
      <alignment horizontal="center"/>
    </xf>
    <xf numFmtId="9" fontId="6" fillId="0" borderId="0" xfId="44" applyNumberFormat="1" applyFont="1" applyFill="1" applyAlignment="1">
      <alignment horizontal="center"/>
    </xf>
    <xf numFmtId="166" fontId="16" fillId="0" borderId="7" xfId="44" applyNumberFormat="1" applyFont="1" applyFill="1" applyBorder="1" applyAlignment="1">
      <alignment horizontal="center"/>
    </xf>
    <xf numFmtId="166" fontId="16" fillId="0" borderId="12" xfId="44" applyNumberFormat="1" applyFont="1" applyFill="1" applyBorder="1" applyAlignment="1">
      <alignment horizontal="center"/>
    </xf>
    <xf numFmtId="166" fontId="16" fillId="0" borderId="11" xfId="44" applyNumberFormat="1" applyFont="1" applyFill="1" applyBorder="1" applyAlignment="1">
      <alignment horizontal="center"/>
    </xf>
    <xf numFmtId="0" fontId="46" fillId="0" borderId="2" xfId="0" applyFont="1" applyBorder="1" applyAlignment="1">
      <alignment horizontal="center"/>
    </xf>
    <xf numFmtId="166" fontId="37" fillId="0" borderId="2" xfId="44" applyNumberFormat="1" applyFont="1" applyFill="1" applyBorder="1" applyAlignment="1">
      <alignment horizontal="center"/>
    </xf>
    <xf numFmtId="166" fontId="37" fillId="0" borderId="3" xfId="44" applyNumberFormat="1" applyFont="1" applyFill="1" applyBorder="1" applyAlignment="1">
      <alignment horizontal="center"/>
    </xf>
    <xf numFmtId="166" fontId="37" fillId="0" borderId="4" xfId="44" applyNumberFormat="1" applyFont="1" applyFill="1" applyBorder="1" applyAlignment="1">
      <alignment horizontal="center"/>
    </xf>
    <xf numFmtId="166" fontId="37" fillId="0" borderId="22" xfId="44" applyNumberFormat="1" applyFont="1" applyFill="1" applyBorder="1" applyAlignment="1">
      <alignment horizontal="center"/>
    </xf>
    <xf numFmtId="0" fontId="37" fillId="0" borderId="0" xfId="0" applyFont="1" applyAlignment="1">
      <alignment horizontal="left"/>
    </xf>
    <xf numFmtId="0" fontId="46" fillId="2" borderId="0" xfId="0" applyFont="1" applyFill="1" applyAlignment="1">
      <alignment horizontal="left"/>
    </xf>
    <xf numFmtId="1" fontId="37" fillId="0" borderId="7" xfId="0" applyNumberFormat="1" applyFont="1" applyFill="1" applyBorder="1" applyAlignment="1">
      <alignment horizontal="center"/>
    </xf>
    <xf numFmtId="1" fontId="16" fillId="0" borderId="18" xfId="0" applyNumberFormat="1" applyFont="1" applyFill="1" applyBorder="1" applyAlignment="1">
      <alignment horizontal="center"/>
    </xf>
    <xf numFmtId="1" fontId="37" fillId="0" borderId="19" xfId="0" applyNumberFormat="1" applyFont="1" applyFill="1" applyBorder="1" applyAlignment="1">
      <alignment horizontal="center"/>
    </xf>
    <xf numFmtId="0" fontId="16" fillId="0" borderId="2" xfId="0" applyFont="1" applyFill="1" applyBorder="1" applyAlignment="1">
      <alignment horizontal="center"/>
    </xf>
    <xf numFmtId="0" fontId="16" fillId="0" borderId="3" xfId="0" applyFont="1" applyFill="1" applyBorder="1" applyAlignment="1">
      <alignment horizontal="center"/>
    </xf>
    <xf numFmtId="0" fontId="16" fillId="0" borderId="4" xfId="0" applyFont="1" applyFill="1" applyBorder="1" applyAlignment="1">
      <alignment horizontal="center"/>
    </xf>
    <xf numFmtId="1" fontId="16" fillId="0" borderId="14" xfId="0" applyNumberFormat="1" applyFont="1" applyFill="1" applyBorder="1" applyAlignment="1">
      <alignment horizontal="center"/>
    </xf>
    <xf numFmtId="0" fontId="37" fillId="0" borderId="7" xfId="0" applyFont="1" applyFill="1" applyBorder="1" applyAlignment="1">
      <alignment horizontal="center"/>
    </xf>
    <xf numFmtId="9" fontId="6" fillId="0" borderId="0" xfId="44" applyFont="1" applyFill="1" applyBorder="1" applyAlignment="1">
      <alignment horizontal="center" vertical="center"/>
    </xf>
    <xf numFmtId="1" fontId="37" fillId="0" borderId="12" xfId="0" applyNumberFormat="1" applyFont="1" applyFill="1" applyBorder="1" applyAlignment="1">
      <alignment horizontal="center" vertical="center"/>
    </xf>
    <xf numFmtId="1" fontId="37" fillId="0" borderId="11" xfId="0" applyNumberFormat="1" applyFont="1" applyFill="1" applyBorder="1" applyAlignment="1">
      <alignment horizontal="center" vertical="center"/>
    </xf>
    <xf numFmtId="0" fontId="46" fillId="0" borderId="2" xfId="0" applyFont="1" applyFill="1" applyBorder="1" applyAlignment="1">
      <alignment horizontal="center"/>
    </xf>
    <xf numFmtId="166" fontId="37" fillId="0" borderId="2" xfId="44" quotePrefix="1" applyNumberFormat="1" applyFont="1" applyFill="1" applyBorder="1" applyAlignment="1">
      <alignment horizontal="center" vertical="center"/>
    </xf>
    <xf numFmtId="166" fontId="37" fillId="0" borderId="3" xfId="44" quotePrefix="1" applyNumberFormat="1" applyFont="1" applyFill="1" applyBorder="1" applyAlignment="1">
      <alignment horizontal="center" vertical="center"/>
    </xf>
    <xf numFmtId="166" fontId="37" fillId="0" borderId="4" xfId="44" quotePrefix="1" applyNumberFormat="1" applyFont="1" applyFill="1" applyBorder="1" applyAlignment="1">
      <alignment horizontal="center" vertical="center"/>
    </xf>
    <xf numFmtId="166" fontId="37" fillId="0" borderId="22" xfId="44" quotePrefix="1" applyNumberFormat="1" applyFont="1" applyFill="1" applyBorder="1" applyAlignment="1">
      <alignment horizontal="center" vertical="center"/>
    </xf>
    <xf numFmtId="0" fontId="37" fillId="2" borderId="0" xfId="0" applyFont="1" applyFill="1" applyBorder="1" applyAlignment="1">
      <alignment horizontal="left"/>
    </xf>
    <xf numFmtId="168" fontId="6" fillId="0" borderId="0" xfId="44" applyNumberFormat="1" applyFont="1" applyFill="1" applyAlignment="1">
      <alignment horizontal="center"/>
    </xf>
    <xf numFmtId="168" fontId="37" fillId="0" borderId="7" xfId="44" applyNumberFormat="1" applyFont="1" applyFill="1" applyBorder="1" applyAlignment="1">
      <alignment horizontal="center"/>
    </xf>
    <xf numFmtId="168" fontId="37" fillId="0" borderId="12" xfId="44" applyNumberFormat="1" applyFont="1" applyFill="1" applyBorder="1" applyAlignment="1">
      <alignment horizontal="center"/>
    </xf>
    <xf numFmtId="168" fontId="37" fillId="0" borderId="11" xfId="44" applyNumberFormat="1" applyFont="1" applyFill="1" applyBorder="1" applyAlignment="1">
      <alignment horizontal="center"/>
    </xf>
    <xf numFmtId="0" fontId="46" fillId="0" borderId="2" xfId="0" applyFont="1" applyBorder="1" applyAlignment="1">
      <alignment horizontal="right"/>
    </xf>
    <xf numFmtId="168" fontId="37" fillId="0" borderId="2" xfId="44" applyNumberFormat="1" applyFont="1" applyFill="1" applyBorder="1" applyAlignment="1">
      <alignment horizontal="center"/>
    </xf>
    <xf numFmtId="168" fontId="37" fillId="0" borderId="3" xfId="44" applyNumberFormat="1" applyFont="1" applyFill="1" applyBorder="1" applyAlignment="1">
      <alignment horizontal="center"/>
    </xf>
    <xf numFmtId="168" fontId="37" fillId="0" borderId="4" xfId="44" applyNumberFormat="1" applyFont="1" applyFill="1" applyBorder="1" applyAlignment="1">
      <alignment horizontal="center"/>
    </xf>
    <xf numFmtId="168" fontId="37" fillId="0" borderId="22" xfId="44" applyNumberFormat="1" applyFont="1" applyFill="1" applyBorder="1" applyAlignment="1">
      <alignment horizontal="center"/>
    </xf>
    <xf numFmtId="168" fontId="6" fillId="3" borderId="0" xfId="0" applyNumberFormat="1" applyFont="1" applyFill="1" applyAlignment="1">
      <alignment horizontal="center"/>
    </xf>
    <xf numFmtId="0" fontId="37" fillId="2" borderId="17" xfId="0" applyFont="1" applyFill="1" applyBorder="1" applyAlignment="1">
      <alignment horizontal="center"/>
    </xf>
    <xf numFmtId="0" fontId="37" fillId="2" borderId="18" xfId="0" applyFont="1" applyFill="1" applyBorder="1" applyAlignment="1">
      <alignment horizontal="center"/>
    </xf>
    <xf numFmtId="1" fontId="16" fillId="2" borderId="7" xfId="0" applyNumberFormat="1" applyFont="1" applyFill="1" applyBorder="1" applyAlignment="1">
      <alignment horizontal="center"/>
    </xf>
    <xf numFmtId="1" fontId="16" fillId="2" borderId="11" xfId="0" applyNumberFormat="1" applyFont="1" applyFill="1" applyBorder="1" applyAlignment="1">
      <alignment horizontal="center"/>
    </xf>
    <xf numFmtId="0" fontId="37" fillId="0" borderId="12" xfId="0" applyFont="1" applyFill="1" applyBorder="1" applyAlignment="1">
      <alignment horizontal="center"/>
    </xf>
    <xf numFmtId="1" fontId="16" fillId="0" borderId="7" xfId="44" applyNumberFormat="1" applyFont="1" applyFill="1" applyBorder="1" applyAlignment="1">
      <alignment horizontal="center"/>
    </xf>
    <xf numFmtId="1" fontId="16" fillId="0" borderId="12" xfId="44" applyNumberFormat="1" applyFont="1" applyFill="1" applyBorder="1" applyAlignment="1">
      <alignment horizontal="center"/>
    </xf>
    <xf numFmtId="1" fontId="16" fillId="0" borderId="11" xfId="44" applyNumberFormat="1" applyFont="1" applyFill="1" applyBorder="1" applyAlignment="1">
      <alignment horizontal="center"/>
    </xf>
    <xf numFmtId="0" fontId="37" fillId="0" borderId="2" xfId="0" applyFont="1" applyFill="1" applyBorder="1" applyAlignment="1">
      <alignment horizontal="center"/>
    </xf>
    <xf numFmtId="1" fontId="16" fillId="0" borderId="22" xfId="44" applyNumberFormat="1" applyFont="1" applyFill="1" applyBorder="1" applyAlignment="1">
      <alignment horizontal="center"/>
    </xf>
    <xf numFmtId="0" fontId="6" fillId="2" borderId="4" xfId="0" applyFont="1" applyFill="1" applyBorder="1" applyAlignment="1">
      <alignment horizontal="center"/>
    </xf>
    <xf numFmtId="1" fontId="37" fillId="0" borderId="11" xfId="0" applyNumberFormat="1" applyFont="1" applyFill="1" applyBorder="1" applyAlignment="1">
      <alignment horizontal="center"/>
    </xf>
    <xf numFmtId="0" fontId="16" fillId="0" borderId="19" xfId="0" applyFont="1" applyFill="1" applyBorder="1" applyAlignment="1">
      <alignment horizontal="center"/>
    </xf>
    <xf numFmtId="0" fontId="16" fillId="0" borderId="20" xfId="0" applyFont="1" applyFill="1" applyBorder="1" applyAlignment="1">
      <alignment horizontal="center"/>
    </xf>
    <xf numFmtId="0" fontId="16" fillId="0" borderId="21" xfId="0" applyFont="1" applyFill="1" applyBorder="1" applyAlignment="1">
      <alignment horizontal="center"/>
    </xf>
    <xf numFmtId="0" fontId="37" fillId="2" borderId="0" xfId="0" applyFont="1" applyFill="1" applyAlignment="1">
      <alignment horizontal="left"/>
    </xf>
    <xf numFmtId="0" fontId="37" fillId="2" borderId="16" xfId="0" applyFont="1" applyFill="1" applyBorder="1" applyAlignment="1">
      <alignment horizontal="center"/>
    </xf>
    <xf numFmtId="9" fontId="6" fillId="0" borderId="0" xfId="44" applyFont="1" applyBorder="1" applyAlignment="1">
      <alignment horizontal="center" vertical="center"/>
    </xf>
    <xf numFmtId="166" fontId="37" fillId="0" borderId="7" xfId="44" applyNumberFormat="1" applyFont="1" applyBorder="1" applyAlignment="1">
      <alignment horizontal="center" vertical="center"/>
    </xf>
    <xf numFmtId="166" fontId="37" fillId="0" borderId="12" xfId="44" applyNumberFormat="1" applyFont="1" applyBorder="1" applyAlignment="1">
      <alignment horizontal="center" vertical="center"/>
    </xf>
    <xf numFmtId="166" fontId="37" fillId="0" borderId="11" xfId="44" applyNumberFormat="1" applyFont="1" applyBorder="1" applyAlignment="1">
      <alignment horizontal="center" vertical="center"/>
    </xf>
    <xf numFmtId="0" fontId="6" fillId="3" borderId="0" xfId="0" applyFont="1" applyFill="1" applyAlignment="1"/>
    <xf numFmtId="1" fontId="37" fillId="2" borderId="16" xfId="0" applyNumberFormat="1" applyFont="1" applyFill="1" applyBorder="1" applyAlignment="1">
      <alignment horizontal="center"/>
    </xf>
    <xf numFmtId="1" fontId="16" fillId="2" borderId="18" xfId="0" applyNumberFormat="1" applyFont="1" applyFill="1" applyBorder="1" applyAlignment="1">
      <alignment horizontal="center"/>
    </xf>
    <xf numFmtId="1" fontId="37" fillId="2" borderId="19" xfId="0" applyNumberFormat="1" applyFont="1" applyFill="1" applyBorder="1" applyAlignment="1">
      <alignment horizontal="center"/>
    </xf>
    <xf numFmtId="0" fontId="37" fillId="0" borderId="19" xfId="0" applyFont="1" applyFill="1" applyBorder="1" applyAlignment="1">
      <alignment horizontal="center"/>
    </xf>
    <xf numFmtId="0" fontId="37" fillId="0" borderId="20" xfId="0" applyFont="1" applyFill="1" applyBorder="1" applyAlignment="1">
      <alignment horizontal="center"/>
    </xf>
    <xf numFmtId="0" fontId="37" fillId="0" borderId="21" xfId="0" applyFont="1" applyFill="1" applyBorder="1" applyAlignment="1">
      <alignment horizontal="center"/>
    </xf>
    <xf numFmtId="1" fontId="16" fillId="2" borderId="14" xfId="0" applyNumberFormat="1" applyFont="1" applyFill="1" applyBorder="1" applyAlignment="1">
      <alignment horizontal="center"/>
    </xf>
    <xf numFmtId="0" fontId="46" fillId="2" borderId="2" xfId="0" applyFont="1" applyFill="1" applyBorder="1" applyAlignment="1">
      <alignment horizontal="right"/>
    </xf>
    <xf numFmtId="0" fontId="31" fillId="2" borderId="0" xfId="0" applyFont="1" applyFill="1" applyAlignment="1">
      <alignment horizontal="center"/>
    </xf>
    <xf numFmtId="165" fontId="29" fillId="2" borderId="0" xfId="0" applyNumberFormat="1" applyFont="1" applyFill="1" applyAlignment="1">
      <alignment horizontal="left" vertical="center"/>
    </xf>
    <xf numFmtId="0" fontId="29" fillId="2" borderId="0" xfId="0" applyFont="1" applyFill="1" applyAlignment="1">
      <alignment vertical="center"/>
    </xf>
    <xf numFmtId="0" fontId="30" fillId="2" borderId="0" xfId="0" applyFont="1" applyFill="1" applyAlignment="1">
      <alignment vertical="center"/>
    </xf>
    <xf numFmtId="0" fontId="39" fillId="2" borderId="0" xfId="0" applyFont="1" applyFill="1" applyAlignment="1"/>
    <xf numFmtId="0" fontId="48" fillId="2" borderId="0" xfId="0" applyFont="1" applyFill="1" applyAlignment="1">
      <alignment horizontal="center" vertical="center" textRotation="90"/>
    </xf>
    <xf numFmtId="0" fontId="37" fillId="2" borderId="0" xfId="0" applyFont="1" applyFill="1" applyAlignment="1"/>
    <xf numFmtId="1" fontId="37" fillId="2" borderId="0" xfId="0" applyNumberFormat="1" applyFont="1" applyFill="1" applyAlignment="1"/>
    <xf numFmtId="165" fontId="8" fillId="4" borderId="0" xfId="0" applyNumberFormat="1" applyFont="1" applyFill="1" applyBorder="1" applyAlignment="1">
      <alignment horizontal="center"/>
    </xf>
    <xf numFmtId="0" fontId="37" fillId="4" borderId="2" xfId="0" applyFont="1" applyFill="1" applyBorder="1" applyAlignment="1">
      <alignment horizontal="left"/>
    </xf>
    <xf numFmtId="0" fontId="6" fillId="4" borderId="3" xfId="0" applyFont="1" applyFill="1" applyBorder="1" applyAlignment="1">
      <alignment horizontal="center"/>
    </xf>
    <xf numFmtId="0" fontId="6" fillId="4" borderId="4" xfId="0" applyFont="1" applyFill="1" applyBorder="1" applyAlignment="1">
      <alignment horizontal="center"/>
    </xf>
    <xf numFmtId="0" fontId="37" fillId="2" borderId="2" xfId="0" applyFont="1" applyFill="1" applyBorder="1" applyAlignment="1">
      <alignment horizontal="left"/>
    </xf>
    <xf numFmtId="0" fontId="37" fillId="0" borderId="3" xfId="0" applyFont="1" applyFill="1" applyBorder="1" applyAlignment="1">
      <alignment horizontal="center"/>
    </xf>
    <xf numFmtId="0" fontId="37" fillId="0" borderId="4" xfId="0" applyFont="1" applyFill="1" applyBorder="1" applyAlignment="1">
      <alignment horizontal="center"/>
    </xf>
    <xf numFmtId="0" fontId="37" fillId="0" borderId="22" xfId="0" applyFont="1" applyFill="1" applyBorder="1" applyAlignment="1">
      <alignment horizontal="center"/>
    </xf>
    <xf numFmtId="0" fontId="37" fillId="0" borderId="0" xfId="0" applyFont="1" applyFill="1" applyBorder="1" applyAlignment="1">
      <alignment horizontal="center"/>
    </xf>
    <xf numFmtId="0" fontId="39" fillId="0" borderId="3" xfId="0" applyFont="1" applyFill="1" applyBorder="1" applyAlignment="1">
      <alignment horizontal="center"/>
    </xf>
    <xf numFmtId="0" fontId="37" fillId="0" borderId="13" xfId="0" applyFont="1" applyBorder="1" applyAlignment="1">
      <alignment horizontal="center"/>
    </xf>
    <xf numFmtId="0" fontId="6" fillId="6" borderId="16" xfId="0" applyFont="1" applyFill="1" applyBorder="1" applyAlignment="1">
      <alignment horizontal="center"/>
    </xf>
    <xf numFmtId="0" fontId="6" fillId="6" borderId="17" xfId="0" applyFont="1" applyFill="1" applyBorder="1" applyAlignment="1">
      <alignment horizontal="center"/>
    </xf>
    <xf numFmtId="9" fontId="37" fillId="0" borderId="17" xfId="44" applyFont="1" applyFill="1" applyBorder="1" applyAlignment="1">
      <alignment horizontal="center"/>
    </xf>
    <xf numFmtId="9" fontId="6" fillId="0" borderId="17" xfId="44" applyFont="1" applyFill="1" applyBorder="1" applyAlignment="1">
      <alignment horizontal="center"/>
    </xf>
    <xf numFmtId="9" fontId="37" fillId="0" borderId="7" xfId="44" applyNumberFormat="1" applyFont="1" applyFill="1" applyBorder="1" applyAlignment="1">
      <alignment horizontal="center"/>
    </xf>
    <xf numFmtId="0" fontId="6" fillId="6" borderId="13" xfId="0" applyFont="1" applyFill="1" applyBorder="1" applyAlignment="1">
      <alignment horizontal="center"/>
    </xf>
    <xf numFmtId="0" fontId="6" fillId="6" borderId="0" xfId="0" applyFont="1" applyFill="1" applyBorder="1" applyAlignment="1">
      <alignment horizontal="center"/>
    </xf>
    <xf numFmtId="9" fontId="6" fillId="0" borderId="0" xfId="44" applyFont="1" applyFill="1" applyBorder="1" applyAlignment="1">
      <alignment horizontal="center"/>
    </xf>
    <xf numFmtId="9" fontId="37" fillId="0" borderId="0" xfId="44" applyFont="1" applyFill="1" applyBorder="1" applyAlignment="1">
      <alignment horizontal="center"/>
    </xf>
    <xf numFmtId="9" fontId="37" fillId="0" borderId="12" xfId="44" applyNumberFormat="1" applyFont="1" applyFill="1" applyBorder="1" applyAlignment="1">
      <alignment horizontal="center"/>
    </xf>
    <xf numFmtId="9" fontId="6" fillId="0" borderId="13" xfId="44" applyFont="1" applyFill="1" applyBorder="1" applyAlignment="1">
      <alignment horizontal="center"/>
    </xf>
    <xf numFmtId="9" fontId="6" fillId="0" borderId="19" xfId="44" applyFont="1" applyFill="1" applyBorder="1" applyAlignment="1">
      <alignment horizontal="center"/>
    </xf>
    <xf numFmtId="9" fontId="6" fillId="0" borderId="20" xfId="44" applyFont="1" applyFill="1" applyBorder="1" applyAlignment="1">
      <alignment horizontal="center"/>
    </xf>
    <xf numFmtId="9" fontId="37" fillId="0" borderId="20" xfId="44" applyFont="1" applyFill="1" applyBorder="1" applyAlignment="1">
      <alignment horizontal="center"/>
    </xf>
    <xf numFmtId="9" fontId="37" fillId="0" borderId="11" xfId="44" applyNumberFormat="1" applyFont="1" applyFill="1" applyBorder="1" applyAlignment="1">
      <alignment horizontal="center"/>
    </xf>
    <xf numFmtId="1" fontId="27" fillId="0" borderId="0" xfId="0" applyNumberFormat="1" applyFont="1" applyAlignment="1">
      <alignment horizontal="center"/>
    </xf>
    <xf numFmtId="1" fontId="7" fillId="0" borderId="0" xfId="0" applyNumberFormat="1" applyFont="1" applyFill="1" applyBorder="1" applyAlignment="1">
      <alignment horizontal="center" vertical="center"/>
    </xf>
    <xf numFmtId="0" fontId="21" fillId="0" borderId="14" xfId="0" applyFont="1" applyFill="1" applyBorder="1" applyAlignment="1">
      <alignment horizontal="left" vertical="center"/>
    </xf>
    <xf numFmtId="0" fontId="21" fillId="0" borderId="14" xfId="0" applyFont="1" applyFill="1" applyBorder="1" applyAlignment="1">
      <alignment horizontal="center" vertical="center"/>
    </xf>
    <xf numFmtId="1" fontId="37" fillId="0" borderId="22" xfId="0" applyNumberFormat="1" applyFont="1" applyFill="1" applyBorder="1" applyAlignment="1">
      <alignment horizontal="center"/>
    </xf>
    <xf numFmtId="0" fontId="6" fillId="0" borderId="16" xfId="0" applyFont="1" applyBorder="1" applyAlignment="1">
      <alignment horizontal="center" wrapText="1"/>
    </xf>
    <xf numFmtId="0" fontId="6" fillId="0" borderId="13" xfId="0" applyFont="1" applyBorder="1" applyAlignment="1">
      <alignment horizontal="center" wrapText="1"/>
    </xf>
    <xf numFmtId="0" fontId="0" fillId="2" borderId="19" xfId="0" applyFill="1" applyBorder="1"/>
    <xf numFmtId="0" fontId="0" fillId="2" borderId="20" xfId="0" applyFill="1" applyBorder="1"/>
    <xf numFmtId="0" fontId="6" fillId="0" borderId="7" xfId="0" applyFont="1" applyBorder="1" applyAlignment="1">
      <alignment horizontal="center" wrapText="1"/>
    </xf>
    <xf numFmtId="1" fontId="27" fillId="2" borderId="0" xfId="0" applyNumberFormat="1" applyFont="1" applyFill="1" applyBorder="1" applyAlignment="1">
      <alignment horizontal="center"/>
    </xf>
    <xf numFmtId="165" fontId="37" fillId="0" borderId="22" xfId="0" applyNumberFormat="1" applyFont="1" applyFill="1" applyBorder="1" applyAlignment="1">
      <alignment horizontal="center" vertical="center"/>
    </xf>
    <xf numFmtId="1" fontId="6" fillId="0" borderId="7" xfId="0" applyNumberFormat="1" applyFont="1" applyBorder="1" applyAlignment="1">
      <alignment horizontal="center" vertical="center"/>
    </xf>
    <xf numFmtId="1" fontId="6" fillId="0" borderId="12" xfId="0" applyNumberFormat="1" applyFont="1" applyBorder="1" applyAlignment="1">
      <alignment horizontal="center" vertical="center"/>
    </xf>
    <xf numFmtId="1" fontId="6" fillId="0" borderId="11" xfId="0" applyNumberFormat="1" applyFont="1" applyBorder="1" applyAlignment="1">
      <alignment horizontal="center" vertical="center"/>
    </xf>
    <xf numFmtId="0" fontId="14" fillId="0" borderId="23" xfId="0" applyFont="1" applyFill="1" applyBorder="1" applyAlignment="1">
      <alignment horizontal="center" vertical="center"/>
    </xf>
    <xf numFmtId="1" fontId="16" fillId="0" borderId="7" xfId="0" applyNumberFormat="1" applyFont="1" applyBorder="1" applyAlignment="1">
      <alignment horizontal="center" vertical="center"/>
    </xf>
    <xf numFmtId="1" fontId="9" fillId="3" borderId="0" xfId="0" applyNumberFormat="1" applyFont="1" applyFill="1" applyBorder="1" applyAlignment="1">
      <alignment horizontal="center" vertical="center"/>
    </xf>
    <xf numFmtId="0" fontId="0" fillId="3" borderId="24" xfId="0" applyFill="1" applyBorder="1" applyAlignment="1">
      <alignment vertical="center"/>
    </xf>
    <xf numFmtId="0" fontId="19" fillId="0" borderId="25" xfId="0" applyFont="1" applyBorder="1" applyAlignment="1">
      <alignment horizontal="center" vertical="center"/>
    </xf>
    <xf numFmtId="0" fontId="0" fillId="3" borderId="26" xfId="0" applyFill="1" applyBorder="1" applyAlignment="1">
      <alignment vertical="center"/>
    </xf>
    <xf numFmtId="0" fontId="12" fillId="4" borderId="8" xfId="0" applyFont="1" applyFill="1" applyBorder="1" applyAlignment="1">
      <alignment vertical="center"/>
    </xf>
    <xf numFmtId="0" fontId="0" fillId="0" borderId="0" xfId="0" applyAlignment="1">
      <alignment vertical="center"/>
    </xf>
    <xf numFmtId="1" fontId="16" fillId="0" borderId="11" xfId="0" applyNumberFormat="1" applyFont="1" applyBorder="1" applyAlignment="1">
      <alignment horizontal="center" vertical="center"/>
    </xf>
    <xf numFmtId="1" fontId="16" fillId="2" borderId="2" xfId="0" applyNumberFormat="1" applyFont="1" applyFill="1" applyBorder="1" applyAlignment="1">
      <alignment horizontal="center" vertical="center"/>
    </xf>
    <xf numFmtId="0" fontId="21" fillId="2" borderId="4" xfId="0" applyFont="1" applyFill="1" applyBorder="1" applyAlignment="1">
      <alignment horizontal="center" vertical="center"/>
    </xf>
    <xf numFmtId="0" fontId="22" fillId="4" borderId="8" xfId="0" applyFont="1" applyFill="1" applyBorder="1" applyAlignment="1">
      <alignment horizontal="left" vertical="center"/>
    </xf>
    <xf numFmtId="0" fontId="0" fillId="4" borderId="15" xfId="0" applyFill="1" applyBorder="1" applyAlignment="1">
      <alignment vertical="center"/>
    </xf>
    <xf numFmtId="0" fontId="6" fillId="2" borderId="13" xfId="0" applyFont="1" applyFill="1" applyBorder="1" applyAlignment="1">
      <alignment horizontal="center" vertical="center"/>
    </xf>
    <xf numFmtId="1" fontId="21" fillId="4" borderId="27" xfId="0" applyNumberFormat="1" applyFont="1" applyFill="1" applyBorder="1" applyAlignment="1">
      <alignment horizontal="center" vertical="center"/>
    </xf>
    <xf numFmtId="0" fontId="24" fillId="4" borderId="0" xfId="0" applyFont="1" applyFill="1" applyAlignment="1">
      <alignment vertical="center"/>
    </xf>
    <xf numFmtId="0" fontId="6" fillId="0" borderId="13" xfId="0" applyFont="1" applyFill="1" applyBorder="1" applyAlignment="1">
      <alignment horizontal="center" vertical="center"/>
    </xf>
    <xf numFmtId="0" fontId="0" fillId="0" borderId="24" xfId="0" applyFill="1" applyBorder="1" applyAlignment="1">
      <alignment vertical="center"/>
    </xf>
    <xf numFmtId="1" fontId="21" fillId="0" borderId="27" xfId="0" applyNumberFormat="1" applyFont="1" applyFill="1" applyBorder="1" applyAlignment="1">
      <alignment horizontal="center" vertical="center"/>
    </xf>
    <xf numFmtId="0" fontId="24" fillId="0" borderId="0" xfId="0" applyFont="1" applyFill="1" applyAlignment="1">
      <alignment vertical="center"/>
    </xf>
    <xf numFmtId="0" fontId="0" fillId="4" borderId="0" xfId="0" applyFill="1" applyAlignment="1">
      <alignment vertical="center"/>
    </xf>
    <xf numFmtId="0" fontId="6" fillId="2" borderId="19" xfId="0" applyFont="1" applyFill="1" applyBorder="1" applyAlignment="1">
      <alignment horizontal="center" vertical="center"/>
    </xf>
    <xf numFmtId="0" fontId="6" fillId="2" borderId="17" xfId="0" applyFont="1" applyFill="1" applyBorder="1" applyAlignment="1">
      <alignment horizontal="center" vertical="center"/>
    </xf>
    <xf numFmtId="0" fontId="0" fillId="2" borderId="18" xfId="0" applyFont="1" applyFill="1" applyBorder="1" applyAlignment="1">
      <alignment vertical="center"/>
    </xf>
    <xf numFmtId="0" fontId="24" fillId="3" borderId="0" xfId="0" applyFont="1" applyFill="1" applyAlignment="1">
      <alignment horizontal="right" vertical="center"/>
    </xf>
    <xf numFmtId="0" fontId="24" fillId="3" borderId="0" xfId="0" applyFont="1" applyFill="1" applyAlignment="1">
      <alignment horizontal="left" vertical="center"/>
    </xf>
    <xf numFmtId="0" fontId="6" fillId="3" borderId="0" xfId="0" applyFont="1" applyFill="1" applyAlignment="1">
      <alignment horizontal="center" vertical="center"/>
    </xf>
    <xf numFmtId="1" fontId="7" fillId="3" borderId="17" xfId="0" applyNumberFormat="1" applyFont="1" applyFill="1" applyBorder="1" applyAlignment="1">
      <alignment horizontal="center" vertical="center"/>
    </xf>
    <xf numFmtId="1" fontId="9" fillId="3" borderId="17" xfId="0" applyNumberFormat="1" applyFont="1" applyFill="1" applyBorder="1" applyAlignment="1">
      <alignment horizontal="center" vertical="center"/>
    </xf>
    <xf numFmtId="0" fontId="0" fillId="3" borderId="28" xfId="0" applyFill="1" applyBorder="1" applyAlignment="1">
      <alignment vertical="center"/>
    </xf>
    <xf numFmtId="0" fontId="50" fillId="0" borderId="25" xfId="0" applyFont="1" applyBorder="1" applyAlignment="1">
      <alignment horizontal="center"/>
    </xf>
    <xf numFmtId="0" fontId="50" fillId="0" borderId="29" xfId="0" applyFont="1" applyBorder="1" applyAlignment="1">
      <alignment horizontal="center"/>
    </xf>
    <xf numFmtId="165" fontId="50" fillId="0" borderId="25" xfId="0" applyNumberFormat="1" applyFont="1" applyBorder="1" applyAlignment="1">
      <alignment horizontal="center"/>
    </xf>
    <xf numFmtId="0" fontId="50" fillId="0" borderId="30" xfId="0" applyFont="1" applyBorder="1" applyAlignment="1">
      <alignment horizontal="center"/>
    </xf>
    <xf numFmtId="1" fontId="51" fillId="0" borderId="0" xfId="0" applyNumberFormat="1" applyFont="1" applyFill="1" applyBorder="1" applyAlignment="1">
      <alignment horizontal="center" vertical="center"/>
    </xf>
    <xf numFmtId="1" fontId="52" fillId="0" borderId="30" xfId="0" applyNumberFormat="1" applyFont="1" applyFill="1" applyBorder="1" applyAlignment="1">
      <alignment horizontal="center" vertical="center"/>
    </xf>
    <xf numFmtId="0" fontId="50" fillId="0" borderId="31" xfId="0" applyFont="1" applyBorder="1" applyAlignment="1">
      <alignment horizontal="center" vertical="center"/>
    </xf>
    <xf numFmtId="0" fontId="50" fillId="0" borderId="23" xfId="0" applyFont="1" applyBorder="1" applyAlignment="1">
      <alignment horizontal="center" vertical="center"/>
    </xf>
    <xf numFmtId="165" fontId="50" fillId="0" borderId="23" xfId="0" applyNumberFormat="1" applyFont="1" applyBorder="1" applyAlignment="1">
      <alignment horizontal="center" vertical="center"/>
    </xf>
    <xf numFmtId="1" fontId="51" fillId="0" borderId="31" xfId="0" applyNumberFormat="1" applyFont="1" applyFill="1" applyBorder="1" applyAlignment="1">
      <alignment horizontal="center" vertical="center"/>
    </xf>
    <xf numFmtId="1" fontId="52" fillId="0" borderId="23" xfId="0" applyNumberFormat="1" applyFont="1" applyFill="1" applyBorder="1" applyAlignment="1">
      <alignment horizontal="center" vertical="center"/>
    </xf>
    <xf numFmtId="1" fontId="52" fillId="0" borderId="32" xfId="0" applyNumberFormat="1" applyFont="1" applyFill="1" applyBorder="1" applyAlignment="1">
      <alignment horizontal="center" vertical="center"/>
    </xf>
    <xf numFmtId="1" fontId="14" fillId="0" borderId="33" xfId="41" applyNumberFormat="1" applyFont="1" applyFill="1" applyBorder="1" applyAlignment="1">
      <alignment horizontal="center" vertical="center"/>
    </xf>
    <xf numFmtId="0" fontId="53" fillId="0" borderId="0" xfId="41" applyFont="1" applyFill="1" applyBorder="1" applyAlignment="1">
      <alignment horizontal="center" vertical="center"/>
    </xf>
    <xf numFmtId="1" fontId="51" fillId="0" borderId="33" xfId="0" applyNumberFormat="1" applyFont="1" applyBorder="1" applyAlignment="1">
      <alignment horizontal="center" vertical="center"/>
    </xf>
    <xf numFmtId="9" fontId="50" fillId="0" borderId="0" xfId="44" applyFont="1" applyBorder="1" applyAlignment="1">
      <alignment horizontal="center" vertical="center"/>
    </xf>
    <xf numFmtId="9" fontId="50" fillId="0" borderId="34" xfId="44" applyFont="1" applyBorder="1" applyAlignment="1">
      <alignment horizontal="center" vertical="center"/>
    </xf>
    <xf numFmtId="9" fontId="50" fillId="0" borderId="0" xfId="44" applyFont="1" applyFill="1" applyBorder="1" applyAlignment="1">
      <alignment horizontal="center" vertical="center"/>
    </xf>
    <xf numFmtId="9" fontId="50" fillId="0" borderId="34" xfId="44" applyFont="1" applyFill="1" applyBorder="1" applyAlignment="1">
      <alignment horizontal="center" vertical="center"/>
    </xf>
    <xf numFmtId="0" fontId="50" fillId="2" borderId="25" xfId="0" applyFont="1" applyFill="1" applyBorder="1" applyAlignment="1">
      <alignment horizontal="center" vertical="center"/>
    </xf>
    <xf numFmtId="0" fontId="50" fillId="2" borderId="33" xfId="0" applyFont="1" applyFill="1" applyBorder="1" applyAlignment="1">
      <alignment horizontal="center" vertical="center"/>
    </xf>
    <xf numFmtId="165" fontId="50" fillId="2" borderId="0" xfId="0" applyNumberFormat="1" applyFont="1" applyFill="1" applyBorder="1" applyAlignment="1">
      <alignment horizontal="center" vertical="center"/>
    </xf>
    <xf numFmtId="0" fontId="50" fillId="2" borderId="34" xfId="0" applyFont="1" applyFill="1" applyBorder="1" applyAlignment="1">
      <alignment horizontal="right" vertical="center"/>
    </xf>
    <xf numFmtId="1" fontId="50" fillId="0" borderId="25" xfId="0" applyNumberFormat="1" applyFont="1" applyBorder="1" applyAlignment="1">
      <alignment horizontal="center" vertical="center"/>
    </xf>
    <xf numFmtId="10" fontId="52" fillId="2" borderId="29" xfId="44" applyNumberFormat="1" applyFont="1" applyFill="1" applyBorder="1" applyAlignment="1">
      <alignment horizontal="right" vertical="center"/>
    </xf>
    <xf numFmtId="0" fontId="50" fillId="2" borderId="0" xfId="0" applyFont="1" applyFill="1" applyAlignment="1">
      <alignment horizontal="center" vertical="center"/>
    </xf>
    <xf numFmtId="0" fontId="14" fillId="0" borderId="0" xfId="0" applyFont="1" applyAlignment="1">
      <alignment horizontal="center" vertical="center"/>
    </xf>
    <xf numFmtId="0" fontId="50" fillId="2" borderId="34" xfId="0" applyFont="1" applyFill="1" applyBorder="1" applyAlignment="1">
      <alignment horizontal="center" vertical="center"/>
    </xf>
    <xf numFmtId="0" fontId="50" fillId="2" borderId="35" xfId="0" applyFont="1" applyFill="1" applyBorder="1" applyAlignment="1">
      <alignment horizontal="center" vertical="center"/>
    </xf>
    <xf numFmtId="165" fontId="50" fillId="2" borderId="5" xfId="0" applyNumberFormat="1" applyFont="1" applyFill="1" applyBorder="1" applyAlignment="1">
      <alignment horizontal="center" vertical="center"/>
    </xf>
    <xf numFmtId="0" fontId="50" fillId="2" borderId="36" xfId="0" applyFont="1" applyFill="1" applyBorder="1" applyAlignment="1">
      <alignment horizontal="right" vertical="center"/>
    </xf>
    <xf numFmtId="1" fontId="50" fillId="0" borderId="5" xfId="0" applyNumberFormat="1" applyFont="1" applyBorder="1" applyAlignment="1">
      <alignment horizontal="center" vertical="center"/>
    </xf>
    <xf numFmtId="0" fontId="18" fillId="0" borderId="33" xfId="0" applyFont="1" applyBorder="1" applyAlignment="1">
      <alignment horizontal="right" vertical="center"/>
    </xf>
    <xf numFmtId="1" fontId="37" fillId="2" borderId="7" xfId="0" applyNumberFormat="1" applyFont="1" applyFill="1" applyBorder="1" applyAlignment="1">
      <alignment horizontal="center" wrapText="1"/>
    </xf>
    <xf numFmtId="1" fontId="52" fillId="0" borderId="25" xfId="0" applyNumberFormat="1" applyFont="1" applyFill="1" applyBorder="1" applyAlignment="1">
      <alignment horizontal="center" vertical="center" wrapText="1"/>
    </xf>
    <xf numFmtId="10" fontId="6" fillId="2" borderId="17" xfId="44" applyNumberFormat="1" applyFont="1" applyFill="1" applyBorder="1" applyAlignment="1">
      <alignment horizontal="center"/>
    </xf>
    <xf numFmtId="0" fontId="28" fillId="2" borderId="0" xfId="0" applyFont="1" applyFill="1" applyAlignment="1">
      <alignment horizontal="center"/>
    </xf>
    <xf numFmtId="0" fontId="28" fillId="2" borderId="0" xfId="0" applyFont="1" applyFill="1" applyAlignment="1">
      <alignment horizontal="right"/>
    </xf>
    <xf numFmtId="0" fontId="6" fillId="0" borderId="0" xfId="0" applyFont="1" applyFill="1" applyAlignment="1">
      <alignment horizontal="left"/>
    </xf>
    <xf numFmtId="0" fontId="48" fillId="2" borderId="0" xfId="0" applyFont="1" applyFill="1" applyAlignment="1">
      <alignment horizontal="left" vertical="center" textRotation="1"/>
    </xf>
    <xf numFmtId="0" fontId="28" fillId="2" borderId="0" xfId="0" applyFont="1" applyFill="1" applyAlignment="1"/>
    <xf numFmtId="0" fontId="48" fillId="2" borderId="0" xfId="0" applyFont="1" applyFill="1" applyAlignment="1"/>
    <xf numFmtId="0" fontId="28" fillId="2" borderId="0" xfId="0" applyFont="1" applyFill="1" applyAlignment="1">
      <alignment horizontal="center" vertical="center"/>
    </xf>
    <xf numFmtId="0" fontId="31" fillId="0" borderId="0" xfId="0" applyFont="1" applyBorder="1" applyAlignment="1">
      <alignment horizontal="left" vertical="center"/>
    </xf>
    <xf numFmtId="0" fontId="0" fillId="3" borderId="0" xfId="0" applyFill="1" applyBorder="1" applyAlignment="1">
      <alignment vertical="center"/>
    </xf>
    <xf numFmtId="0" fontId="22" fillId="4" borderId="9" xfId="0" applyFont="1" applyFill="1" applyBorder="1" applyAlignment="1">
      <alignment horizontal="left" vertical="center"/>
    </xf>
    <xf numFmtId="0" fontId="19" fillId="0" borderId="29" xfId="0" applyFont="1" applyBorder="1" applyAlignment="1">
      <alignment horizontal="center" vertical="center"/>
    </xf>
    <xf numFmtId="0" fontId="14" fillId="0" borderId="37" xfId="0" applyFont="1" applyFill="1" applyBorder="1" applyAlignment="1">
      <alignment horizontal="center" vertical="center" wrapText="1"/>
    </xf>
    <xf numFmtId="0" fontId="73" fillId="0" borderId="0" xfId="37" applyFont="1" applyBorder="1" applyAlignment="1">
      <alignment horizontal="center" vertical="center"/>
    </xf>
    <xf numFmtId="0" fontId="73" fillId="0" borderId="38" xfId="37" applyFont="1" applyBorder="1" applyAlignment="1">
      <alignment horizontal="right" vertical="center"/>
    </xf>
    <xf numFmtId="0" fontId="73" fillId="0" borderId="0" xfId="37" applyFont="1" applyAlignment="1">
      <alignment vertical="center"/>
    </xf>
    <xf numFmtId="1" fontId="19" fillId="0" borderId="39" xfId="0" applyNumberFormat="1" applyFont="1" applyBorder="1" applyAlignment="1">
      <alignment horizontal="center" vertical="center"/>
    </xf>
    <xf numFmtId="0" fontId="73" fillId="0" borderId="0" xfId="37" applyFont="1" applyBorder="1" applyAlignment="1">
      <alignment vertical="center"/>
    </xf>
    <xf numFmtId="1" fontId="19" fillId="0" borderId="34" xfId="0" applyNumberFormat="1" applyFont="1" applyBorder="1" applyAlignment="1">
      <alignment horizontal="center" vertical="center"/>
    </xf>
    <xf numFmtId="0" fontId="73" fillId="0" borderId="0" xfId="37" applyFont="1" applyBorder="1" applyAlignment="1">
      <alignment horizontal="right" vertical="center"/>
    </xf>
    <xf numFmtId="1" fontId="50" fillId="0" borderId="0" xfId="0" applyNumberFormat="1" applyFont="1" applyBorder="1" applyAlignment="1">
      <alignment horizontal="center" vertical="center"/>
    </xf>
    <xf numFmtId="0" fontId="6" fillId="0" borderId="0" xfId="37" applyBorder="1"/>
    <xf numFmtId="0" fontId="6" fillId="0" borderId="0" xfId="37" applyNumberFormat="1" applyBorder="1"/>
    <xf numFmtId="1" fontId="74" fillId="0" borderId="33" xfId="41" applyNumberFormat="1" applyFont="1" applyFill="1" applyBorder="1" applyAlignment="1">
      <alignment horizontal="center" vertical="center"/>
    </xf>
    <xf numFmtId="0" fontId="75" fillId="0" borderId="3" xfId="0" applyFont="1" applyFill="1" applyBorder="1" applyAlignment="1">
      <alignment horizontal="center"/>
    </xf>
    <xf numFmtId="0" fontId="75" fillId="0" borderId="4" xfId="0" applyFont="1" applyFill="1" applyBorder="1" applyAlignment="1">
      <alignment horizontal="center"/>
    </xf>
    <xf numFmtId="0" fontId="50" fillId="0" borderId="32" xfId="0" applyFont="1" applyBorder="1" applyAlignment="1">
      <alignment horizontal="center" vertical="center"/>
    </xf>
    <xf numFmtId="0" fontId="56" fillId="0" borderId="34" xfId="40" applyBorder="1"/>
    <xf numFmtId="0" fontId="56" fillId="0" borderId="0" xfId="40" applyAlignment="1">
      <alignment wrapText="1"/>
    </xf>
    <xf numFmtId="0" fontId="6" fillId="38" borderId="0" xfId="0" applyFont="1" applyFill="1" applyAlignment="1">
      <alignment horizontal="center"/>
    </xf>
    <xf numFmtId="0" fontId="55" fillId="2" borderId="0" xfId="0" applyFont="1" applyFill="1" applyAlignment="1">
      <alignment vertical="center"/>
    </xf>
    <xf numFmtId="0" fontId="56" fillId="0" borderId="0" xfId="40"/>
    <xf numFmtId="0" fontId="56" fillId="0" borderId="0" xfId="40"/>
    <xf numFmtId="0" fontId="56" fillId="0" borderId="0" xfId="40"/>
    <xf numFmtId="0" fontId="56" fillId="0" borderId="0" xfId="40"/>
    <xf numFmtId="0" fontId="56" fillId="0" borderId="0" xfId="40"/>
    <xf numFmtId="0" fontId="56" fillId="0" borderId="0" xfId="40"/>
    <xf numFmtId="0" fontId="56" fillId="0" borderId="0" xfId="40"/>
    <xf numFmtId="0" fontId="56" fillId="0" borderId="0" xfId="40"/>
    <xf numFmtId="0" fontId="56" fillId="0" borderId="0" xfId="40"/>
    <xf numFmtId="0" fontId="56" fillId="0" borderId="0" xfId="40"/>
    <xf numFmtId="0" fontId="56" fillId="0" borderId="0" xfId="40"/>
    <xf numFmtId="0" fontId="56" fillId="0" borderId="0" xfId="40"/>
    <xf numFmtId="0" fontId="56" fillId="0" borderId="0" xfId="40"/>
    <xf numFmtId="0" fontId="1" fillId="0" borderId="0" xfId="64" applyAlignment="1">
      <alignment wrapText="1"/>
    </xf>
    <xf numFmtId="0" fontId="1" fillId="0" borderId="0" xfId="64"/>
    <xf numFmtId="0" fontId="26" fillId="0" borderId="0" xfId="0" applyFont="1"/>
    <xf numFmtId="0" fontId="76" fillId="39" borderId="50" xfId="0" applyFont="1" applyFill="1" applyBorder="1" applyAlignment="1">
      <alignment horizontal="center" vertical="center" wrapText="1"/>
    </xf>
    <xf numFmtId="0" fontId="77" fillId="39" borderId="50" xfId="0" applyFont="1" applyFill="1" applyBorder="1" applyAlignment="1">
      <alignment horizontal="center" vertical="center" wrapText="1"/>
    </xf>
    <xf numFmtId="169" fontId="77" fillId="39" borderId="50" xfId="0" applyNumberFormat="1" applyFont="1" applyFill="1" applyBorder="1" applyAlignment="1">
      <alignment horizontal="center" vertical="center" wrapText="1"/>
    </xf>
    <xf numFmtId="0" fontId="26" fillId="39" borderId="50" xfId="0" applyFont="1" applyFill="1" applyBorder="1" applyAlignment="1">
      <alignment horizontal="center" vertical="center" wrapText="1"/>
    </xf>
    <xf numFmtId="0" fontId="26" fillId="0" borderId="0" xfId="0" applyFont="1" applyAlignment="1">
      <alignment horizontal="center" vertical="center"/>
    </xf>
    <xf numFmtId="170" fontId="77" fillId="39" borderId="50" xfId="0" applyNumberFormat="1" applyFont="1" applyFill="1" applyBorder="1" applyAlignment="1">
      <alignment horizontal="center" vertical="center" wrapText="1"/>
    </xf>
    <xf numFmtId="0" fontId="31" fillId="2" borderId="0" xfId="0" applyFont="1" applyFill="1" applyAlignment="1">
      <alignment horizontal="center"/>
    </xf>
    <xf numFmtId="0" fontId="37" fillId="2" borderId="2" xfId="0" applyFont="1" applyFill="1" applyBorder="1" applyAlignment="1">
      <alignment horizontal="center"/>
    </xf>
    <xf numFmtId="0" fontId="37" fillId="2" borderId="3" xfId="0" applyFont="1" applyFill="1" applyBorder="1" applyAlignment="1">
      <alignment horizontal="center"/>
    </xf>
    <xf numFmtId="0" fontId="37" fillId="2" borderId="4" xfId="0" applyFont="1" applyFill="1" applyBorder="1" applyAlignment="1">
      <alignment horizontal="center"/>
    </xf>
    <xf numFmtId="0" fontId="41" fillId="2" borderId="2" xfId="0" applyFont="1" applyFill="1" applyBorder="1" applyAlignment="1">
      <alignment horizontal="center"/>
    </xf>
    <xf numFmtId="0" fontId="41" fillId="2" borderId="3" xfId="0" applyFont="1" applyFill="1" applyBorder="1" applyAlignment="1">
      <alignment horizontal="center"/>
    </xf>
    <xf numFmtId="0" fontId="41" fillId="2" borderId="4" xfId="0" applyFont="1" applyFill="1" applyBorder="1" applyAlignment="1">
      <alignment horizontal="center"/>
    </xf>
    <xf numFmtId="0" fontId="37" fillId="2" borderId="0" xfId="0" applyFont="1" applyFill="1" applyAlignment="1">
      <alignment horizontal="center"/>
    </xf>
    <xf numFmtId="0" fontId="41" fillId="2" borderId="0" xfId="0" applyFont="1" applyFill="1" applyBorder="1" applyAlignment="1">
      <alignment horizontal="center"/>
    </xf>
    <xf numFmtId="0" fontId="48" fillId="2" borderId="0" xfId="0" applyFont="1" applyFill="1" applyAlignment="1">
      <alignment horizontal="center" vertical="center" textRotation="90"/>
    </xf>
    <xf numFmtId="0" fontId="37" fillId="2" borderId="0" xfId="0" applyFont="1" applyFill="1" applyAlignment="1">
      <alignment horizontal="right"/>
    </xf>
    <xf numFmtId="0" fontId="55" fillId="2" borderId="0" xfId="0" applyFont="1" applyFill="1" applyAlignment="1">
      <alignment horizontal="center" wrapText="1"/>
    </xf>
    <xf numFmtId="0" fontId="55" fillId="2" borderId="0" xfId="0" applyFont="1" applyFill="1" applyAlignment="1">
      <alignment horizontal="center" vertical="center" wrapText="1"/>
    </xf>
    <xf numFmtId="0" fontId="43" fillId="0" borderId="0" xfId="0" applyFont="1" applyAlignment="1">
      <alignment horizontal="left"/>
    </xf>
    <xf numFmtId="165" fontId="37" fillId="2" borderId="2" xfId="0" applyNumberFormat="1" applyFont="1" applyFill="1" applyBorder="1" applyAlignment="1">
      <alignment horizontal="center"/>
    </xf>
    <xf numFmtId="165" fontId="37" fillId="2" borderId="3" xfId="0" applyNumberFormat="1" applyFont="1" applyFill="1" applyBorder="1" applyAlignment="1">
      <alignment horizontal="center"/>
    </xf>
    <xf numFmtId="165" fontId="37" fillId="2" borderId="4" xfId="0" applyNumberFormat="1" applyFont="1" applyFill="1" applyBorder="1" applyAlignment="1">
      <alignment horizontal="center"/>
    </xf>
    <xf numFmtId="0" fontId="21" fillId="2" borderId="2" xfId="0" applyFont="1" applyFill="1" applyBorder="1" applyAlignment="1">
      <alignment horizontal="center" vertical="center"/>
    </xf>
    <xf numFmtId="0" fontId="21" fillId="2" borderId="4" xfId="0" applyFont="1" applyFill="1" applyBorder="1" applyAlignment="1">
      <alignment horizontal="center" vertical="center"/>
    </xf>
    <xf numFmtId="0" fontId="50" fillId="0" borderId="25" xfId="0" applyFont="1" applyBorder="1" applyAlignment="1">
      <alignment horizontal="center"/>
    </xf>
    <xf numFmtId="166" fontId="52" fillId="0" borderId="1" xfId="44" applyNumberFormat="1" applyFont="1" applyBorder="1" applyAlignment="1">
      <alignment horizontal="center" vertical="center"/>
    </xf>
    <xf numFmtId="166" fontId="52" fillId="0" borderId="40" xfId="44" applyNumberFormat="1" applyFont="1" applyBorder="1" applyAlignment="1">
      <alignment horizontal="center" vertical="center"/>
    </xf>
    <xf numFmtId="166" fontId="41" fillId="0" borderId="18" xfId="44" applyNumberFormat="1" applyFont="1" applyBorder="1" applyAlignment="1">
      <alignment horizontal="center" vertical="center"/>
    </xf>
    <xf numFmtId="166" fontId="41" fillId="0" borderId="21" xfId="44" applyNumberFormat="1" applyFont="1" applyBorder="1" applyAlignment="1">
      <alignment horizontal="center" vertical="center"/>
    </xf>
    <xf numFmtId="166" fontId="31" fillId="0" borderId="18" xfId="44" applyNumberFormat="1" applyFont="1" applyFill="1" applyBorder="1" applyAlignment="1">
      <alignment horizontal="center" vertical="center"/>
    </xf>
    <xf numFmtId="166" fontId="31" fillId="0" borderId="21" xfId="44" applyNumberFormat="1" applyFont="1" applyFill="1" applyBorder="1" applyAlignment="1">
      <alignment horizontal="center" vertical="center"/>
    </xf>
    <xf numFmtId="0" fontId="4" fillId="2" borderId="0" xfId="0" applyFont="1" applyFill="1" applyAlignment="1">
      <alignment horizontal="center" vertical="center"/>
    </xf>
    <xf numFmtId="0" fontId="4" fillId="2" borderId="5" xfId="0" applyFont="1" applyFill="1" applyBorder="1" applyAlignment="1">
      <alignment horizontal="center" vertical="center"/>
    </xf>
    <xf numFmtId="1" fontId="17" fillId="2" borderId="13" xfId="0" applyNumberFormat="1" applyFont="1" applyFill="1" applyBorder="1" applyAlignment="1">
      <alignment horizontal="center" vertical="center"/>
    </xf>
    <xf numFmtId="0" fontId="18" fillId="0" borderId="0" xfId="0" applyFont="1" applyBorder="1" applyAlignment="1">
      <alignment horizontal="center" vertical="center"/>
    </xf>
    <xf numFmtId="0" fontId="18" fillId="0" borderId="21" xfId="0" applyFont="1" applyBorder="1" applyAlignment="1">
      <alignment horizontal="center" vertical="center"/>
    </xf>
    <xf numFmtId="0" fontId="15" fillId="0" borderId="16" xfId="0" applyFont="1" applyFill="1" applyBorder="1" applyAlignment="1">
      <alignment horizontal="center" vertical="center"/>
    </xf>
    <xf numFmtId="0" fontId="15" fillId="0" borderId="17" xfId="0" applyFont="1" applyFill="1" applyBorder="1" applyAlignment="1">
      <alignment horizontal="center" vertical="center"/>
    </xf>
    <xf numFmtId="0" fontId="15" fillId="0" borderId="18" xfId="0" applyFont="1" applyFill="1" applyBorder="1" applyAlignment="1">
      <alignment horizontal="center" vertical="center"/>
    </xf>
    <xf numFmtId="0" fontId="48" fillId="2" borderId="0" xfId="0" applyFont="1" applyFill="1" applyAlignment="1">
      <alignment horizontal="center" wrapText="1"/>
    </xf>
    <xf numFmtId="0" fontId="48" fillId="2" borderId="0" xfId="0" applyFont="1" applyFill="1" applyAlignment="1">
      <alignment horizontal="right"/>
    </xf>
    <xf numFmtId="0" fontId="28" fillId="2" borderId="0" xfId="0" applyFont="1" applyFill="1" applyAlignment="1">
      <alignment horizontal="right"/>
    </xf>
  </cellXfs>
  <cellStyles count="68">
    <cellStyle name="20% - Accent1" xfId="1" builtinId="30" customBuiltin="1"/>
    <cellStyle name="20% - Accent1 2" xfId="51" xr:uid="{00000000-0005-0000-0000-000001000000}"/>
    <cellStyle name="20% - Accent2" xfId="2" builtinId="34" customBuiltin="1"/>
    <cellStyle name="20% - Accent2 2" xfId="53" xr:uid="{00000000-0005-0000-0000-000003000000}"/>
    <cellStyle name="20% - Accent3" xfId="3" builtinId="38" customBuiltin="1"/>
    <cellStyle name="20% - Accent3 2" xfId="55" xr:uid="{00000000-0005-0000-0000-000005000000}"/>
    <cellStyle name="20% - Accent4" xfId="4" builtinId="42" customBuiltin="1"/>
    <cellStyle name="20% - Accent4 2" xfId="57" xr:uid="{00000000-0005-0000-0000-000007000000}"/>
    <cellStyle name="20% - Accent5" xfId="5" builtinId="46" customBuiltin="1"/>
    <cellStyle name="20% - Accent5 2" xfId="59" xr:uid="{00000000-0005-0000-0000-000009000000}"/>
    <cellStyle name="20% - Accent6" xfId="6" builtinId="50" customBuiltin="1"/>
    <cellStyle name="20% - Accent6 2" xfId="61" xr:uid="{00000000-0005-0000-0000-00000B000000}"/>
    <cellStyle name="40% - Accent1" xfId="7" builtinId="31" customBuiltin="1"/>
    <cellStyle name="40% - Accent1 2" xfId="52" xr:uid="{00000000-0005-0000-0000-00000D000000}"/>
    <cellStyle name="40% - Accent2" xfId="8" builtinId="35" customBuiltin="1"/>
    <cellStyle name="40% - Accent2 2" xfId="54" xr:uid="{00000000-0005-0000-0000-00000F000000}"/>
    <cellStyle name="40% - Accent3" xfId="9" builtinId="39" customBuiltin="1"/>
    <cellStyle name="40% - Accent3 2" xfId="56" xr:uid="{00000000-0005-0000-0000-000011000000}"/>
    <cellStyle name="40% - Accent4" xfId="10" builtinId="43" customBuiltin="1"/>
    <cellStyle name="40% - Accent4 2" xfId="58" xr:uid="{00000000-0005-0000-0000-000013000000}"/>
    <cellStyle name="40% - Accent5" xfId="11" builtinId="47" customBuiltin="1"/>
    <cellStyle name="40% - Accent5 2" xfId="60" xr:uid="{00000000-0005-0000-0000-000015000000}"/>
    <cellStyle name="40% - Accent6" xfId="12" builtinId="51" customBuiltin="1"/>
    <cellStyle name="40% - Accent6 2" xfId="62" xr:uid="{00000000-0005-0000-0000-000017000000}"/>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 2" xfId="37" xr:uid="{00000000-0005-0000-0000-000031000000}"/>
    <cellStyle name="Normal 3" xfId="38" xr:uid="{00000000-0005-0000-0000-000032000000}"/>
    <cellStyle name="Normal 4" xfId="39" xr:uid="{00000000-0005-0000-0000-000033000000}"/>
    <cellStyle name="Normal 4 2" xfId="65" xr:uid="{00000000-0005-0000-0000-000034000000}"/>
    <cellStyle name="Normal 5" xfId="40" xr:uid="{00000000-0005-0000-0000-000035000000}"/>
    <cellStyle name="Normal 5 2" xfId="64" xr:uid="{00000000-0005-0000-0000-000036000000}"/>
    <cellStyle name="Normal 6" xfId="63" xr:uid="{00000000-0005-0000-0000-000037000000}"/>
    <cellStyle name="Normal 7" xfId="49" xr:uid="{00000000-0005-0000-0000-000038000000}"/>
    <cellStyle name="Normal_AGE COMPARISONS guus eltink spreadsheet" xfId="41" xr:uid="{00000000-0005-0000-0000-000039000000}"/>
    <cellStyle name="Note 2" xfId="42" xr:uid="{00000000-0005-0000-0000-00003A000000}"/>
    <cellStyle name="Note 2 2" xfId="66" xr:uid="{00000000-0005-0000-0000-00003B000000}"/>
    <cellStyle name="Note 3" xfId="50" xr:uid="{00000000-0005-0000-0000-00003C000000}"/>
    <cellStyle name="Output" xfId="43" builtinId="21" customBuiltin="1"/>
    <cellStyle name="Percent" xfId="44" builtinId="5"/>
    <cellStyle name="Percent 2" xfId="45" xr:uid="{00000000-0005-0000-0000-00003F000000}"/>
    <cellStyle name="Percent 3" xfId="67" xr:uid="{00000000-0005-0000-0000-000040000000}"/>
    <cellStyle name="Title" xfId="46" builtinId="15" customBuiltin="1"/>
    <cellStyle name="Total" xfId="47" builtinId="25" customBuiltin="1"/>
    <cellStyle name="Warning Text" xfId="48"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21.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31.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33.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35.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37.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39.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43.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45.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47.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49.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51.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53.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55.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AGE!$H$84</c:f>
              <c:strCache>
                <c:ptCount val="1"/>
                <c:pt idx="0">
                  <c:v>Reader 1</c:v>
                </c:pt>
              </c:strCache>
            </c:strRef>
          </c:tx>
          <c:spPr>
            <a:ln w="3175">
              <a:solidFill>
                <a:srgbClr val="000000"/>
              </a:solidFill>
              <a:prstDash val="solid"/>
            </a:ln>
          </c:spPr>
          <c:marker>
            <c:symbol val="square"/>
            <c:size val="3"/>
            <c:spPr>
              <a:solidFill>
                <a:srgbClr val="FF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F1D2-40B9-8225-EF424F1187D8}"/>
            </c:ext>
          </c:extLst>
        </c:ser>
        <c:ser>
          <c:idx val="1"/>
          <c:order val="1"/>
          <c:tx>
            <c:strRef>
              <c:f>AGE!$J$84</c:f>
              <c:strCache>
                <c:ptCount val="1"/>
                <c:pt idx="0">
                  <c:v>Reader 3</c:v>
                </c:pt>
              </c:strCache>
            </c:strRef>
          </c:tx>
          <c:spPr>
            <a:ln w="3175">
              <a:solidFill>
                <a:srgbClr val="000000"/>
              </a:solidFill>
              <a:prstDash val="solid"/>
            </a:ln>
          </c:spPr>
          <c:marker>
            <c:symbol val="square"/>
            <c:size val="3"/>
            <c:spPr>
              <a:solidFill>
                <a:srgbClr val="00FF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F1D2-40B9-8225-EF424F1187D8}"/>
            </c:ext>
          </c:extLst>
        </c:ser>
        <c:ser>
          <c:idx val="2"/>
          <c:order val="2"/>
          <c:tx>
            <c:strRef>
              <c:f>AGE!$K$84</c:f>
              <c:strCache>
                <c:ptCount val="1"/>
                <c:pt idx="0">
                  <c:v>Reader 4</c:v>
                </c:pt>
              </c:strCache>
            </c:strRef>
          </c:tx>
          <c:spPr>
            <a:ln w="3175">
              <a:solidFill>
                <a:srgbClr val="000000"/>
              </a:solidFill>
              <a:prstDash val="solid"/>
            </a:ln>
          </c:spPr>
          <c:marker>
            <c:symbol val="square"/>
            <c:size val="3"/>
            <c:spPr>
              <a:solidFill>
                <a:srgbClr val="0000FF"/>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F1D2-40B9-8225-EF424F1187D8}"/>
            </c:ext>
          </c:extLst>
        </c:ser>
        <c:ser>
          <c:idx val="3"/>
          <c:order val="3"/>
          <c:tx>
            <c:strRef>
              <c:f>AGE!$L$84</c:f>
              <c:strCache>
                <c:ptCount val="1"/>
                <c:pt idx="0">
                  <c:v>Reader 5</c:v>
                </c:pt>
              </c:strCache>
            </c:strRef>
          </c:tx>
          <c:spPr>
            <a:ln w="3175">
              <a:solidFill>
                <a:srgbClr val="000000"/>
              </a:solidFill>
              <a:prstDash val="solid"/>
            </a:ln>
          </c:spPr>
          <c:marker>
            <c:symbol val="square"/>
            <c:size val="3"/>
            <c:spPr>
              <a:solidFill>
                <a:srgbClr val="FFFF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F1D2-40B9-8225-EF424F1187D8}"/>
            </c:ext>
          </c:extLst>
        </c:ser>
        <c:ser>
          <c:idx val="4"/>
          <c:order val="4"/>
          <c:tx>
            <c:strRef>
              <c:f>AGE!$M$84</c:f>
              <c:strCache>
                <c:ptCount val="1"/>
                <c:pt idx="0">
                  <c:v>Reader 6</c:v>
                </c:pt>
              </c:strCache>
            </c:strRef>
          </c:tx>
          <c:spPr>
            <a:ln w="3175">
              <a:solidFill>
                <a:srgbClr val="000000"/>
              </a:solidFill>
              <a:prstDash val="solid"/>
            </a:ln>
          </c:spPr>
          <c:marker>
            <c:symbol val="square"/>
            <c:size val="3"/>
            <c:spPr>
              <a:solidFill>
                <a:srgbClr val="FF00FF"/>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4-F1D2-40B9-8225-EF424F1187D8}"/>
            </c:ext>
          </c:extLst>
        </c:ser>
        <c:ser>
          <c:idx val="5"/>
          <c:order val="5"/>
          <c:tx>
            <c:strRef>
              <c:f>AGE!$N$84</c:f>
              <c:strCache>
                <c:ptCount val="1"/>
                <c:pt idx="0">
                  <c:v>Reader 7</c:v>
                </c:pt>
              </c:strCache>
            </c:strRef>
          </c:tx>
          <c:spPr>
            <a:ln w="3175">
              <a:solidFill>
                <a:srgbClr val="000000"/>
              </a:solidFill>
              <a:prstDash val="solid"/>
            </a:ln>
          </c:spPr>
          <c:marker>
            <c:symbol val="square"/>
            <c:size val="3"/>
            <c:spPr>
              <a:solidFill>
                <a:srgbClr val="00FFFF"/>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5-F1D2-40B9-8225-EF424F1187D8}"/>
            </c:ext>
          </c:extLst>
        </c:ser>
        <c:ser>
          <c:idx val="6"/>
          <c:order val="6"/>
          <c:tx>
            <c:strRef>
              <c:f>AGE!#REF!</c:f>
              <c:strCache>
                <c:ptCount val="1"/>
                <c:pt idx="0">
                  <c:v>#REF!</c:v>
                </c:pt>
              </c:strCache>
            </c:strRef>
          </c:tx>
          <c:spPr>
            <a:ln w="3175">
              <a:solidFill>
                <a:srgbClr val="000000"/>
              </a:solidFill>
              <a:prstDash val="solid"/>
            </a:ln>
          </c:spPr>
          <c:marker>
            <c:symbol val="square"/>
            <c:size val="3"/>
            <c:spPr>
              <a:solidFill>
                <a:srgbClr val="80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6-F1D2-40B9-8225-EF424F1187D8}"/>
            </c:ext>
          </c:extLst>
        </c:ser>
        <c:dLbls>
          <c:showLegendKey val="0"/>
          <c:showVal val="0"/>
          <c:showCatName val="0"/>
          <c:showSerName val="0"/>
          <c:showPercent val="0"/>
          <c:showBubbleSize val="0"/>
        </c:dLbls>
        <c:marker val="1"/>
        <c:smooth val="0"/>
        <c:axId val="123637760"/>
        <c:axId val="123640064"/>
      </c:lineChart>
      <c:catAx>
        <c:axId val="123637760"/>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AGE</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23640064"/>
        <c:crosses val="autoZero"/>
        <c:auto val="0"/>
        <c:lblAlgn val="ctr"/>
        <c:lblOffset val="100"/>
        <c:tickLblSkip val="1"/>
        <c:tickMarkSkip val="1"/>
        <c:noMultiLvlLbl val="0"/>
      </c:catAx>
      <c:valAx>
        <c:axId val="123640064"/>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23637760"/>
        <c:crosses val="autoZero"/>
        <c:crossBetween val="midCat"/>
      </c:valAx>
      <c:spPr>
        <a:noFill/>
        <a:ln w="25400">
          <a:noFill/>
        </a:ln>
      </c:spPr>
    </c:plotArea>
    <c:legend>
      <c:legendPos val="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Tms Rmn"/>
              <a:ea typeface="Tms Rmn"/>
              <a:cs typeface="Tms Rmn"/>
            </a:defRPr>
          </a:pPr>
          <a:endParaRPr lang="nb-NO"/>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AGE!#REF!</c:f>
              <c:strCache>
                <c:ptCount val="1"/>
                <c:pt idx="0">
                  <c:v>#REF!</c:v>
                </c:pt>
              </c:strCache>
            </c:strRef>
          </c:tx>
          <c:spPr>
            <a:ln w="28575">
              <a:noFill/>
            </a:ln>
          </c:spPr>
          <c:marker>
            <c:symbol val="square"/>
            <c:size val="5"/>
            <c:spPr>
              <a:solidFill>
                <a:srgbClr val="FF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84F-407E-B3CB-3C2EE025072C}"/>
            </c:ext>
          </c:extLst>
        </c:ser>
        <c:ser>
          <c:idx val="1"/>
          <c:order val="1"/>
          <c:tx>
            <c:strRef>
              <c:f>AGE!#REF!</c:f>
              <c:strCache>
                <c:ptCount val="1"/>
                <c:pt idx="0">
                  <c:v>#REF!</c:v>
                </c:pt>
              </c:strCache>
            </c:strRef>
          </c:tx>
          <c:spPr>
            <a:ln w="28575">
              <a:noFill/>
            </a:ln>
          </c:spPr>
          <c:marker>
            <c:symbol val="square"/>
            <c:size val="5"/>
            <c:spPr>
              <a:solidFill>
                <a:srgbClr val="00FF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84F-407E-B3CB-3C2EE025072C}"/>
            </c:ext>
          </c:extLst>
        </c:ser>
        <c:ser>
          <c:idx val="2"/>
          <c:order val="2"/>
          <c:tx>
            <c:strRef>
              <c:f>AGE!#REF!</c:f>
              <c:strCache>
                <c:ptCount val="1"/>
                <c:pt idx="0">
                  <c:v>#REF!</c:v>
                </c:pt>
              </c:strCache>
            </c:strRef>
          </c:tx>
          <c:spPr>
            <a:ln w="28575">
              <a:noFill/>
            </a:ln>
          </c:spPr>
          <c:marker>
            <c:symbol val="square"/>
            <c:size val="5"/>
            <c:spPr>
              <a:solidFill>
                <a:srgbClr val="0000FF"/>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184F-407E-B3CB-3C2EE025072C}"/>
            </c:ext>
          </c:extLst>
        </c:ser>
        <c:ser>
          <c:idx val="3"/>
          <c:order val="3"/>
          <c:tx>
            <c:strRef>
              <c:f>AGE!#REF!</c:f>
              <c:strCache>
                <c:ptCount val="1"/>
                <c:pt idx="0">
                  <c:v>#REF!</c:v>
                </c:pt>
              </c:strCache>
            </c:strRef>
          </c:tx>
          <c:spPr>
            <a:ln w="28575">
              <a:noFill/>
            </a:ln>
          </c:spPr>
          <c:marker>
            <c:symbol val="square"/>
            <c:size val="5"/>
            <c:spPr>
              <a:solidFill>
                <a:srgbClr val="FFFF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184F-407E-B3CB-3C2EE025072C}"/>
            </c:ext>
          </c:extLst>
        </c:ser>
        <c:ser>
          <c:idx val="4"/>
          <c:order val="4"/>
          <c:tx>
            <c:strRef>
              <c:f>AGE!#REF!</c:f>
              <c:strCache>
                <c:ptCount val="1"/>
                <c:pt idx="0">
                  <c:v>#REF!</c:v>
                </c:pt>
              </c:strCache>
            </c:strRef>
          </c:tx>
          <c:spPr>
            <a:ln w="28575">
              <a:noFill/>
            </a:ln>
          </c:spPr>
          <c:marker>
            <c:symbol val="square"/>
            <c:size val="5"/>
            <c:spPr>
              <a:solidFill>
                <a:srgbClr val="FF00FF"/>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4-184F-407E-B3CB-3C2EE025072C}"/>
            </c:ext>
          </c:extLst>
        </c:ser>
        <c:ser>
          <c:idx val="5"/>
          <c:order val="5"/>
          <c:tx>
            <c:strRef>
              <c:f>AGE!#REF!</c:f>
              <c:strCache>
                <c:ptCount val="1"/>
                <c:pt idx="0">
                  <c:v>#REF!</c:v>
                </c:pt>
              </c:strCache>
            </c:strRef>
          </c:tx>
          <c:spPr>
            <a:ln w="28575">
              <a:noFill/>
            </a:ln>
          </c:spPr>
          <c:marker>
            <c:symbol val="square"/>
            <c:size val="5"/>
            <c:spPr>
              <a:solidFill>
                <a:srgbClr val="00FFFF"/>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5-184F-407E-B3CB-3C2EE025072C}"/>
            </c:ext>
          </c:extLst>
        </c:ser>
        <c:ser>
          <c:idx val="6"/>
          <c:order val="6"/>
          <c:tx>
            <c:strRef>
              <c:f>AGE!#REF!</c:f>
              <c:strCache>
                <c:ptCount val="1"/>
                <c:pt idx="0">
                  <c:v>#REF!</c:v>
                </c:pt>
              </c:strCache>
            </c:strRef>
          </c:tx>
          <c:spPr>
            <a:ln w="28575">
              <a:noFill/>
            </a:ln>
          </c:spPr>
          <c:marker>
            <c:symbol val="square"/>
            <c:size val="5"/>
            <c:spPr>
              <a:solidFill>
                <a:srgbClr val="80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6-184F-407E-B3CB-3C2EE025072C}"/>
            </c:ext>
          </c:extLst>
        </c:ser>
        <c:ser>
          <c:idx val="7"/>
          <c:order val="7"/>
          <c:tx>
            <c:v>BEST READERS</c:v>
          </c:tx>
          <c:spPr>
            <a:ln w="25400">
              <a:solidFill>
                <a:srgbClr val="000000"/>
              </a:solidFill>
              <a:prstDash val="solid"/>
            </a:ln>
          </c:spPr>
          <c:marker>
            <c:symbol val="square"/>
            <c:size val="7"/>
            <c:spPr>
              <a:solidFill>
                <a:srgbClr val="008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7-184F-407E-B3CB-3C2EE025072C}"/>
            </c:ext>
          </c:extLst>
        </c:ser>
        <c:dLbls>
          <c:showLegendKey val="0"/>
          <c:showVal val="0"/>
          <c:showCatName val="0"/>
          <c:showSerName val="0"/>
          <c:showPercent val="0"/>
          <c:showBubbleSize val="0"/>
        </c:dLbls>
        <c:marker val="1"/>
        <c:smooth val="0"/>
        <c:axId val="124823040"/>
        <c:axId val="144217984"/>
      </c:lineChart>
      <c:catAx>
        <c:axId val="124823040"/>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AGE</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44217984"/>
        <c:crosses val="autoZero"/>
        <c:auto val="0"/>
        <c:lblAlgn val="ctr"/>
        <c:lblOffset val="100"/>
        <c:tickLblSkip val="1"/>
        <c:tickMarkSkip val="1"/>
        <c:noMultiLvlLbl val="0"/>
      </c:catAx>
      <c:valAx>
        <c:axId val="144217984"/>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24823040"/>
        <c:crosses val="autoZero"/>
        <c:crossBetween val="midCat"/>
      </c:valAx>
      <c:spPr>
        <a:noFill/>
        <a:ln w="25400">
          <a:noFill/>
        </a:ln>
      </c:spPr>
    </c:plotArea>
    <c:legend>
      <c:legendPos val="t"/>
      <c:overlay val="0"/>
      <c:spPr>
        <a:solidFill>
          <a:srgbClr val="FFFFFF"/>
        </a:solidFill>
        <a:ln w="3175">
          <a:solidFill>
            <a:srgbClr val="000000"/>
          </a:solidFill>
          <a:prstDash val="solid"/>
        </a:ln>
      </c:spPr>
      <c:txPr>
        <a:bodyPr/>
        <a:lstStyle/>
        <a:p>
          <a:pPr>
            <a:defRPr sz="920" b="0" i="0" u="none" strike="noStrike" baseline="0">
              <a:solidFill>
                <a:srgbClr val="000000"/>
              </a:solidFill>
              <a:latin typeface="Geneva"/>
              <a:ea typeface="Geneva"/>
              <a:cs typeface="Geneva"/>
            </a:defRPr>
          </a:pPr>
          <a:endParaRPr lang="nb-NO"/>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2700">
              <a:solidFill>
                <a:srgbClr val="000000"/>
              </a:solidFill>
              <a:prstDash val="solid"/>
            </a:ln>
          </c:spPr>
          <c:marker>
            <c:symbol val="square"/>
            <c:size val="5"/>
            <c:spPr>
              <a:solidFill>
                <a:srgbClr val="FF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3DA9-4352-88FC-8AFDD2C58D7D}"/>
            </c:ext>
          </c:extLst>
        </c:ser>
        <c:ser>
          <c:idx val="1"/>
          <c:order val="1"/>
          <c:spPr>
            <a:ln w="12700">
              <a:solidFill>
                <a:srgbClr val="000000"/>
              </a:solidFill>
              <a:prstDash val="solid"/>
            </a:ln>
          </c:spPr>
          <c:marker>
            <c:symbol val="square"/>
            <c:size val="5"/>
            <c:spPr>
              <a:solidFill>
                <a:srgbClr val="00FF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3DA9-4352-88FC-8AFDD2C58D7D}"/>
            </c:ext>
          </c:extLst>
        </c:ser>
        <c:ser>
          <c:idx val="2"/>
          <c:order val="2"/>
          <c:spPr>
            <a:ln w="12700">
              <a:solidFill>
                <a:srgbClr val="000000"/>
              </a:solidFill>
              <a:prstDash val="solid"/>
            </a:ln>
          </c:spPr>
          <c:marker>
            <c:symbol val="square"/>
            <c:size val="5"/>
            <c:spPr>
              <a:solidFill>
                <a:srgbClr val="0000FF"/>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3DA9-4352-88FC-8AFDD2C58D7D}"/>
            </c:ext>
          </c:extLst>
        </c:ser>
        <c:ser>
          <c:idx val="3"/>
          <c:order val="3"/>
          <c:spPr>
            <a:ln w="12700">
              <a:solidFill>
                <a:srgbClr val="000000"/>
              </a:solidFill>
              <a:prstDash val="solid"/>
            </a:ln>
          </c:spPr>
          <c:marker>
            <c:symbol val="square"/>
            <c:size val="5"/>
            <c:spPr>
              <a:solidFill>
                <a:srgbClr val="FFFF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3DA9-4352-88FC-8AFDD2C58D7D}"/>
            </c:ext>
          </c:extLst>
        </c:ser>
        <c:ser>
          <c:idx val="4"/>
          <c:order val="4"/>
          <c:spPr>
            <a:ln w="12700">
              <a:solidFill>
                <a:srgbClr val="000000"/>
              </a:solidFill>
              <a:prstDash val="solid"/>
            </a:ln>
          </c:spPr>
          <c:marker>
            <c:symbol val="square"/>
            <c:size val="5"/>
            <c:spPr>
              <a:solidFill>
                <a:srgbClr val="FF00FF"/>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4-3DA9-4352-88FC-8AFDD2C58D7D}"/>
            </c:ext>
          </c:extLst>
        </c:ser>
        <c:ser>
          <c:idx val="5"/>
          <c:order val="5"/>
          <c:spPr>
            <a:ln w="12700">
              <a:solidFill>
                <a:srgbClr val="000000"/>
              </a:solidFill>
              <a:prstDash val="solid"/>
            </a:ln>
          </c:spPr>
          <c:marker>
            <c:symbol val="square"/>
            <c:size val="5"/>
            <c:spPr>
              <a:solidFill>
                <a:srgbClr val="00FFFF"/>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5-3DA9-4352-88FC-8AFDD2C58D7D}"/>
            </c:ext>
          </c:extLst>
        </c:ser>
        <c:ser>
          <c:idx val="6"/>
          <c:order val="6"/>
          <c:spPr>
            <a:ln w="12700">
              <a:solidFill>
                <a:srgbClr val="000000"/>
              </a:solidFill>
              <a:prstDash val="solid"/>
            </a:ln>
          </c:spPr>
          <c:marker>
            <c:symbol val="square"/>
            <c:size val="5"/>
            <c:spPr>
              <a:solidFill>
                <a:srgbClr val="80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6-3DA9-4352-88FC-8AFDD2C58D7D}"/>
            </c:ext>
          </c:extLst>
        </c:ser>
        <c:dLbls>
          <c:showLegendKey val="0"/>
          <c:showVal val="0"/>
          <c:showCatName val="0"/>
          <c:showSerName val="0"/>
          <c:showPercent val="0"/>
          <c:showBubbleSize val="0"/>
        </c:dLbls>
        <c:marker val="1"/>
        <c:smooth val="0"/>
        <c:axId val="160408704"/>
        <c:axId val="173589248"/>
      </c:lineChart>
      <c:catAx>
        <c:axId val="16040870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AGE</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73589248"/>
        <c:crosses val="autoZero"/>
        <c:auto val="0"/>
        <c:lblAlgn val="ctr"/>
        <c:lblOffset val="100"/>
        <c:tickLblSkip val="1"/>
        <c:tickMarkSkip val="1"/>
        <c:noMultiLvlLbl val="0"/>
      </c:catAx>
      <c:valAx>
        <c:axId val="17358924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60408704"/>
        <c:crosses val="autoZero"/>
        <c:crossBetween val="midCat"/>
      </c:valAx>
      <c:spPr>
        <a:noFill/>
        <a:ln w="25400">
          <a:noFill/>
        </a:ln>
      </c:spPr>
    </c:plotArea>
    <c:legend>
      <c:legendPos val="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Tms Rmn"/>
              <a:ea typeface="Tms Rmn"/>
              <a:cs typeface="Tms Rmn"/>
            </a:defRPr>
          </a:pPr>
          <a:endParaRPr lang="nb-NO"/>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0-2</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AGE!#REF!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CDB-410D-BF60-357F3B5D6028}"/>
            </c:ext>
          </c:extLst>
        </c:ser>
        <c:dLbls>
          <c:showLegendKey val="0"/>
          <c:showVal val="0"/>
          <c:showCatName val="0"/>
          <c:showSerName val="0"/>
          <c:showPercent val="0"/>
          <c:showBubbleSize val="0"/>
        </c:dLbls>
        <c:gapWidth val="50"/>
        <c:axId val="188048512"/>
        <c:axId val="188050432"/>
      </c:barChart>
      <c:catAx>
        <c:axId val="188048512"/>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88050432"/>
        <c:crosses val="autoZero"/>
        <c:auto val="0"/>
        <c:lblAlgn val="ctr"/>
        <c:lblOffset val="100"/>
        <c:tickLblSkip val="1"/>
        <c:tickMarkSkip val="1"/>
        <c:noMultiLvlLbl val="0"/>
      </c:catAx>
      <c:valAx>
        <c:axId val="188050432"/>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88048512"/>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3-5</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AGE!#REF!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D921-4122-8EF1-B1941B108F8F}"/>
            </c:ext>
          </c:extLst>
        </c:ser>
        <c:dLbls>
          <c:showLegendKey val="0"/>
          <c:showVal val="0"/>
          <c:showCatName val="0"/>
          <c:showSerName val="0"/>
          <c:showPercent val="0"/>
          <c:showBubbleSize val="0"/>
        </c:dLbls>
        <c:gapWidth val="50"/>
        <c:axId val="75798784"/>
        <c:axId val="75809152"/>
      </c:barChart>
      <c:catAx>
        <c:axId val="7579878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75809152"/>
        <c:crosses val="autoZero"/>
        <c:auto val="0"/>
        <c:lblAlgn val="ctr"/>
        <c:lblOffset val="100"/>
        <c:tickLblSkip val="1"/>
        <c:tickMarkSkip val="1"/>
        <c:noMultiLvlLbl val="0"/>
      </c:catAx>
      <c:valAx>
        <c:axId val="75809152"/>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75798784"/>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6-8</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AGE!#REF!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6636-423C-B6D7-736753559FCF}"/>
            </c:ext>
          </c:extLst>
        </c:ser>
        <c:dLbls>
          <c:showLegendKey val="0"/>
          <c:showVal val="0"/>
          <c:showCatName val="0"/>
          <c:showSerName val="0"/>
          <c:showPercent val="0"/>
          <c:showBubbleSize val="0"/>
        </c:dLbls>
        <c:gapWidth val="50"/>
        <c:axId val="75820416"/>
        <c:axId val="77891072"/>
      </c:barChart>
      <c:catAx>
        <c:axId val="75820416"/>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77891072"/>
        <c:crosses val="autoZero"/>
        <c:auto val="0"/>
        <c:lblAlgn val="ctr"/>
        <c:lblOffset val="100"/>
        <c:tickLblSkip val="1"/>
        <c:tickMarkSkip val="1"/>
        <c:noMultiLvlLbl val="0"/>
      </c:catAx>
      <c:valAx>
        <c:axId val="77891072"/>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75820416"/>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12-14</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AGE!#REF!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9C0E-4EDF-8817-97C2C6EF04C2}"/>
            </c:ext>
          </c:extLst>
        </c:ser>
        <c:dLbls>
          <c:showLegendKey val="0"/>
          <c:showVal val="0"/>
          <c:showCatName val="0"/>
          <c:showSerName val="0"/>
          <c:showPercent val="0"/>
          <c:showBubbleSize val="0"/>
        </c:dLbls>
        <c:gapWidth val="50"/>
        <c:axId val="78004992"/>
        <c:axId val="78006912"/>
      </c:barChart>
      <c:catAx>
        <c:axId val="78004992"/>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78006912"/>
        <c:crosses val="autoZero"/>
        <c:auto val="0"/>
        <c:lblAlgn val="ctr"/>
        <c:lblOffset val="100"/>
        <c:tickLblSkip val="1"/>
        <c:tickMarkSkip val="1"/>
        <c:noMultiLvlLbl val="0"/>
      </c:catAx>
      <c:valAx>
        <c:axId val="78006912"/>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78004992"/>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15+</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AGE!#REF!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3084-4609-85A7-E5BF3D82585F}"/>
            </c:ext>
          </c:extLst>
        </c:ser>
        <c:dLbls>
          <c:showLegendKey val="0"/>
          <c:showVal val="0"/>
          <c:showCatName val="0"/>
          <c:showSerName val="0"/>
          <c:showPercent val="0"/>
          <c:showBubbleSize val="0"/>
        </c:dLbls>
        <c:gapWidth val="50"/>
        <c:axId val="78059392"/>
        <c:axId val="78065664"/>
      </c:barChart>
      <c:catAx>
        <c:axId val="78059392"/>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78065664"/>
        <c:crosses val="autoZero"/>
        <c:auto val="0"/>
        <c:lblAlgn val="ctr"/>
        <c:lblOffset val="100"/>
        <c:tickLblSkip val="1"/>
        <c:tickMarkSkip val="1"/>
        <c:noMultiLvlLbl val="0"/>
      </c:catAx>
      <c:valAx>
        <c:axId val="78065664"/>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78059392"/>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0-2</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AGE!#REF!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5FF3-4B03-8DF9-035E79D942D4}"/>
            </c:ext>
          </c:extLst>
        </c:ser>
        <c:dLbls>
          <c:showLegendKey val="0"/>
          <c:showVal val="0"/>
          <c:showCatName val="0"/>
          <c:showSerName val="0"/>
          <c:showPercent val="0"/>
          <c:showBubbleSize val="0"/>
        </c:dLbls>
        <c:gapWidth val="50"/>
        <c:axId val="78072832"/>
        <c:axId val="79369344"/>
      </c:barChart>
      <c:catAx>
        <c:axId val="78072832"/>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79369344"/>
        <c:crosses val="autoZero"/>
        <c:auto val="0"/>
        <c:lblAlgn val="ctr"/>
        <c:lblOffset val="100"/>
        <c:tickLblSkip val="1"/>
        <c:tickMarkSkip val="1"/>
        <c:noMultiLvlLbl val="0"/>
      </c:catAx>
      <c:valAx>
        <c:axId val="79369344"/>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78072832"/>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3-5</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AGE!#REF!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5CB4-491B-ABCD-9B0CEEBF19CA}"/>
            </c:ext>
          </c:extLst>
        </c:ser>
        <c:dLbls>
          <c:showLegendKey val="0"/>
          <c:showVal val="0"/>
          <c:showCatName val="0"/>
          <c:showSerName val="0"/>
          <c:showPercent val="0"/>
          <c:showBubbleSize val="0"/>
        </c:dLbls>
        <c:gapWidth val="50"/>
        <c:axId val="79397248"/>
        <c:axId val="79399168"/>
      </c:barChart>
      <c:catAx>
        <c:axId val="79397248"/>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79399168"/>
        <c:crosses val="autoZero"/>
        <c:auto val="0"/>
        <c:lblAlgn val="ctr"/>
        <c:lblOffset val="100"/>
        <c:tickLblSkip val="1"/>
        <c:tickMarkSkip val="1"/>
        <c:noMultiLvlLbl val="0"/>
      </c:catAx>
      <c:valAx>
        <c:axId val="7939916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79397248"/>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6-8</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Ref>
              <c:f>AGE!#REF!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68CD-4001-967D-DCC77525FBF7}"/>
            </c:ext>
          </c:extLst>
        </c:ser>
        <c:dLbls>
          <c:showLegendKey val="0"/>
          <c:showVal val="0"/>
          <c:showCatName val="0"/>
          <c:showSerName val="0"/>
          <c:showPercent val="0"/>
          <c:showBubbleSize val="0"/>
        </c:dLbls>
        <c:gapWidth val="50"/>
        <c:axId val="79418880"/>
        <c:axId val="79420800"/>
      </c:barChart>
      <c:catAx>
        <c:axId val="79418880"/>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79420800"/>
        <c:crosses val="autoZero"/>
        <c:auto val="0"/>
        <c:lblAlgn val="ctr"/>
        <c:lblOffset val="100"/>
        <c:tickLblSkip val="1"/>
        <c:tickMarkSkip val="1"/>
        <c:noMultiLvlLbl val="0"/>
      </c:catAx>
      <c:valAx>
        <c:axId val="79420800"/>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79418880"/>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361-4D89-8F8C-BDC6240985B0}"/>
            </c:ext>
          </c:extLst>
        </c:ser>
        <c:ser>
          <c:idx val="3"/>
          <c:order val="1"/>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361-4D89-8F8C-BDC6240985B0}"/>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79501952"/>
        <c:axId val="79511936"/>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2361-4D89-8F8C-BDC6240985B0}"/>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2361-4D89-8F8C-BDC6240985B0}"/>
            </c:ext>
          </c:extLst>
        </c:ser>
        <c:dLbls>
          <c:showLegendKey val="0"/>
          <c:showVal val="0"/>
          <c:showCatName val="0"/>
          <c:showSerName val="0"/>
          <c:showPercent val="0"/>
          <c:showBubbleSize val="0"/>
        </c:dLbls>
        <c:marker val="1"/>
        <c:smooth val="0"/>
        <c:axId val="79513856"/>
        <c:axId val="79527936"/>
      </c:lineChart>
      <c:catAx>
        <c:axId val="7950195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nb-NO"/>
          </a:p>
        </c:txPr>
        <c:crossAx val="79511936"/>
        <c:crosses val="autoZero"/>
        <c:auto val="0"/>
        <c:lblAlgn val="ctr"/>
        <c:lblOffset val="100"/>
        <c:tickLblSkip val="7"/>
        <c:tickMarkSkip val="1"/>
        <c:noMultiLvlLbl val="0"/>
      </c:catAx>
      <c:valAx>
        <c:axId val="79511936"/>
        <c:scaling>
          <c:orientation val="minMax"/>
          <c:max val="20"/>
          <c:min val="0"/>
        </c:scaling>
        <c:delete val="0"/>
        <c:axPos val="l"/>
        <c:title>
          <c:tx>
            <c:rich>
              <a:bodyPr/>
              <a:lstStyle/>
              <a:p>
                <a:pPr>
                  <a:defRPr sz="1400" b="0" i="0" u="none" strike="noStrike" baseline="0">
                    <a:solidFill>
                      <a:srgbClr val="000000"/>
                    </a:solidFill>
                    <a:latin typeface="Arial"/>
                    <a:ea typeface="Arial"/>
                    <a:cs typeface="Arial"/>
                  </a:defRPr>
                </a:pPr>
                <a:r>
                  <a:rPr lang="nb-NO"/>
                  <a:t>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nb-NO"/>
          </a:p>
        </c:txPr>
        <c:crossAx val="79501952"/>
        <c:crosses val="autoZero"/>
        <c:crossBetween val="midCat"/>
        <c:majorUnit val="5"/>
      </c:valAx>
      <c:catAx>
        <c:axId val="79513856"/>
        <c:scaling>
          <c:orientation val="minMax"/>
        </c:scaling>
        <c:delete val="1"/>
        <c:axPos val="b"/>
        <c:numFmt formatCode="General" sourceLinked="1"/>
        <c:majorTickMark val="out"/>
        <c:minorTickMark val="none"/>
        <c:tickLblPos val="none"/>
        <c:crossAx val="79527936"/>
        <c:crosses val="autoZero"/>
        <c:auto val="0"/>
        <c:lblAlgn val="ctr"/>
        <c:lblOffset val="100"/>
        <c:noMultiLvlLbl val="0"/>
      </c:catAx>
      <c:valAx>
        <c:axId val="79527936"/>
        <c:scaling>
          <c:orientation val="minMax"/>
        </c:scaling>
        <c:delete val="1"/>
        <c:axPos val="l"/>
        <c:numFmt formatCode="General" sourceLinked="1"/>
        <c:majorTickMark val="out"/>
        <c:minorTickMark val="none"/>
        <c:tickLblPos val="none"/>
        <c:crossAx val="7951385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cat>
            <c:numRef>
              <c:f>AGE!$Z$67:$AG$67</c:f>
              <c:numCache>
                <c:formatCode>General</c:formatCode>
                <c:ptCount val="8"/>
                <c:pt idx="5" formatCode="0">
                  <c:v>0</c:v>
                </c:pt>
                <c:pt idx="6" formatCode="0">
                  <c:v>0</c:v>
                </c:pt>
              </c:numCache>
            </c:numRef>
          </c:cat>
          <c:val>
            <c:numRef>
              <c:f>AGE!$Z$68:$AG$68</c:f>
              <c:numCache>
                <c:formatCode>General</c:formatCode>
                <c:ptCount val="8"/>
                <c:pt idx="5" formatCode="0">
                  <c:v>62</c:v>
                </c:pt>
                <c:pt idx="6" formatCode="0">
                  <c:v>62</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6="http://schemas.microsoft.com/office/drawing/2014/chart" uri="{C3380CC4-5D6E-409C-BE32-E72D297353CC}">
              <c16:uniqueId val="{00000000-5B4C-46ED-9E11-2ACD23F4E11F}"/>
            </c:ext>
          </c:extLst>
        </c:ser>
        <c:ser>
          <c:idx val="3"/>
          <c:order val="1"/>
          <c:spPr>
            <a:ln w="28575">
              <a:noFill/>
            </a:ln>
          </c:spPr>
          <c:marker>
            <c:symbol val="none"/>
          </c:marker>
          <c:cat>
            <c:numRef>
              <c:f>AGE!$Z$67:$AG$67</c:f>
              <c:numCache>
                <c:formatCode>General</c:formatCode>
                <c:ptCount val="8"/>
                <c:pt idx="5" formatCode="0">
                  <c:v>0</c:v>
                </c:pt>
                <c:pt idx="6" formatCode="0">
                  <c:v>0</c:v>
                </c:pt>
              </c:numCache>
            </c:numRef>
          </c:cat>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6="http://schemas.microsoft.com/office/drawing/2014/chart" uri="{C3380CC4-5D6E-409C-BE32-E72D297353CC}">
              <c16:uniqueId val="{00000001-5B4C-46ED-9E11-2ACD23F4E11F}"/>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79546624"/>
        <c:axId val="79556992"/>
      </c:lineChart>
      <c:lineChart>
        <c:grouping val="standard"/>
        <c:varyColors val="0"/>
        <c:ser>
          <c:idx val="0"/>
          <c:order val="2"/>
          <c:spPr>
            <a:ln w="3175">
              <a:solidFill>
                <a:srgbClr val="000000"/>
              </a:solidFill>
              <a:prstDash val="solid"/>
            </a:ln>
          </c:spPr>
          <c:marker>
            <c:symbol val="none"/>
          </c:marker>
          <c:cat>
            <c:numRef>
              <c:f>AGE!#REF!</c:f>
              <c:numCache>
                <c:formatCode>General</c:formatCode>
                <c:ptCount val="1"/>
                <c:pt idx="0">
                  <c:v>1</c:v>
                </c:pt>
              </c:numCache>
            </c:numRef>
          </c:cat>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2-5B4C-46ED-9E11-2ACD23F4E11F}"/>
            </c:ext>
          </c:extLst>
        </c:ser>
        <c:ser>
          <c:idx val="1"/>
          <c:order val="3"/>
          <c:spPr>
            <a:ln w="28575">
              <a:noFill/>
            </a:ln>
          </c:spPr>
          <c:marker>
            <c:symbol val="dot"/>
            <c:size val="5"/>
            <c:spPr>
              <a:solidFill>
                <a:srgbClr val="000000"/>
              </a:solidFill>
              <a:ln>
                <a:solidFill>
                  <a:srgbClr val="000000"/>
                </a:solidFill>
                <a:prstDash val="solid"/>
              </a:ln>
            </c:spPr>
          </c:marker>
          <c:cat>
            <c:numRef>
              <c:f>AGE!$Z$67:$AG$67</c:f>
              <c:numCache>
                <c:formatCode>General</c:formatCode>
                <c:ptCount val="8"/>
                <c:pt idx="5" formatCode="0">
                  <c:v>0</c:v>
                </c:pt>
                <c:pt idx="6" formatCode="0">
                  <c:v>0</c:v>
                </c:pt>
              </c:numCache>
            </c:numRef>
          </c:cat>
          <c:val>
            <c:numRef>
              <c:f>AGE!$S$69:$AG$69</c:f>
              <c:numCache>
                <c:formatCode>0%</c:formatCode>
                <c:ptCount val="15"/>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6="http://schemas.microsoft.com/office/drawing/2014/chart" uri="{C3380CC4-5D6E-409C-BE32-E72D297353CC}">
              <c16:uniqueId val="{00000003-5B4C-46ED-9E11-2ACD23F4E11F}"/>
            </c:ext>
          </c:extLst>
        </c:ser>
        <c:dLbls>
          <c:showLegendKey val="0"/>
          <c:showVal val="0"/>
          <c:showCatName val="0"/>
          <c:showSerName val="0"/>
          <c:showPercent val="0"/>
          <c:showBubbleSize val="0"/>
        </c:dLbls>
        <c:marker val="1"/>
        <c:smooth val="0"/>
        <c:axId val="79558912"/>
        <c:axId val="79564800"/>
      </c:lineChart>
      <c:catAx>
        <c:axId val="7954662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79556992"/>
        <c:crosses val="autoZero"/>
        <c:auto val="0"/>
        <c:lblAlgn val="ctr"/>
        <c:lblOffset val="100"/>
        <c:tickLblSkip val="14"/>
        <c:tickMarkSkip val="1"/>
        <c:noMultiLvlLbl val="0"/>
      </c:catAx>
      <c:valAx>
        <c:axId val="79556992"/>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79546624"/>
        <c:crosses val="autoZero"/>
        <c:crossBetween val="midCat"/>
        <c:majorUnit val="5"/>
      </c:valAx>
      <c:catAx>
        <c:axId val="79558912"/>
        <c:scaling>
          <c:orientation val="minMax"/>
        </c:scaling>
        <c:delete val="1"/>
        <c:axPos val="b"/>
        <c:numFmt formatCode="General" sourceLinked="1"/>
        <c:majorTickMark val="out"/>
        <c:minorTickMark val="none"/>
        <c:tickLblPos val="none"/>
        <c:crossAx val="79564800"/>
        <c:crosses val="autoZero"/>
        <c:auto val="0"/>
        <c:lblAlgn val="ctr"/>
        <c:lblOffset val="100"/>
        <c:noMultiLvlLbl val="0"/>
      </c:catAx>
      <c:valAx>
        <c:axId val="79564800"/>
        <c:scaling>
          <c:orientation val="minMax"/>
        </c:scaling>
        <c:delete val="1"/>
        <c:axPos val="l"/>
        <c:numFmt formatCode="General" sourceLinked="1"/>
        <c:majorTickMark val="out"/>
        <c:minorTickMark val="none"/>
        <c:tickLblPos val="none"/>
        <c:crossAx val="79558912"/>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cat>
            <c:numRef>
              <c:f>AGE!$AN$67:$AX$67</c:f>
              <c:numCache>
                <c:formatCode>General</c:formatCode>
                <c:ptCount val="11"/>
              </c:numCache>
            </c:numRef>
          </c:cat>
          <c:val>
            <c:numRef>
              <c:f>AGE!$AN$68:$AX$68</c:f>
              <c:numCache>
                <c:formatCode>General</c:formatCode>
                <c:ptCount val="11"/>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6="http://schemas.microsoft.com/office/drawing/2014/chart" uri="{C3380CC4-5D6E-409C-BE32-E72D297353CC}">
              <c16:uniqueId val="{00000000-77E5-458A-8BED-EF027B06E9C8}"/>
            </c:ext>
          </c:extLst>
        </c:ser>
        <c:ser>
          <c:idx val="3"/>
          <c:order val="1"/>
          <c:spPr>
            <a:ln w="28575">
              <a:noFill/>
            </a:ln>
          </c:spPr>
          <c:marker>
            <c:symbol val="none"/>
          </c:marker>
          <c:cat>
            <c:numRef>
              <c:f>AGE!$AN$67:$AX$67</c:f>
              <c:numCache>
                <c:formatCode>General</c:formatCode>
                <c:ptCount val="11"/>
              </c:numCache>
            </c:numRef>
          </c:cat>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6="http://schemas.microsoft.com/office/drawing/2014/chart" uri="{C3380CC4-5D6E-409C-BE32-E72D297353CC}">
              <c16:uniqueId val="{00000001-77E5-458A-8BED-EF027B06E9C8}"/>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79583872"/>
        <c:axId val="7958976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cat>
            <c:numRef>
              <c:f>AGE!$AN$67:$AX$67</c:f>
              <c:numCache>
                <c:formatCode>General</c:formatCode>
                <c:ptCount val="11"/>
              </c:numCache>
            </c:numRef>
          </c:cat>
          <c:val>
            <c:numRef>
              <c:f>AGE!$AN$69:$AX$69</c:f>
              <c:numCache>
                <c:formatCode>General</c:formatCode>
                <c:ptCount val="11"/>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6="http://schemas.microsoft.com/office/drawing/2014/chart" uri="{C3380CC4-5D6E-409C-BE32-E72D297353CC}">
              <c16:uniqueId val="{00000002-77E5-458A-8BED-EF027B06E9C8}"/>
            </c:ext>
          </c:extLst>
        </c:ser>
        <c:ser>
          <c:idx val="1"/>
          <c:order val="3"/>
          <c:spPr>
            <a:ln w="3175">
              <a:solidFill>
                <a:srgbClr val="000000"/>
              </a:solidFill>
              <a:prstDash val="solid"/>
            </a:ln>
          </c:spPr>
          <c:marker>
            <c:symbol val="none"/>
          </c:marker>
          <c:cat>
            <c:numRef>
              <c:f>AGE!#REF!</c:f>
              <c:numCache>
                <c:formatCode>General</c:formatCode>
                <c:ptCount val="1"/>
                <c:pt idx="0">
                  <c:v>1</c:v>
                </c:pt>
              </c:numCache>
            </c:numRef>
          </c:cat>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3-77E5-458A-8BED-EF027B06E9C8}"/>
            </c:ext>
          </c:extLst>
        </c:ser>
        <c:dLbls>
          <c:showLegendKey val="0"/>
          <c:showVal val="0"/>
          <c:showCatName val="0"/>
          <c:showSerName val="0"/>
          <c:showPercent val="0"/>
          <c:showBubbleSize val="0"/>
        </c:dLbls>
        <c:marker val="1"/>
        <c:smooth val="0"/>
        <c:axId val="79591680"/>
        <c:axId val="79601664"/>
      </c:lineChart>
      <c:catAx>
        <c:axId val="7958387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79589760"/>
        <c:crosses val="autoZero"/>
        <c:auto val="0"/>
        <c:lblAlgn val="ctr"/>
        <c:lblOffset val="100"/>
        <c:tickLblSkip val="10"/>
        <c:tickMarkSkip val="1"/>
        <c:noMultiLvlLbl val="0"/>
      </c:catAx>
      <c:valAx>
        <c:axId val="7958976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79583872"/>
        <c:crosses val="autoZero"/>
        <c:crossBetween val="midCat"/>
        <c:majorUnit val="5"/>
      </c:valAx>
      <c:catAx>
        <c:axId val="79591680"/>
        <c:scaling>
          <c:orientation val="minMax"/>
        </c:scaling>
        <c:delete val="1"/>
        <c:axPos val="b"/>
        <c:numFmt formatCode="General" sourceLinked="1"/>
        <c:majorTickMark val="out"/>
        <c:minorTickMark val="none"/>
        <c:tickLblPos val="none"/>
        <c:crossAx val="79601664"/>
        <c:crosses val="autoZero"/>
        <c:auto val="0"/>
        <c:lblAlgn val="ctr"/>
        <c:lblOffset val="100"/>
        <c:noMultiLvlLbl val="0"/>
      </c:catAx>
      <c:valAx>
        <c:axId val="79601664"/>
        <c:scaling>
          <c:orientation val="minMax"/>
        </c:scaling>
        <c:delete val="1"/>
        <c:axPos val="l"/>
        <c:numFmt formatCode="General" sourceLinked="1"/>
        <c:majorTickMark val="out"/>
        <c:minorTickMark val="none"/>
        <c:tickLblPos val="none"/>
        <c:crossAx val="7959168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668C-4953-812F-D362E89668F1}"/>
            </c:ext>
          </c:extLst>
        </c:ser>
        <c:ser>
          <c:idx val="3"/>
          <c:order val="1"/>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668C-4953-812F-D362E89668F1}"/>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79624832"/>
        <c:axId val="7963072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668C-4953-812F-D362E89668F1}"/>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668C-4953-812F-D362E89668F1}"/>
            </c:ext>
          </c:extLst>
        </c:ser>
        <c:dLbls>
          <c:showLegendKey val="0"/>
          <c:showVal val="0"/>
          <c:showCatName val="0"/>
          <c:showSerName val="0"/>
          <c:showPercent val="0"/>
          <c:showBubbleSize val="0"/>
        </c:dLbls>
        <c:marker val="1"/>
        <c:smooth val="0"/>
        <c:axId val="79632640"/>
        <c:axId val="79646720"/>
      </c:lineChart>
      <c:catAx>
        <c:axId val="7962483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79630720"/>
        <c:crosses val="autoZero"/>
        <c:auto val="0"/>
        <c:lblAlgn val="ctr"/>
        <c:lblOffset val="100"/>
        <c:tickLblSkip val="7"/>
        <c:tickMarkSkip val="1"/>
        <c:noMultiLvlLbl val="0"/>
      </c:catAx>
      <c:valAx>
        <c:axId val="7963072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79624832"/>
        <c:crosses val="autoZero"/>
        <c:crossBetween val="midCat"/>
        <c:majorUnit val="5"/>
      </c:valAx>
      <c:catAx>
        <c:axId val="79632640"/>
        <c:scaling>
          <c:orientation val="minMax"/>
        </c:scaling>
        <c:delete val="1"/>
        <c:axPos val="b"/>
        <c:numFmt formatCode="General" sourceLinked="1"/>
        <c:majorTickMark val="out"/>
        <c:minorTickMark val="none"/>
        <c:tickLblPos val="none"/>
        <c:crossAx val="79646720"/>
        <c:crosses val="autoZero"/>
        <c:auto val="0"/>
        <c:lblAlgn val="ctr"/>
        <c:lblOffset val="100"/>
        <c:noMultiLvlLbl val="0"/>
      </c:catAx>
      <c:valAx>
        <c:axId val="79646720"/>
        <c:scaling>
          <c:orientation val="minMax"/>
        </c:scaling>
        <c:delete val="1"/>
        <c:axPos val="l"/>
        <c:numFmt formatCode="General" sourceLinked="1"/>
        <c:majorTickMark val="out"/>
        <c:minorTickMark val="none"/>
        <c:tickLblPos val="none"/>
        <c:crossAx val="7963264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B40-429C-9C2A-74184118A140}"/>
            </c:ext>
          </c:extLst>
        </c:ser>
        <c:ser>
          <c:idx val="3"/>
          <c:order val="1"/>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B40-429C-9C2A-74184118A140}"/>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79665792"/>
        <c:axId val="79679872"/>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1B40-429C-9C2A-74184118A140}"/>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1B40-429C-9C2A-74184118A140}"/>
            </c:ext>
          </c:extLst>
        </c:ser>
        <c:dLbls>
          <c:showLegendKey val="0"/>
          <c:showVal val="0"/>
          <c:showCatName val="0"/>
          <c:showSerName val="0"/>
          <c:showPercent val="0"/>
          <c:showBubbleSize val="0"/>
        </c:dLbls>
        <c:marker val="1"/>
        <c:smooth val="0"/>
        <c:axId val="79681792"/>
        <c:axId val="79687680"/>
      </c:lineChart>
      <c:catAx>
        <c:axId val="7966579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79679872"/>
        <c:crosses val="autoZero"/>
        <c:auto val="0"/>
        <c:lblAlgn val="ctr"/>
        <c:lblOffset val="100"/>
        <c:tickLblSkip val="7"/>
        <c:tickMarkSkip val="1"/>
        <c:noMultiLvlLbl val="0"/>
      </c:catAx>
      <c:valAx>
        <c:axId val="79679872"/>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79665792"/>
        <c:crosses val="autoZero"/>
        <c:crossBetween val="midCat"/>
        <c:majorUnit val="5"/>
      </c:valAx>
      <c:catAx>
        <c:axId val="79681792"/>
        <c:scaling>
          <c:orientation val="minMax"/>
        </c:scaling>
        <c:delete val="1"/>
        <c:axPos val="b"/>
        <c:numFmt formatCode="General" sourceLinked="1"/>
        <c:majorTickMark val="out"/>
        <c:minorTickMark val="none"/>
        <c:tickLblPos val="none"/>
        <c:crossAx val="79687680"/>
        <c:crosses val="autoZero"/>
        <c:auto val="0"/>
        <c:lblAlgn val="ctr"/>
        <c:lblOffset val="100"/>
        <c:noMultiLvlLbl val="0"/>
      </c:catAx>
      <c:valAx>
        <c:axId val="79687680"/>
        <c:scaling>
          <c:orientation val="minMax"/>
        </c:scaling>
        <c:delete val="1"/>
        <c:axPos val="l"/>
        <c:numFmt formatCode="General" sourceLinked="1"/>
        <c:majorTickMark val="out"/>
        <c:minorTickMark val="none"/>
        <c:tickLblPos val="none"/>
        <c:crossAx val="79681792"/>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333F-4B1C-AAC4-CA04C77E146D}"/>
            </c:ext>
          </c:extLst>
        </c:ser>
        <c:ser>
          <c:idx val="3"/>
          <c:order val="1"/>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333F-4B1C-AAC4-CA04C77E146D}"/>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79714944"/>
        <c:axId val="7976588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333F-4B1C-AAC4-CA04C77E146D}"/>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333F-4B1C-AAC4-CA04C77E146D}"/>
            </c:ext>
          </c:extLst>
        </c:ser>
        <c:dLbls>
          <c:showLegendKey val="0"/>
          <c:showVal val="0"/>
          <c:showCatName val="0"/>
          <c:showSerName val="0"/>
          <c:showPercent val="0"/>
          <c:showBubbleSize val="0"/>
        </c:dLbls>
        <c:marker val="1"/>
        <c:smooth val="0"/>
        <c:axId val="79767808"/>
        <c:axId val="79769600"/>
      </c:lineChart>
      <c:catAx>
        <c:axId val="7971494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79765888"/>
        <c:crosses val="autoZero"/>
        <c:auto val="0"/>
        <c:lblAlgn val="ctr"/>
        <c:lblOffset val="100"/>
        <c:tickLblSkip val="7"/>
        <c:tickMarkSkip val="1"/>
        <c:noMultiLvlLbl val="0"/>
      </c:catAx>
      <c:valAx>
        <c:axId val="7976588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79714944"/>
        <c:crosses val="autoZero"/>
        <c:crossBetween val="midCat"/>
        <c:majorUnit val="5"/>
      </c:valAx>
      <c:catAx>
        <c:axId val="79767808"/>
        <c:scaling>
          <c:orientation val="minMax"/>
        </c:scaling>
        <c:delete val="1"/>
        <c:axPos val="b"/>
        <c:numFmt formatCode="General" sourceLinked="1"/>
        <c:majorTickMark val="out"/>
        <c:minorTickMark val="none"/>
        <c:tickLblPos val="none"/>
        <c:crossAx val="79769600"/>
        <c:crosses val="autoZero"/>
        <c:auto val="0"/>
        <c:lblAlgn val="ctr"/>
        <c:lblOffset val="100"/>
        <c:noMultiLvlLbl val="0"/>
      </c:catAx>
      <c:valAx>
        <c:axId val="79769600"/>
        <c:scaling>
          <c:orientation val="minMax"/>
        </c:scaling>
        <c:delete val="1"/>
        <c:axPos val="l"/>
        <c:numFmt formatCode="General" sourceLinked="1"/>
        <c:majorTickMark val="out"/>
        <c:minorTickMark val="none"/>
        <c:tickLblPos val="none"/>
        <c:crossAx val="7976780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55EA-42CE-9EE0-339B34151EDE}"/>
            </c:ext>
          </c:extLst>
        </c:ser>
        <c:ser>
          <c:idx val="3"/>
          <c:order val="1"/>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55EA-42CE-9EE0-339B34151EDE}"/>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79817344"/>
        <c:axId val="80220544"/>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55EA-42CE-9EE0-339B34151EDE}"/>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55EA-42CE-9EE0-339B34151EDE}"/>
            </c:ext>
          </c:extLst>
        </c:ser>
        <c:dLbls>
          <c:showLegendKey val="0"/>
          <c:showVal val="0"/>
          <c:showCatName val="0"/>
          <c:showSerName val="0"/>
          <c:showPercent val="0"/>
          <c:showBubbleSize val="0"/>
        </c:dLbls>
        <c:marker val="1"/>
        <c:smooth val="0"/>
        <c:axId val="80222464"/>
        <c:axId val="80232448"/>
      </c:lineChart>
      <c:catAx>
        <c:axId val="7981734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80220544"/>
        <c:crosses val="autoZero"/>
        <c:auto val="0"/>
        <c:lblAlgn val="ctr"/>
        <c:lblOffset val="100"/>
        <c:tickLblSkip val="7"/>
        <c:tickMarkSkip val="1"/>
        <c:noMultiLvlLbl val="0"/>
      </c:catAx>
      <c:valAx>
        <c:axId val="80220544"/>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79817344"/>
        <c:crosses val="autoZero"/>
        <c:crossBetween val="midCat"/>
        <c:majorUnit val="5"/>
      </c:valAx>
      <c:catAx>
        <c:axId val="80222464"/>
        <c:scaling>
          <c:orientation val="minMax"/>
        </c:scaling>
        <c:delete val="1"/>
        <c:axPos val="b"/>
        <c:numFmt formatCode="General" sourceLinked="1"/>
        <c:majorTickMark val="out"/>
        <c:minorTickMark val="none"/>
        <c:tickLblPos val="none"/>
        <c:crossAx val="80232448"/>
        <c:crosses val="autoZero"/>
        <c:auto val="0"/>
        <c:lblAlgn val="ctr"/>
        <c:lblOffset val="100"/>
        <c:noMultiLvlLbl val="0"/>
      </c:catAx>
      <c:valAx>
        <c:axId val="80232448"/>
        <c:scaling>
          <c:orientation val="minMax"/>
        </c:scaling>
        <c:delete val="1"/>
        <c:axPos val="l"/>
        <c:numFmt formatCode="General" sourceLinked="1"/>
        <c:majorTickMark val="out"/>
        <c:minorTickMark val="none"/>
        <c:tickLblPos val="none"/>
        <c:crossAx val="8022246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71E6-497E-8E9E-7D74DDD93FB3}"/>
            </c:ext>
          </c:extLst>
        </c:ser>
        <c:ser>
          <c:idx val="3"/>
          <c:order val="1"/>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71E6-497E-8E9E-7D74DDD93FB3}"/>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80255616"/>
        <c:axId val="80261504"/>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71E6-497E-8E9E-7D74DDD93FB3}"/>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71E6-497E-8E9E-7D74DDD93FB3}"/>
            </c:ext>
          </c:extLst>
        </c:ser>
        <c:dLbls>
          <c:showLegendKey val="0"/>
          <c:showVal val="0"/>
          <c:showCatName val="0"/>
          <c:showSerName val="0"/>
          <c:showPercent val="0"/>
          <c:showBubbleSize val="0"/>
        </c:dLbls>
        <c:marker val="1"/>
        <c:smooth val="0"/>
        <c:axId val="80263424"/>
        <c:axId val="80273408"/>
      </c:lineChart>
      <c:catAx>
        <c:axId val="80255616"/>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80261504"/>
        <c:crosses val="autoZero"/>
        <c:auto val="0"/>
        <c:lblAlgn val="ctr"/>
        <c:lblOffset val="100"/>
        <c:tickLblSkip val="7"/>
        <c:tickMarkSkip val="1"/>
        <c:noMultiLvlLbl val="0"/>
      </c:catAx>
      <c:valAx>
        <c:axId val="80261504"/>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80255616"/>
        <c:crosses val="autoZero"/>
        <c:crossBetween val="midCat"/>
        <c:majorUnit val="5"/>
      </c:valAx>
      <c:catAx>
        <c:axId val="80263424"/>
        <c:scaling>
          <c:orientation val="minMax"/>
        </c:scaling>
        <c:delete val="1"/>
        <c:axPos val="b"/>
        <c:numFmt formatCode="General" sourceLinked="1"/>
        <c:majorTickMark val="out"/>
        <c:minorTickMark val="none"/>
        <c:tickLblPos val="none"/>
        <c:crossAx val="80273408"/>
        <c:crosses val="autoZero"/>
        <c:auto val="0"/>
        <c:lblAlgn val="ctr"/>
        <c:lblOffset val="100"/>
        <c:noMultiLvlLbl val="0"/>
      </c:catAx>
      <c:valAx>
        <c:axId val="80273408"/>
        <c:scaling>
          <c:orientation val="minMax"/>
        </c:scaling>
        <c:delete val="1"/>
        <c:axPos val="l"/>
        <c:numFmt formatCode="General" sourceLinked="1"/>
        <c:majorTickMark val="out"/>
        <c:minorTickMark val="none"/>
        <c:tickLblPos val="none"/>
        <c:crossAx val="8026342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86B1-44EC-ABEC-1652BDF8A38E}"/>
            </c:ext>
          </c:extLst>
        </c:ser>
        <c:ser>
          <c:idx val="3"/>
          <c:order val="1"/>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86B1-44EC-ABEC-1652BDF8A38E}"/>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08612224"/>
        <c:axId val="10863040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86B1-44EC-ABEC-1652BDF8A38E}"/>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86B1-44EC-ABEC-1652BDF8A38E}"/>
            </c:ext>
          </c:extLst>
        </c:ser>
        <c:dLbls>
          <c:showLegendKey val="0"/>
          <c:showVal val="0"/>
          <c:showCatName val="0"/>
          <c:showSerName val="0"/>
          <c:showPercent val="0"/>
          <c:showBubbleSize val="0"/>
        </c:dLbls>
        <c:marker val="1"/>
        <c:smooth val="0"/>
        <c:axId val="108632320"/>
        <c:axId val="108638208"/>
      </c:lineChart>
      <c:catAx>
        <c:axId val="10861222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08630400"/>
        <c:crosses val="autoZero"/>
        <c:auto val="0"/>
        <c:lblAlgn val="ctr"/>
        <c:lblOffset val="100"/>
        <c:tickLblSkip val="7"/>
        <c:tickMarkSkip val="1"/>
        <c:noMultiLvlLbl val="0"/>
      </c:catAx>
      <c:valAx>
        <c:axId val="10863040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08612224"/>
        <c:crosses val="autoZero"/>
        <c:crossBetween val="midCat"/>
        <c:majorUnit val="5"/>
      </c:valAx>
      <c:catAx>
        <c:axId val="108632320"/>
        <c:scaling>
          <c:orientation val="minMax"/>
        </c:scaling>
        <c:delete val="1"/>
        <c:axPos val="b"/>
        <c:numFmt formatCode="General" sourceLinked="1"/>
        <c:majorTickMark val="out"/>
        <c:minorTickMark val="none"/>
        <c:tickLblPos val="none"/>
        <c:crossAx val="108638208"/>
        <c:crosses val="autoZero"/>
        <c:auto val="0"/>
        <c:lblAlgn val="ctr"/>
        <c:lblOffset val="100"/>
        <c:noMultiLvlLbl val="0"/>
      </c:catAx>
      <c:valAx>
        <c:axId val="108638208"/>
        <c:scaling>
          <c:orientation val="minMax"/>
        </c:scaling>
        <c:delete val="1"/>
        <c:axPos val="l"/>
        <c:numFmt formatCode="General" sourceLinked="1"/>
        <c:majorTickMark val="out"/>
        <c:minorTickMark val="none"/>
        <c:tickLblPos val="none"/>
        <c:crossAx val="10863232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E6BC-4D71-8B5B-5D0B2ABCCEC1}"/>
            </c:ext>
          </c:extLst>
        </c:ser>
        <c:ser>
          <c:idx val="3"/>
          <c:order val="1"/>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E6BC-4D71-8B5B-5D0B2ABCCEC1}"/>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08821120"/>
        <c:axId val="10883520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E6BC-4D71-8B5B-5D0B2ABCCEC1}"/>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E6BC-4D71-8B5B-5D0B2ABCCEC1}"/>
            </c:ext>
          </c:extLst>
        </c:ser>
        <c:dLbls>
          <c:showLegendKey val="0"/>
          <c:showVal val="0"/>
          <c:showCatName val="0"/>
          <c:showSerName val="0"/>
          <c:showPercent val="0"/>
          <c:showBubbleSize val="0"/>
        </c:dLbls>
        <c:marker val="1"/>
        <c:smooth val="0"/>
        <c:axId val="108837120"/>
        <c:axId val="108843008"/>
      </c:lineChart>
      <c:catAx>
        <c:axId val="10882112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08835200"/>
        <c:crosses val="autoZero"/>
        <c:auto val="0"/>
        <c:lblAlgn val="ctr"/>
        <c:lblOffset val="100"/>
        <c:tickLblSkip val="7"/>
        <c:tickMarkSkip val="1"/>
        <c:noMultiLvlLbl val="0"/>
      </c:catAx>
      <c:valAx>
        <c:axId val="10883520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08821120"/>
        <c:crosses val="autoZero"/>
        <c:crossBetween val="midCat"/>
        <c:majorUnit val="5"/>
      </c:valAx>
      <c:catAx>
        <c:axId val="108837120"/>
        <c:scaling>
          <c:orientation val="minMax"/>
        </c:scaling>
        <c:delete val="1"/>
        <c:axPos val="b"/>
        <c:numFmt formatCode="General" sourceLinked="1"/>
        <c:majorTickMark val="out"/>
        <c:minorTickMark val="none"/>
        <c:tickLblPos val="none"/>
        <c:crossAx val="108843008"/>
        <c:crosses val="autoZero"/>
        <c:auto val="0"/>
        <c:lblAlgn val="ctr"/>
        <c:lblOffset val="100"/>
        <c:noMultiLvlLbl val="0"/>
      </c:catAx>
      <c:valAx>
        <c:axId val="108843008"/>
        <c:scaling>
          <c:orientation val="minMax"/>
        </c:scaling>
        <c:delete val="1"/>
        <c:axPos val="l"/>
        <c:numFmt formatCode="General" sourceLinked="1"/>
        <c:majorTickMark val="out"/>
        <c:minorTickMark val="none"/>
        <c:tickLblPos val="none"/>
        <c:crossAx val="10883712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4616-4BFB-BA4E-33EADF1913B9}"/>
            </c:ext>
          </c:extLst>
        </c:ser>
        <c:ser>
          <c:idx val="3"/>
          <c:order val="1"/>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4616-4BFB-BA4E-33EADF1913B9}"/>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09259776"/>
        <c:axId val="109265664"/>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4616-4BFB-BA4E-33EADF1913B9}"/>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4616-4BFB-BA4E-33EADF1913B9}"/>
            </c:ext>
          </c:extLst>
        </c:ser>
        <c:dLbls>
          <c:showLegendKey val="0"/>
          <c:showVal val="0"/>
          <c:showCatName val="0"/>
          <c:showSerName val="0"/>
          <c:showPercent val="0"/>
          <c:showBubbleSize val="0"/>
        </c:dLbls>
        <c:marker val="1"/>
        <c:smooth val="0"/>
        <c:axId val="109267584"/>
        <c:axId val="109281664"/>
      </c:lineChart>
      <c:catAx>
        <c:axId val="109259776"/>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09265664"/>
        <c:crosses val="autoZero"/>
        <c:auto val="0"/>
        <c:lblAlgn val="ctr"/>
        <c:lblOffset val="100"/>
        <c:tickLblSkip val="7"/>
        <c:tickMarkSkip val="1"/>
        <c:noMultiLvlLbl val="0"/>
      </c:catAx>
      <c:valAx>
        <c:axId val="109265664"/>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09259776"/>
        <c:crosses val="autoZero"/>
        <c:crossBetween val="midCat"/>
        <c:majorUnit val="5"/>
      </c:valAx>
      <c:catAx>
        <c:axId val="109267584"/>
        <c:scaling>
          <c:orientation val="minMax"/>
        </c:scaling>
        <c:delete val="1"/>
        <c:axPos val="b"/>
        <c:numFmt formatCode="General" sourceLinked="1"/>
        <c:majorTickMark val="out"/>
        <c:minorTickMark val="none"/>
        <c:tickLblPos val="none"/>
        <c:crossAx val="109281664"/>
        <c:crosses val="autoZero"/>
        <c:auto val="0"/>
        <c:lblAlgn val="ctr"/>
        <c:lblOffset val="100"/>
        <c:noMultiLvlLbl val="0"/>
      </c:catAx>
      <c:valAx>
        <c:axId val="109281664"/>
        <c:scaling>
          <c:orientation val="minMax"/>
        </c:scaling>
        <c:delete val="1"/>
        <c:axPos val="l"/>
        <c:numFmt formatCode="General" sourceLinked="1"/>
        <c:majorTickMark val="out"/>
        <c:minorTickMark val="none"/>
        <c:tickLblPos val="none"/>
        <c:crossAx val="10926758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9AB5-4873-8EA5-51B77AD2938F}"/>
            </c:ext>
          </c:extLst>
        </c:ser>
        <c:ser>
          <c:idx val="3"/>
          <c:order val="1"/>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9AB5-4873-8EA5-51B77AD2938F}"/>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09313024"/>
        <c:axId val="10971212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9AB5-4873-8EA5-51B77AD2938F}"/>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9AB5-4873-8EA5-51B77AD2938F}"/>
            </c:ext>
          </c:extLst>
        </c:ser>
        <c:dLbls>
          <c:showLegendKey val="0"/>
          <c:showVal val="0"/>
          <c:showCatName val="0"/>
          <c:showSerName val="0"/>
          <c:showPercent val="0"/>
          <c:showBubbleSize val="0"/>
        </c:dLbls>
        <c:marker val="1"/>
        <c:smooth val="0"/>
        <c:axId val="109714048"/>
        <c:axId val="109715840"/>
      </c:lineChart>
      <c:catAx>
        <c:axId val="10931302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09712128"/>
        <c:crosses val="autoZero"/>
        <c:auto val="0"/>
        <c:lblAlgn val="ctr"/>
        <c:lblOffset val="100"/>
        <c:tickLblSkip val="7"/>
        <c:tickMarkSkip val="1"/>
        <c:noMultiLvlLbl val="0"/>
      </c:catAx>
      <c:valAx>
        <c:axId val="10971212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09313024"/>
        <c:crosses val="autoZero"/>
        <c:crossBetween val="midCat"/>
        <c:majorUnit val="5"/>
      </c:valAx>
      <c:catAx>
        <c:axId val="109714048"/>
        <c:scaling>
          <c:orientation val="minMax"/>
        </c:scaling>
        <c:delete val="1"/>
        <c:axPos val="b"/>
        <c:numFmt formatCode="General" sourceLinked="1"/>
        <c:majorTickMark val="out"/>
        <c:minorTickMark val="none"/>
        <c:tickLblPos val="none"/>
        <c:crossAx val="109715840"/>
        <c:crosses val="autoZero"/>
        <c:auto val="0"/>
        <c:lblAlgn val="ctr"/>
        <c:lblOffset val="100"/>
        <c:noMultiLvlLbl val="0"/>
      </c:catAx>
      <c:valAx>
        <c:axId val="109715840"/>
        <c:scaling>
          <c:orientation val="minMax"/>
        </c:scaling>
        <c:delete val="1"/>
        <c:axPos val="l"/>
        <c:numFmt formatCode="General" sourceLinked="1"/>
        <c:majorTickMark val="out"/>
        <c:minorTickMark val="none"/>
        <c:tickLblPos val="none"/>
        <c:crossAx val="10971404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7BC1-40FF-A2DB-90C204CAF1E3}"/>
            </c:ext>
          </c:extLst>
        </c:ser>
        <c:ser>
          <c:idx val="3"/>
          <c:order val="1"/>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7BC1-40FF-A2DB-90C204CAF1E3}"/>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09759488"/>
        <c:axId val="10977356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7BC1-40FF-A2DB-90C204CAF1E3}"/>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7BC1-40FF-A2DB-90C204CAF1E3}"/>
            </c:ext>
          </c:extLst>
        </c:ser>
        <c:dLbls>
          <c:showLegendKey val="0"/>
          <c:showVal val="0"/>
          <c:showCatName val="0"/>
          <c:showSerName val="0"/>
          <c:showPercent val="0"/>
          <c:showBubbleSize val="0"/>
        </c:dLbls>
        <c:marker val="1"/>
        <c:smooth val="0"/>
        <c:axId val="109775488"/>
        <c:axId val="109777280"/>
      </c:lineChart>
      <c:catAx>
        <c:axId val="109759488"/>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09773568"/>
        <c:crosses val="autoZero"/>
        <c:auto val="0"/>
        <c:lblAlgn val="ctr"/>
        <c:lblOffset val="100"/>
        <c:tickLblSkip val="7"/>
        <c:tickMarkSkip val="1"/>
        <c:noMultiLvlLbl val="0"/>
      </c:catAx>
      <c:valAx>
        <c:axId val="10977356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09759488"/>
        <c:crosses val="autoZero"/>
        <c:crossBetween val="midCat"/>
        <c:majorUnit val="5"/>
      </c:valAx>
      <c:catAx>
        <c:axId val="109775488"/>
        <c:scaling>
          <c:orientation val="minMax"/>
        </c:scaling>
        <c:delete val="1"/>
        <c:axPos val="b"/>
        <c:numFmt formatCode="General" sourceLinked="1"/>
        <c:majorTickMark val="out"/>
        <c:minorTickMark val="none"/>
        <c:tickLblPos val="none"/>
        <c:crossAx val="109777280"/>
        <c:crosses val="autoZero"/>
        <c:auto val="0"/>
        <c:lblAlgn val="ctr"/>
        <c:lblOffset val="100"/>
        <c:noMultiLvlLbl val="0"/>
      </c:catAx>
      <c:valAx>
        <c:axId val="109777280"/>
        <c:scaling>
          <c:orientation val="minMax"/>
        </c:scaling>
        <c:delete val="1"/>
        <c:axPos val="l"/>
        <c:numFmt formatCode="General" sourceLinked="1"/>
        <c:majorTickMark val="out"/>
        <c:minorTickMark val="none"/>
        <c:tickLblPos val="none"/>
        <c:crossAx val="10977548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60AE-47DA-B1E5-63F5EDC2BD34}"/>
            </c:ext>
          </c:extLst>
        </c:ser>
        <c:ser>
          <c:idx val="3"/>
          <c:order val="1"/>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60AE-47DA-B1E5-63F5EDC2BD34}"/>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09808640"/>
        <c:axId val="10982272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60AE-47DA-B1E5-63F5EDC2BD34}"/>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60AE-47DA-B1E5-63F5EDC2BD34}"/>
            </c:ext>
          </c:extLst>
        </c:ser>
        <c:dLbls>
          <c:showLegendKey val="0"/>
          <c:showVal val="0"/>
          <c:showCatName val="0"/>
          <c:showSerName val="0"/>
          <c:showPercent val="0"/>
          <c:showBubbleSize val="0"/>
        </c:dLbls>
        <c:marker val="1"/>
        <c:smooth val="0"/>
        <c:axId val="109824640"/>
        <c:axId val="109842816"/>
      </c:lineChart>
      <c:catAx>
        <c:axId val="10980864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09822720"/>
        <c:crosses val="autoZero"/>
        <c:auto val="0"/>
        <c:lblAlgn val="ctr"/>
        <c:lblOffset val="100"/>
        <c:tickLblSkip val="7"/>
        <c:tickMarkSkip val="1"/>
        <c:noMultiLvlLbl val="0"/>
      </c:catAx>
      <c:valAx>
        <c:axId val="10982272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09808640"/>
        <c:crosses val="autoZero"/>
        <c:crossBetween val="midCat"/>
        <c:majorUnit val="5"/>
      </c:valAx>
      <c:catAx>
        <c:axId val="109824640"/>
        <c:scaling>
          <c:orientation val="minMax"/>
        </c:scaling>
        <c:delete val="1"/>
        <c:axPos val="b"/>
        <c:numFmt formatCode="General" sourceLinked="1"/>
        <c:majorTickMark val="out"/>
        <c:minorTickMark val="none"/>
        <c:tickLblPos val="none"/>
        <c:crossAx val="109842816"/>
        <c:crosses val="autoZero"/>
        <c:auto val="0"/>
        <c:lblAlgn val="ctr"/>
        <c:lblOffset val="100"/>
        <c:noMultiLvlLbl val="0"/>
      </c:catAx>
      <c:valAx>
        <c:axId val="109842816"/>
        <c:scaling>
          <c:orientation val="minMax"/>
        </c:scaling>
        <c:delete val="1"/>
        <c:axPos val="l"/>
        <c:numFmt formatCode="General" sourceLinked="1"/>
        <c:majorTickMark val="out"/>
        <c:minorTickMark val="none"/>
        <c:tickLblPos val="none"/>
        <c:crossAx val="10982464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cat>
            <c:numRef>
              <c:f>AGE!$AH$67:$AM$67</c:f>
              <c:numCache>
                <c:formatCode>General</c:formatCode>
                <c:ptCount val="6"/>
              </c:numCache>
            </c:numRef>
          </c:cat>
          <c:val>
            <c:numRef>
              <c:f>AGE!$AH$68:$AM$68</c:f>
              <c:numCache>
                <c:formatCode>General</c:formatCode>
                <c:ptCount val="6"/>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6="http://schemas.microsoft.com/office/drawing/2014/chart" uri="{C3380CC4-5D6E-409C-BE32-E72D297353CC}">
              <c16:uniqueId val="{00000000-1A34-447A-BE37-F6EFE539FDC6}"/>
            </c:ext>
          </c:extLst>
        </c:ser>
        <c:ser>
          <c:idx val="3"/>
          <c:order val="1"/>
          <c:spPr>
            <a:ln w="28575">
              <a:noFill/>
            </a:ln>
          </c:spPr>
          <c:marker>
            <c:symbol val="none"/>
          </c:marker>
          <c:cat>
            <c:numRef>
              <c:f>AGE!$AH$67:$AM$67</c:f>
              <c:numCache>
                <c:formatCode>General</c:formatCode>
                <c:ptCount val="6"/>
              </c:numCache>
            </c:numRef>
          </c:cat>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6="http://schemas.microsoft.com/office/drawing/2014/chart" uri="{C3380CC4-5D6E-409C-BE32-E72D297353CC}">
              <c16:uniqueId val="{00000001-1A34-447A-BE37-F6EFE539FDC6}"/>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09853312"/>
        <c:axId val="109867776"/>
      </c:lineChart>
      <c:lineChart>
        <c:grouping val="standard"/>
        <c:varyColors val="0"/>
        <c:ser>
          <c:idx val="0"/>
          <c:order val="2"/>
          <c:spPr>
            <a:ln w="3175">
              <a:solidFill>
                <a:srgbClr val="000000"/>
              </a:solidFill>
              <a:prstDash val="solid"/>
            </a:ln>
          </c:spPr>
          <c:marker>
            <c:symbol val="none"/>
          </c:marker>
          <c:cat>
            <c:numRef>
              <c:f>AGE!#REF!</c:f>
              <c:numCache>
                <c:formatCode>General</c:formatCode>
                <c:ptCount val="1"/>
                <c:pt idx="0">
                  <c:v>1</c:v>
                </c:pt>
              </c:numCache>
            </c:numRef>
          </c:cat>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2-1A34-447A-BE37-F6EFE539FDC6}"/>
            </c:ext>
          </c:extLst>
        </c:ser>
        <c:ser>
          <c:idx val="1"/>
          <c:order val="3"/>
          <c:spPr>
            <a:ln w="28575">
              <a:noFill/>
            </a:ln>
          </c:spPr>
          <c:marker>
            <c:symbol val="dot"/>
            <c:size val="5"/>
            <c:spPr>
              <a:solidFill>
                <a:srgbClr val="000000"/>
              </a:solidFill>
              <a:ln>
                <a:solidFill>
                  <a:srgbClr val="000000"/>
                </a:solidFill>
                <a:prstDash val="solid"/>
              </a:ln>
            </c:spPr>
          </c:marker>
          <c:cat>
            <c:numRef>
              <c:f>AGE!$AH$67:$AM$67</c:f>
              <c:numCache>
                <c:formatCode>General</c:formatCode>
                <c:ptCount val="6"/>
              </c:numCache>
            </c:numRef>
          </c:cat>
          <c:val>
            <c:numRef>
              <c:f>AGE!$AH$69:$AM$69</c:f>
              <c:numCache>
                <c:formatCode>General</c:formatCode>
                <c:ptCount val="6"/>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6="http://schemas.microsoft.com/office/drawing/2014/chart" uri="{C3380CC4-5D6E-409C-BE32-E72D297353CC}">
              <c16:uniqueId val="{00000003-1A34-447A-BE37-F6EFE539FDC6}"/>
            </c:ext>
          </c:extLst>
        </c:ser>
        <c:dLbls>
          <c:showLegendKey val="0"/>
          <c:showVal val="0"/>
          <c:showCatName val="0"/>
          <c:showSerName val="0"/>
          <c:showPercent val="0"/>
          <c:showBubbleSize val="0"/>
        </c:dLbls>
        <c:marker val="1"/>
        <c:smooth val="0"/>
        <c:axId val="109869696"/>
        <c:axId val="109879680"/>
      </c:lineChart>
      <c:catAx>
        <c:axId val="10985331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09867776"/>
        <c:crosses val="autoZero"/>
        <c:auto val="0"/>
        <c:lblAlgn val="ctr"/>
        <c:lblOffset val="100"/>
        <c:tickLblSkip val="7"/>
        <c:tickMarkSkip val="1"/>
        <c:noMultiLvlLbl val="0"/>
      </c:catAx>
      <c:valAx>
        <c:axId val="109867776"/>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09853312"/>
        <c:crosses val="autoZero"/>
        <c:crossBetween val="midCat"/>
        <c:majorUnit val="5"/>
      </c:valAx>
      <c:catAx>
        <c:axId val="109869696"/>
        <c:scaling>
          <c:orientation val="minMax"/>
        </c:scaling>
        <c:delete val="1"/>
        <c:axPos val="b"/>
        <c:numFmt formatCode="General" sourceLinked="1"/>
        <c:majorTickMark val="out"/>
        <c:minorTickMark val="none"/>
        <c:tickLblPos val="none"/>
        <c:crossAx val="109879680"/>
        <c:crosses val="autoZero"/>
        <c:auto val="0"/>
        <c:lblAlgn val="ctr"/>
        <c:lblOffset val="100"/>
        <c:noMultiLvlLbl val="0"/>
      </c:catAx>
      <c:valAx>
        <c:axId val="109879680"/>
        <c:scaling>
          <c:orientation val="minMax"/>
        </c:scaling>
        <c:delete val="1"/>
        <c:axPos val="l"/>
        <c:numFmt formatCode="General" sourceLinked="1"/>
        <c:majorTickMark val="out"/>
        <c:minorTickMark val="none"/>
        <c:tickLblPos val="none"/>
        <c:crossAx val="10986969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3A4B-41FE-80D3-1FEFCA449042}"/>
            </c:ext>
          </c:extLst>
        </c:ser>
        <c:ser>
          <c:idx val="3"/>
          <c:order val="1"/>
          <c:spPr>
            <a:ln w="28575">
              <a:noFill/>
            </a:ln>
          </c:spPr>
          <c:marker>
            <c:symbol val="none"/>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3A4B-41FE-80D3-1FEFCA449042}"/>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09923328"/>
        <c:axId val="109929216"/>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Ref>
              <c:f>AGE!#REF!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AGE!#REF!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3A4B-41FE-80D3-1FEFCA449042}"/>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5="http://schemas.microsoft.com/office/drawing/2012/chart" uri="{02D57815-91ED-43cb-92C2-25804820EDAC}">
              <c15:filteredCategoryTitle>
                <c15:cat>
                  <c:numRef>
                    <c:extLst>
                      <c:ext uri="{02D57815-91ED-43cb-92C2-25804820EDAC}">
                        <c15:formulaRef>
                          <c15:sqref>AGE!#REF!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3A4B-41FE-80D3-1FEFCA449042}"/>
            </c:ext>
          </c:extLst>
        </c:ser>
        <c:dLbls>
          <c:showLegendKey val="0"/>
          <c:showVal val="0"/>
          <c:showCatName val="0"/>
          <c:showSerName val="0"/>
          <c:showPercent val="0"/>
          <c:showBubbleSize val="0"/>
        </c:dLbls>
        <c:marker val="1"/>
        <c:smooth val="0"/>
        <c:axId val="109931136"/>
        <c:axId val="109953408"/>
      </c:lineChart>
      <c:catAx>
        <c:axId val="109923328"/>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09929216"/>
        <c:crosses val="autoZero"/>
        <c:auto val="0"/>
        <c:lblAlgn val="ctr"/>
        <c:lblOffset val="100"/>
        <c:tickLblSkip val="7"/>
        <c:tickMarkSkip val="1"/>
        <c:noMultiLvlLbl val="0"/>
      </c:catAx>
      <c:valAx>
        <c:axId val="109929216"/>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09923328"/>
        <c:crosses val="autoZero"/>
        <c:crossBetween val="midCat"/>
        <c:majorUnit val="5"/>
      </c:valAx>
      <c:catAx>
        <c:axId val="109931136"/>
        <c:scaling>
          <c:orientation val="minMax"/>
        </c:scaling>
        <c:delete val="1"/>
        <c:axPos val="b"/>
        <c:numFmt formatCode="General" sourceLinked="1"/>
        <c:majorTickMark val="out"/>
        <c:minorTickMark val="none"/>
        <c:tickLblPos val="none"/>
        <c:crossAx val="109953408"/>
        <c:crosses val="autoZero"/>
        <c:auto val="0"/>
        <c:lblAlgn val="ctr"/>
        <c:lblOffset val="100"/>
        <c:noMultiLvlLbl val="0"/>
      </c:catAx>
      <c:valAx>
        <c:axId val="109953408"/>
        <c:scaling>
          <c:orientation val="minMax"/>
        </c:scaling>
        <c:delete val="1"/>
        <c:axPos val="l"/>
        <c:numFmt formatCode="General" sourceLinked="1"/>
        <c:majorTickMark val="out"/>
        <c:minorTickMark val="none"/>
        <c:tickLblPos val="none"/>
        <c:crossAx val="10993113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133" r="0.75000000000000133" t="1" header="0.5" footer="0.5"/>
    <c:pageSetup/>
  </c:printSettings>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95886659690367"/>
          <c:y val="8.3333690265600446E-2"/>
          <c:w val="0.813560818254212"/>
          <c:h val="0.76316116348497265"/>
        </c:manualLayout>
      </c:layout>
      <c:lineChart>
        <c:grouping val="standard"/>
        <c:varyColors val="0"/>
        <c:ser>
          <c:idx val="2"/>
          <c:order val="0"/>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AGE!$H$314:$H$329</c:f>
              <c:numCache>
                <c:formatCode>0.000</c:formatCode>
                <c:ptCount val="16"/>
                <c:pt idx="0">
                  <c:v>0</c:v>
                </c:pt>
                <c:pt idx="1">
                  <c:v>0</c:v>
                </c:pt>
                <c:pt idx="2">
                  <c:v>2</c:v>
                </c:pt>
                <c:pt idx="3">
                  <c:v>3</c:v>
                </c:pt>
                <c:pt idx="4">
                  <c:v>4.7047258080409078</c:v>
                </c:pt>
                <c:pt idx="5">
                  <c:v>6.5685426516045382</c:v>
                </c:pt>
                <c:pt idx="6">
                  <c:v>7.6498971154211093</c:v>
                </c:pt>
                <c:pt idx="7">
                  <c:v>7</c:v>
                </c:pt>
                <c:pt idx="8">
                  <c:v>0</c:v>
                </c:pt>
                <c:pt idx="9">
                  <c:v>8.9142135623730958</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428B-420D-B8D2-7DEF92929B5E}"/>
            </c:ext>
          </c:extLst>
        </c:ser>
        <c:ser>
          <c:idx val="3"/>
          <c:order val="1"/>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AGE!$H$335:$H$350</c:f>
              <c:numCache>
                <c:formatCode>0.000</c:formatCode>
                <c:ptCount val="16"/>
                <c:pt idx="0">
                  <c:v>0</c:v>
                </c:pt>
                <c:pt idx="1">
                  <c:v>0</c:v>
                </c:pt>
                <c:pt idx="2">
                  <c:v>2</c:v>
                </c:pt>
                <c:pt idx="3">
                  <c:v>3</c:v>
                </c:pt>
                <c:pt idx="4">
                  <c:v>3.2043651010500018</c:v>
                </c:pt>
                <c:pt idx="5">
                  <c:v>4.0468419637800768</c:v>
                </c:pt>
                <c:pt idx="6">
                  <c:v>4.9501028845788904</c:v>
                </c:pt>
                <c:pt idx="7">
                  <c:v>7</c:v>
                </c:pt>
                <c:pt idx="8">
                  <c:v>0</c:v>
                </c:pt>
                <c:pt idx="9">
                  <c:v>6.0857864376269051</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428B-420D-B8D2-7DEF92929B5E}"/>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10033920"/>
        <c:axId val="110043904"/>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AGE!$H$292:$H$307</c:f>
              <c:numCache>
                <c:formatCode>0.00</c:formatCode>
                <c:ptCount val="16"/>
                <c:pt idx="0">
                  <c:v>0</c:v>
                </c:pt>
                <c:pt idx="1">
                  <c:v>0</c:v>
                </c:pt>
                <c:pt idx="2">
                  <c:v>2</c:v>
                </c:pt>
                <c:pt idx="3">
                  <c:v>3</c:v>
                </c:pt>
                <c:pt idx="4">
                  <c:v>3.9545454545454546</c:v>
                </c:pt>
                <c:pt idx="5">
                  <c:v>5.3076923076923075</c:v>
                </c:pt>
                <c:pt idx="6">
                  <c:v>6.3</c:v>
                </c:pt>
                <c:pt idx="7">
                  <c:v>7</c:v>
                </c:pt>
                <c:pt idx="8">
                  <c:v>0</c:v>
                </c:pt>
                <c:pt idx="9">
                  <c:v>7.5</c:v>
                </c:pt>
                <c:pt idx="10">
                  <c:v>10</c:v>
                </c:pt>
                <c:pt idx="11">
                  <c:v>0</c:v>
                </c:pt>
                <c:pt idx="12">
                  <c:v>0</c:v>
                </c:pt>
                <c:pt idx="13">
                  <c:v>0</c:v>
                </c:pt>
                <c:pt idx="14">
                  <c:v>0</c:v>
                </c:pt>
                <c:pt idx="15">
                  <c:v>0</c:v>
                </c:pt>
              </c:numCache>
            </c:numRef>
          </c:val>
          <c:smooth val="0"/>
          <c:extLst>
            <c:ext xmlns:c16="http://schemas.microsoft.com/office/drawing/2014/chart" uri="{C3380CC4-5D6E-409C-BE32-E72D297353CC}">
              <c16:uniqueId val="{00000002-428B-420D-B8D2-7DEF92929B5E}"/>
            </c:ext>
          </c:extLst>
        </c:ser>
        <c:ser>
          <c:idx val="1"/>
          <c:order val="3"/>
          <c:spPr>
            <a:ln w="3175">
              <a:solidFill>
                <a:srgbClr val="000000"/>
              </a:solidFill>
              <a:prstDash val="solid"/>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AGE!$G$335:$G$350</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428B-420D-B8D2-7DEF92929B5E}"/>
            </c:ext>
          </c:extLst>
        </c:ser>
        <c:dLbls>
          <c:showLegendKey val="0"/>
          <c:showVal val="0"/>
          <c:showCatName val="0"/>
          <c:showSerName val="0"/>
          <c:showPercent val="0"/>
          <c:showBubbleSize val="0"/>
        </c:dLbls>
        <c:marker val="1"/>
        <c:smooth val="0"/>
        <c:axId val="110045824"/>
        <c:axId val="110055808"/>
      </c:lineChart>
      <c:catAx>
        <c:axId val="110033920"/>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10043904"/>
        <c:crosses val="autoZero"/>
        <c:auto val="0"/>
        <c:lblAlgn val="ctr"/>
        <c:lblOffset val="100"/>
        <c:tickLblSkip val="1"/>
        <c:tickMarkSkip val="1"/>
        <c:noMultiLvlLbl val="0"/>
      </c:catAx>
      <c:valAx>
        <c:axId val="110043904"/>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6.5913568713515336E-2"/>
              <c:y val="0.16666737924727734"/>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10033920"/>
        <c:crosses val="autoZero"/>
        <c:crossBetween val="midCat"/>
        <c:majorUnit val="5"/>
      </c:valAx>
      <c:catAx>
        <c:axId val="110045824"/>
        <c:scaling>
          <c:orientation val="minMax"/>
        </c:scaling>
        <c:delete val="1"/>
        <c:axPos val="b"/>
        <c:numFmt formatCode="0" sourceLinked="1"/>
        <c:majorTickMark val="out"/>
        <c:minorTickMark val="none"/>
        <c:tickLblPos val="none"/>
        <c:crossAx val="110055808"/>
        <c:crosses val="autoZero"/>
        <c:auto val="0"/>
        <c:lblAlgn val="ctr"/>
        <c:lblOffset val="100"/>
        <c:noMultiLvlLbl val="0"/>
      </c:catAx>
      <c:valAx>
        <c:axId val="110055808"/>
        <c:scaling>
          <c:orientation val="minMax"/>
        </c:scaling>
        <c:delete val="1"/>
        <c:axPos val="l"/>
        <c:numFmt formatCode="0.00" sourceLinked="1"/>
        <c:majorTickMark val="out"/>
        <c:minorTickMark val="none"/>
        <c:tickLblPos val="none"/>
        <c:crossAx val="11004582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133" r="0.75000000000000133" t="1" header="0.5" footer="0.5"/>
    <c:pageSetup paperSize="9" orientation="landscape"/>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67842971449524"/>
          <c:y val="8.3333690265600446E-2"/>
          <c:w val="0.83141917994787917"/>
          <c:h val="0.76316116348497265"/>
        </c:manualLayout>
      </c:layout>
      <c:lineChart>
        <c:grouping val="standard"/>
        <c:varyColors val="0"/>
        <c:ser>
          <c:idx val="2"/>
          <c:order val="0"/>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AGE!$I$314:$I$329</c:f>
              <c:numCache>
                <c:formatCode>0.000</c:formatCode>
                <c:ptCount val="16"/>
                <c:pt idx="0">
                  <c:v>0</c:v>
                </c:pt>
                <c:pt idx="1">
                  <c:v>0</c:v>
                </c:pt>
                <c:pt idx="2">
                  <c:v>2</c:v>
                </c:pt>
                <c:pt idx="3">
                  <c:v>3</c:v>
                </c:pt>
                <c:pt idx="4">
                  <c:v>4.5661365369505722</c:v>
                </c:pt>
                <c:pt idx="5">
                  <c:v>5.631623273148306</c:v>
                </c:pt>
                <c:pt idx="6">
                  <c:v>6.7324555320336756</c:v>
                </c:pt>
                <c:pt idx="7">
                  <c:v>7</c:v>
                </c:pt>
                <c:pt idx="8">
                  <c:v>0</c:v>
                </c:pt>
                <c:pt idx="9">
                  <c:v>11.82842712474619</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5618-4232-B98B-BA3398E027E8}"/>
            </c:ext>
          </c:extLst>
        </c:ser>
        <c:ser>
          <c:idx val="3"/>
          <c:order val="1"/>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AGE!$I$335:$I$350</c:f>
              <c:numCache>
                <c:formatCode>0.000</c:formatCode>
                <c:ptCount val="16"/>
                <c:pt idx="0">
                  <c:v>0</c:v>
                </c:pt>
                <c:pt idx="1">
                  <c:v>0</c:v>
                </c:pt>
                <c:pt idx="2">
                  <c:v>2</c:v>
                </c:pt>
                <c:pt idx="3">
                  <c:v>3</c:v>
                </c:pt>
                <c:pt idx="4">
                  <c:v>3.1611361903221553</c:v>
                </c:pt>
                <c:pt idx="5">
                  <c:v>4.5222228806978473</c:v>
                </c:pt>
                <c:pt idx="6">
                  <c:v>5.4675444679663237</c:v>
                </c:pt>
                <c:pt idx="7">
                  <c:v>7</c:v>
                </c:pt>
                <c:pt idx="8">
                  <c:v>0</c:v>
                </c:pt>
                <c:pt idx="9">
                  <c:v>6.1715728752538102</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5618-4232-B98B-BA3398E027E8}"/>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10074880"/>
        <c:axId val="110109440"/>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AGE!$I$292:$I$307</c:f>
              <c:numCache>
                <c:formatCode>0.00</c:formatCode>
                <c:ptCount val="16"/>
                <c:pt idx="0">
                  <c:v>0</c:v>
                </c:pt>
                <c:pt idx="1">
                  <c:v>0</c:v>
                </c:pt>
                <c:pt idx="2">
                  <c:v>2</c:v>
                </c:pt>
                <c:pt idx="3">
                  <c:v>3</c:v>
                </c:pt>
                <c:pt idx="4">
                  <c:v>3.8636363636363638</c:v>
                </c:pt>
                <c:pt idx="5">
                  <c:v>5.0769230769230766</c:v>
                </c:pt>
                <c:pt idx="6">
                  <c:v>6.1</c:v>
                </c:pt>
                <c:pt idx="7">
                  <c:v>7</c:v>
                </c:pt>
                <c:pt idx="8">
                  <c:v>0</c:v>
                </c:pt>
                <c:pt idx="9">
                  <c:v>9</c:v>
                </c:pt>
                <c:pt idx="10">
                  <c:v>10</c:v>
                </c:pt>
                <c:pt idx="11">
                  <c:v>0</c:v>
                </c:pt>
                <c:pt idx="12">
                  <c:v>0</c:v>
                </c:pt>
                <c:pt idx="13">
                  <c:v>0</c:v>
                </c:pt>
                <c:pt idx="14">
                  <c:v>0</c:v>
                </c:pt>
                <c:pt idx="15">
                  <c:v>0</c:v>
                </c:pt>
              </c:numCache>
            </c:numRef>
          </c:val>
          <c:smooth val="0"/>
          <c:extLst>
            <c:ext xmlns:c16="http://schemas.microsoft.com/office/drawing/2014/chart" uri="{C3380CC4-5D6E-409C-BE32-E72D297353CC}">
              <c16:uniqueId val="{00000002-5618-4232-B98B-BA3398E027E8}"/>
            </c:ext>
          </c:extLst>
        </c:ser>
        <c:ser>
          <c:idx val="1"/>
          <c:order val="3"/>
          <c:spPr>
            <a:ln w="3175">
              <a:solidFill>
                <a:srgbClr val="000000"/>
              </a:solidFill>
              <a:prstDash val="solid"/>
            </a:ln>
          </c:spPr>
          <c:marker>
            <c:symbol val="none"/>
          </c:marker>
          <c:cat>
            <c:numRef>
              <c:f>AGE!#REF!</c:f>
              <c:numCache>
                <c:formatCode>General</c:formatCode>
                <c:ptCount val="1"/>
                <c:pt idx="0">
                  <c:v>1</c:v>
                </c:pt>
              </c:numCache>
            </c:numRef>
          </c:cat>
          <c:val>
            <c:numRef>
              <c:f>AGE!$G$335:$G$350</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5618-4232-B98B-BA3398E027E8}"/>
            </c:ext>
          </c:extLst>
        </c:ser>
        <c:dLbls>
          <c:showLegendKey val="0"/>
          <c:showVal val="0"/>
          <c:showCatName val="0"/>
          <c:showSerName val="0"/>
          <c:showPercent val="0"/>
          <c:showBubbleSize val="0"/>
        </c:dLbls>
        <c:marker val="1"/>
        <c:smooth val="0"/>
        <c:axId val="110111360"/>
        <c:axId val="110129536"/>
      </c:lineChart>
      <c:catAx>
        <c:axId val="110074880"/>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10109440"/>
        <c:crosses val="autoZero"/>
        <c:auto val="0"/>
        <c:lblAlgn val="ctr"/>
        <c:lblOffset val="100"/>
        <c:tickLblSkip val="1"/>
        <c:tickMarkSkip val="1"/>
        <c:noMultiLvlLbl val="0"/>
      </c:catAx>
      <c:valAx>
        <c:axId val="110109440"/>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3.8314176245210725E-2"/>
              <c:y val="0.1885972850678741"/>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10074880"/>
        <c:crosses val="autoZero"/>
        <c:crossBetween val="midCat"/>
        <c:majorUnit val="5"/>
      </c:valAx>
      <c:catAx>
        <c:axId val="110111360"/>
        <c:scaling>
          <c:orientation val="minMax"/>
        </c:scaling>
        <c:delete val="1"/>
        <c:axPos val="b"/>
        <c:numFmt formatCode="0" sourceLinked="1"/>
        <c:majorTickMark val="out"/>
        <c:minorTickMark val="none"/>
        <c:tickLblPos val="none"/>
        <c:crossAx val="110129536"/>
        <c:crosses val="autoZero"/>
        <c:auto val="0"/>
        <c:lblAlgn val="ctr"/>
        <c:lblOffset val="100"/>
        <c:noMultiLvlLbl val="0"/>
      </c:catAx>
      <c:valAx>
        <c:axId val="110129536"/>
        <c:scaling>
          <c:orientation val="minMax"/>
        </c:scaling>
        <c:delete val="1"/>
        <c:axPos val="l"/>
        <c:numFmt formatCode="0.00" sourceLinked="1"/>
        <c:majorTickMark val="out"/>
        <c:minorTickMark val="none"/>
        <c:tickLblPos val="none"/>
        <c:crossAx val="11011136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133" r="0.75000000000000133"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30913869236099"/>
          <c:y val="7.9832096556789675E-2"/>
          <c:w val="0.8192105461587551"/>
          <c:h val="0.77311082981311963"/>
        </c:manualLayout>
      </c:layout>
      <c:lineChart>
        <c:grouping val="standard"/>
        <c:varyColors val="0"/>
        <c:ser>
          <c:idx val="2"/>
          <c:order val="0"/>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AGE!$L$314:$L$329</c:f>
              <c:numCache>
                <c:formatCode>0.000</c:formatCode>
                <c:ptCount val="16"/>
                <c:pt idx="0">
                  <c:v>0</c:v>
                </c:pt>
                <c:pt idx="1">
                  <c:v>0</c:v>
                </c:pt>
                <c:pt idx="2">
                  <c:v>2</c:v>
                </c:pt>
                <c:pt idx="3">
                  <c:v>3</c:v>
                </c:pt>
                <c:pt idx="4">
                  <c:v>4.8295541823407246</c:v>
                </c:pt>
                <c:pt idx="5">
                  <c:v>5.4777771193021527</c:v>
                </c:pt>
                <c:pt idx="6">
                  <c:v>6.6432740427115675</c:v>
                </c:pt>
                <c:pt idx="7">
                  <c:v>7</c:v>
                </c:pt>
                <c:pt idx="8">
                  <c:v>0</c:v>
                </c:pt>
                <c:pt idx="9">
                  <c:v>11.742640687119284</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05FD-47E3-B429-634FECB8BAAE}"/>
            </c:ext>
          </c:extLst>
        </c:ser>
        <c:ser>
          <c:idx val="3"/>
          <c:order val="1"/>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AGE!$L$335:$L$350</c:f>
              <c:numCache>
                <c:formatCode>0.000</c:formatCode>
                <c:ptCount val="16"/>
                <c:pt idx="0">
                  <c:v>0</c:v>
                </c:pt>
                <c:pt idx="1">
                  <c:v>0</c:v>
                </c:pt>
                <c:pt idx="2">
                  <c:v>2</c:v>
                </c:pt>
                <c:pt idx="3">
                  <c:v>3</c:v>
                </c:pt>
                <c:pt idx="4">
                  <c:v>2.7159003631138212</c:v>
                </c:pt>
                <c:pt idx="5">
                  <c:v>4.368376726851694</c:v>
                </c:pt>
                <c:pt idx="6">
                  <c:v>4.9567259572884321</c:v>
                </c:pt>
                <c:pt idx="7">
                  <c:v>7</c:v>
                </c:pt>
                <c:pt idx="8">
                  <c:v>0</c:v>
                </c:pt>
                <c:pt idx="9">
                  <c:v>3.2573593128807152</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05FD-47E3-B429-634FECB8BAAE}"/>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10513536"/>
        <c:axId val="110560384"/>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AGE!$L$292:$L$307</c:f>
              <c:numCache>
                <c:formatCode>0.00</c:formatCode>
                <c:ptCount val="16"/>
                <c:pt idx="0">
                  <c:v>0</c:v>
                </c:pt>
                <c:pt idx="1">
                  <c:v>0</c:v>
                </c:pt>
                <c:pt idx="2">
                  <c:v>2</c:v>
                </c:pt>
                <c:pt idx="3">
                  <c:v>3</c:v>
                </c:pt>
                <c:pt idx="4">
                  <c:v>3.7727272727272729</c:v>
                </c:pt>
                <c:pt idx="5">
                  <c:v>4.9230769230769234</c:v>
                </c:pt>
                <c:pt idx="6">
                  <c:v>5.8</c:v>
                </c:pt>
                <c:pt idx="7">
                  <c:v>7</c:v>
                </c:pt>
                <c:pt idx="8">
                  <c:v>0</c:v>
                </c:pt>
                <c:pt idx="9">
                  <c:v>7.5</c:v>
                </c:pt>
                <c:pt idx="10">
                  <c:v>10</c:v>
                </c:pt>
                <c:pt idx="11">
                  <c:v>0</c:v>
                </c:pt>
                <c:pt idx="12">
                  <c:v>0</c:v>
                </c:pt>
                <c:pt idx="13">
                  <c:v>0</c:v>
                </c:pt>
                <c:pt idx="14">
                  <c:v>0</c:v>
                </c:pt>
                <c:pt idx="15">
                  <c:v>0</c:v>
                </c:pt>
              </c:numCache>
            </c:numRef>
          </c:val>
          <c:smooth val="0"/>
          <c:extLst>
            <c:ext xmlns:c16="http://schemas.microsoft.com/office/drawing/2014/chart" uri="{C3380CC4-5D6E-409C-BE32-E72D297353CC}">
              <c16:uniqueId val="{00000002-05FD-47E3-B429-634FECB8BAAE}"/>
            </c:ext>
          </c:extLst>
        </c:ser>
        <c:ser>
          <c:idx val="1"/>
          <c:order val="3"/>
          <c:spPr>
            <a:ln w="3175">
              <a:solidFill>
                <a:srgbClr val="000000"/>
              </a:solidFill>
              <a:prstDash val="solid"/>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AGE!$G$335:$G$350</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05FD-47E3-B429-634FECB8BAAE}"/>
            </c:ext>
          </c:extLst>
        </c:ser>
        <c:dLbls>
          <c:showLegendKey val="0"/>
          <c:showVal val="0"/>
          <c:showCatName val="0"/>
          <c:showSerName val="0"/>
          <c:showPercent val="0"/>
          <c:showBubbleSize val="0"/>
        </c:dLbls>
        <c:marker val="1"/>
        <c:smooth val="0"/>
        <c:axId val="110562304"/>
        <c:axId val="110576384"/>
      </c:lineChart>
      <c:catAx>
        <c:axId val="110513536"/>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10560384"/>
        <c:crosses val="autoZero"/>
        <c:auto val="0"/>
        <c:lblAlgn val="ctr"/>
        <c:lblOffset val="100"/>
        <c:tickLblSkip val="1"/>
        <c:tickMarkSkip val="1"/>
        <c:noMultiLvlLbl val="0"/>
      </c:catAx>
      <c:valAx>
        <c:axId val="110560384"/>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3.5781579934087183E-2"/>
              <c:y val="0.18907588358684127"/>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10513536"/>
        <c:crosses val="autoZero"/>
        <c:crossBetween val="midCat"/>
        <c:majorUnit val="5"/>
      </c:valAx>
      <c:catAx>
        <c:axId val="110562304"/>
        <c:scaling>
          <c:orientation val="minMax"/>
        </c:scaling>
        <c:delete val="1"/>
        <c:axPos val="b"/>
        <c:numFmt formatCode="0" sourceLinked="1"/>
        <c:majorTickMark val="out"/>
        <c:minorTickMark val="none"/>
        <c:tickLblPos val="none"/>
        <c:crossAx val="110576384"/>
        <c:crosses val="autoZero"/>
        <c:auto val="0"/>
        <c:lblAlgn val="ctr"/>
        <c:lblOffset val="100"/>
        <c:noMultiLvlLbl val="0"/>
      </c:catAx>
      <c:valAx>
        <c:axId val="110576384"/>
        <c:scaling>
          <c:orientation val="minMax"/>
        </c:scaling>
        <c:delete val="1"/>
        <c:axPos val="l"/>
        <c:numFmt formatCode="0.00" sourceLinked="1"/>
        <c:majorTickMark val="out"/>
        <c:minorTickMark val="none"/>
        <c:tickLblPos val="none"/>
        <c:crossAx val="11056230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133" r="0.75000000000000133" t="1" header="0.5" footer="0.5"/>
    <c:pageSetup paperSize="9" orientation="landscape"/>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67842971449524"/>
          <c:y val="7.9832096556789675E-2"/>
          <c:w val="0.83141917994787917"/>
          <c:h val="0.77311082981311963"/>
        </c:manualLayout>
      </c:layout>
      <c:lineChart>
        <c:grouping val="standard"/>
        <c:varyColors val="0"/>
        <c:ser>
          <c:idx val="2"/>
          <c:order val="0"/>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AGE!$K$314:$K$329</c:f>
              <c:numCache>
                <c:formatCode>0.000</c:formatCode>
                <c:ptCount val="16"/>
                <c:pt idx="0">
                  <c:v>0</c:v>
                </c:pt>
                <c:pt idx="1">
                  <c:v>0</c:v>
                </c:pt>
                <c:pt idx="2">
                  <c:v>2</c:v>
                </c:pt>
                <c:pt idx="3">
                  <c:v>4.4985369978339058</c:v>
                </c:pt>
                <c:pt idx="4">
                  <c:v>4.4718559781657667</c:v>
                </c:pt>
                <c:pt idx="5">
                  <c:v>6.8589121220085874</c:v>
                </c:pt>
                <c:pt idx="6">
                  <c:v>7.6498971154211093</c:v>
                </c:pt>
                <c:pt idx="7">
                  <c:v>8.4880338717125845</c:v>
                </c:pt>
                <c:pt idx="8">
                  <c:v>0</c:v>
                </c:pt>
                <c:pt idx="9">
                  <c:v>10.914213562373096</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9A44-441E-B252-D17FFAFB8344}"/>
            </c:ext>
          </c:extLst>
        </c:ser>
        <c:ser>
          <c:idx val="3"/>
          <c:order val="1"/>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AGE!$K$335:$K$350</c:f>
              <c:numCache>
                <c:formatCode>0.000</c:formatCode>
                <c:ptCount val="16"/>
                <c:pt idx="0">
                  <c:v>0</c:v>
                </c:pt>
                <c:pt idx="1">
                  <c:v>0</c:v>
                </c:pt>
                <c:pt idx="2">
                  <c:v>2</c:v>
                </c:pt>
                <c:pt idx="3">
                  <c:v>2.3903518910549835</c:v>
                </c:pt>
                <c:pt idx="4">
                  <c:v>3.619053112743325</c:v>
                </c:pt>
                <c:pt idx="5">
                  <c:v>4.2180109549144893</c:v>
                </c:pt>
                <c:pt idx="6">
                  <c:v>4.9501028845788904</c:v>
                </c:pt>
                <c:pt idx="7">
                  <c:v>6.1786327949540816</c:v>
                </c:pt>
                <c:pt idx="8">
                  <c:v>0</c:v>
                </c:pt>
                <c:pt idx="9">
                  <c:v>8.0857864376269042</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9A44-441E-B252-D17FFAFB8344}"/>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11693184"/>
        <c:axId val="111699072"/>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AGE!$K$292:$K$307</c:f>
              <c:numCache>
                <c:formatCode>0.00</c:formatCode>
                <c:ptCount val="16"/>
                <c:pt idx="0">
                  <c:v>0</c:v>
                </c:pt>
                <c:pt idx="1">
                  <c:v>0</c:v>
                </c:pt>
                <c:pt idx="2">
                  <c:v>2</c:v>
                </c:pt>
                <c:pt idx="3">
                  <c:v>3.4444444444444446</c:v>
                </c:pt>
                <c:pt idx="4">
                  <c:v>4.0454545454545459</c:v>
                </c:pt>
                <c:pt idx="5">
                  <c:v>5.5384615384615383</c:v>
                </c:pt>
                <c:pt idx="6">
                  <c:v>6.3</c:v>
                </c:pt>
                <c:pt idx="7">
                  <c:v>7.333333333333333</c:v>
                </c:pt>
                <c:pt idx="8">
                  <c:v>0</c:v>
                </c:pt>
                <c:pt idx="9">
                  <c:v>9.5</c:v>
                </c:pt>
                <c:pt idx="10">
                  <c:v>10</c:v>
                </c:pt>
                <c:pt idx="11">
                  <c:v>0</c:v>
                </c:pt>
                <c:pt idx="12">
                  <c:v>0</c:v>
                </c:pt>
                <c:pt idx="13">
                  <c:v>0</c:v>
                </c:pt>
                <c:pt idx="14">
                  <c:v>0</c:v>
                </c:pt>
                <c:pt idx="15">
                  <c:v>0</c:v>
                </c:pt>
              </c:numCache>
            </c:numRef>
          </c:val>
          <c:smooth val="0"/>
          <c:extLst>
            <c:ext xmlns:c16="http://schemas.microsoft.com/office/drawing/2014/chart" uri="{C3380CC4-5D6E-409C-BE32-E72D297353CC}">
              <c16:uniqueId val="{00000002-9A44-441E-B252-D17FFAFB8344}"/>
            </c:ext>
          </c:extLst>
        </c:ser>
        <c:ser>
          <c:idx val="1"/>
          <c:order val="3"/>
          <c:spPr>
            <a:ln w="3175">
              <a:solidFill>
                <a:srgbClr val="000000"/>
              </a:solidFill>
              <a:prstDash val="solid"/>
            </a:ln>
          </c:spPr>
          <c:marker>
            <c:symbol val="none"/>
          </c:marker>
          <c:cat>
            <c:numRef>
              <c:f>AGE!#REF!</c:f>
              <c:numCache>
                <c:formatCode>General</c:formatCode>
                <c:ptCount val="1"/>
                <c:pt idx="0">
                  <c:v>1</c:v>
                </c:pt>
              </c:numCache>
            </c:numRef>
          </c:cat>
          <c:val>
            <c:numRef>
              <c:f>AGE!$G$335:$G$350</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9A44-441E-B252-D17FFAFB8344}"/>
            </c:ext>
          </c:extLst>
        </c:ser>
        <c:dLbls>
          <c:showLegendKey val="0"/>
          <c:showVal val="0"/>
          <c:showCatName val="0"/>
          <c:showSerName val="0"/>
          <c:showPercent val="0"/>
          <c:showBubbleSize val="0"/>
        </c:dLbls>
        <c:marker val="1"/>
        <c:smooth val="0"/>
        <c:axId val="111700992"/>
        <c:axId val="111710976"/>
      </c:lineChart>
      <c:catAx>
        <c:axId val="111693184"/>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11699072"/>
        <c:crosses val="autoZero"/>
        <c:auto val="0"/>
        <c:lblAlgn val="ctr"/>
        <c:lblOffset val="100"/>
        <c:tickLblSkip val="1"/>
        <c:tickMarkSkip val="1"/>
        <c:noMultiLvlLbl val="0"/>
      </c:catAx>
      <c:valAx>
        <c:axId val="111699072"/>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3.8314176245210725E-2"/>
              <c:y val="0.22268959801077487"/>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11693184"/>
        <c:crosses val="autoZero"/>
        <c:crossBetween val="midCat"/>
        <c:majorUnit val="5"/>
      </c:valAx>
      <c:catAx>
        <c:axId val="111700992"/>
        <c:scaling>
          <c:orientation val="minMax"/>
        </c:scaling>
        <c:delete val="1"/>
        <c:axPos val="b"/>
        <c:numFmt formatCode="0" sourceLinked="1"/>
        <c:majorTickMark val="out"/>
        <c:minorTickMark val="none"/>
        <c:tickLblPos val="none"/>
        <c:crossAx val="111710976"/>
        <c:crosses val="autoZero"/>
        <c:auto val="0"/>
        <c:lblAlgn val="ctr"/>
        <c:lblOffset val="100"/>
        <c:noMultiLvlLbl val="0"/>
      </c:catAx>
      <c:valAx>
        <c:axId val="111710976"/>
        <c:scaling>
          <c:orientation val="minMax"/>
        </c:scaling>
        <c:delete val="1"/>
        <c:axPos val="l"/>
        <c:numFmt formatCode="0.00" sourceLinked="1"/>
        <c:majorTickMark val="out"/>
        <c:minorTickMark val="none"/>
        <c:tickLblPos val="none"/>
        <c:crossAx val="111700992"/>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133" r="0.75000000000000133"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95886659690367"/>
          <c:y val="8.2251429972563225E-2"/>
          <c:w val="0.813560818254212"/>
          <c:h val="0.76623700553387974"/>
        </c:manualLayout>
      </c:layout>
      <c:lineChart>
        <c:grouping val="standard"/>
        <c:varyColors val="0"/>
        <c:ser>
          <c:idx val="2"/>
          <c:order val="0"/>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AGE!$N$314:$N$329</c:f>
              <c:numCache>
                <c:formatCode>0.000</c:formatCode>
                <c:ptCount val="16"/>
                <c:pt idx="0">
                  <c:v>0</c:v>
                </c:pt>
                <c:pt idx="1">
                  <c:v>0</c:v>
                </c:pt>
                <c:pt idx="2">
                  <c:v>2</c:v>
                </c:pt>
                <c:pt idx="3">
                  <c:v>3.7777777777777768</c:v>
                </c:pt>
                <c:pt idx="4">
                  <c:v>4.8728715609439694</c:v>
                </c:pt>
                <c:pt idx="5">
                  <c:v>7.3548216006304248</c:v>
                </c:pt>
                <c:pt idx="6">
                  <c:v>7.2660917830792959</c:v>
                </c:pt>
                <c:pt idx="7">
                  <c:v>7</c:v>
                </c:pt>
                <c:pt idx="8">
                  <c:v>0</c:v>
                </c:pt>
                <c:pt idx="9">
                  <c:v>9</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9382-4CE1-B0F2-9D75AF58187B}"/>
            </c:ext>
          </c:extLst>
        </c:ser>
        <c:ser>
          <c:idx val="3"/>
          <c:order val="1"/>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AGE!$N$335:$N$350</c:f>
              <c:numCache>
                <c:formatCode>0.000</c:formatCode>
                <c:ptCount val="16"/>
                <c:pt idx="0">
                  <c:v>0</c:v>
                </c:pt>
                <c:pt idx="1">
                  <c:v>0</c:v>
                </c:pt>
                <c:pt idx="2">
                  <c:v>2</c:v>
                </c:pt>
                <c:pt idx="3">
                  <c:v>2.4444444444444455</c:v>
                </c:pt>
                <c:pt idx="4">
                  <c:v>3.1271284390560306</c:v>
                </c:pt>
                <c:pt idx="5">
                  <c:v>3.8759476301388052</c:v>
                </c:pt>
                <c:pt idx="6">
                  <c:v>5.3339082169207037</c:v>
                </c:pt>
                <c:pt idx="7">
                  <c:v>7</c:v>
                </c:pt>
                <c:pt idx="8">
                  <c:v>0</c:v>
                </c:pt>
                <c:pt idx="9">
                  <c:v>9</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9382-4CE1-B0F2-9D75AF58187B}"/>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11759360"/>
        <c:axId val="111760896"/>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AGE!$N$292:$N$307</c:f>
              <c:numCache>
                <c:formatCode>0.00</c:formatCode>
                <c:ptCount val="16"/>
                <c:pt idx="0">
                  <c:v>0</c:v>
                </c:pt>
                <c:pt idx="1">
                  <c:v>0</c:v>
                </c:pt>
                <c:pt idx="2">
                  <c:v>2</c:v>
                </c:pt>
                <c:pt idx="3">
                  <c:v>3.1111111111111112</c:v>
                </c:pt>
                <c:pt idx="4">
                  <c:v>4</c:v>
                </c:pt>
                <c:pt idx="5">
                  <c:v>5.615384615384615</c:v>
                </c:pt>
                <c:pt idx="6">
                  <c:v>6.3</c:v>
                </c:pt>
                <c:pt idx="7">
                  <c:v>7</c:v>
                </c:pt>
                <c:pt idx="8">
                  <c:v>0</c:v>
                </c:pt>
                <c:pt idx="9">
                  <c:v>9</c:v>
                </c:pt>
                <c:pt idx="10">
                  <c:v>10</c:v>
                </c:pt>
                <c:pt idx="11">
                  <c:v>0</c:v>
                </c:pt>
                <c:pt idx="12">
                  <c:v>0</c:v>
                </c:pt>
                <c:pt idx="13">
                  <c:v>0</c:v>
                </c:pt>
                <c:pt idx="14">
                  <c:v>0</c:v>
                </c:pt>
                <c:pt idx="15">
                  <c:v>0</c:v>
                </c:pt>
              </c:numCache>
            </c:numRef>
          </c:val>
          <c:smooth val="0"/>
          <c:extLst>
            <c:ext xmlns:c16="http://schemas.microsoft.com/office/drawing/2014/chart" uri="{C3380CC4-5D6E-409C-BE32-E72D297353CC}">
              <c16:uniqueId val="{00000002-9382-4CE1-B0F2-9D75AF58187B}"/>
            </c:ext>
          </c:extLst>
        </c:ser>
        <c:ser>
          <c:idx val="1"/>
          <c:order val="3"/>
          <c:spPr>
            <a:ln w="3175">
              <a:solidFill>
                <a:srgbClr val="000000"/>
              </a:solidFill>
              <a:prstDash val="solid"/>
            </a:ln>
          </c:spPr>
          <c:marker>
            <c:symbol val="none"/>
          </c:marker>
          <c:cat>
            <c:numRef>
              <c:f>AGE!#REF!</c:f>
              <c:numCache>
                <c:formatCode>General</c:formatCode>
                <c:ptCount val="1"/>
                <c:pt idx="0">
                  <c:v>1</c:v>
                </c:pt>
              </c:numCache>
            </c:numRef>
          </c:cat>
          <c:val>
            <c:numRef>
              <c:f>AGE!$G$335:$G$350</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9382-4CE1-B0F2-9D75AF58187B}"/>
            </c:ext>
          </c:extLst>
        </c:ser>
        <c:dLbls>
          <c:showLegendKey val="0"/>
          <c:showVal val="0"/>
          <c:showCatName val="0"/>
          <c:showSerName val="0"/>
          <c:showPercent val="0"/>
          <c:showBubbleSize val="0"/>
        </c:dLbls>
        <c:marker val="1"/>
        <c:smooth val="0"/>
        <c:axId val="111762816"/>
        <c:axId val="111768704"/>
      </c:lineChart>
      <c:catAx>
        <c:axId val="111759360"/>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11760896"/>
        <c:crosses val="autoZero"/>
        <c:auto val="0"/>
        <c:lblAlgn val="ctr"/>
        <c:lblOffset val="100"/>
        <c:tickLblSkip val="1"/>
        <c:tickMarkSkip val="1"/>
        <c:noMultiLvlLbl val="0"/>
      </c:catAx>
      <c:valAx>
        <c:axId val="111760896"/>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 stdev</a:t>
                </a:r>
              </a:p>
            </c:rich>
          </c:tx>
          <c:layout>
            <c:manualLayout>
              <c:xMode val="edge"/>
              <c:yMode val="edge"/>
              <c:x val="9.4162571783790224E-3"/>
              <c:y val="0.16017361643024167"/>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11759360"/>
        <c:crosses val="autoZero"/>
        <c:crossBetween val="midCat"/>
        <c:majorUnit val="5"/>
      </c:valAx>
      <c:catAx>
        <c:axId val="111762816"/>
        <c:scaling>
          <c:orientation val="minMax"/>
        </c:scaling>
        <c:delete val="1"/>
        <c:axPos val="b"/>
        <c:numFmt formatCode="0" sourceLinked="1"/>
        <c:majorTickMark val="out"/>
        <c:minorTickMark val="none"/>
        <c:tickLblPos val="none"/>
        <c:crossAx val="111768704"/>
        <c:crosses val="autoZero"/>
        <c:auto val="0"/>
        <c:lblAlgn val="ctr"/>
        <c:lblOffset val="100"/>
        <c:noMultiLvlLbl val="0"/>
      </c:catAx>
      <c:valAx>
        <c:axId val="111768704"/>
        <c:scaling>
          <c:orientation val="minMax"/>
        </c:scaling>
        <c:delete val="1"/>
        <c:axPos val="l"/>
        <c:numFmt formatCode="0.00" sourceLinked="1"/>
        <c:majorTickMark val="out"/>
        <c:minorTickMark val="none"/>
        <c:tickLblPos val="none"/>
        <c:crossAx val="11176281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133" r="0.75000000000000133"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559414211068883"/>
          <c:y val="8.2251429972563225E-2"/>
          <c:w val="0.82950346755168591"/>
          <c:h val="0.76623700553387974"/>
        </c:manualLayout>
      </c:layout>
      <c:lineChart>
        <c:grouping val="standard"/>
        <c:varyColors val="0"/>
        <c:ser>
          <c:idx val="2"/>
          <c:order val="0"/>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AGE!$M$314:$M$329</c:f>
              <c:numCache>
                <c:formatCode>0.000</c:formatCode>
                <c:ptCount val="16"/>
                <c:pt idx="0">
                  <c:v>0</c:v>
                </c:pt>
                <c:pt idx="1">
                  <c:v>0</c:v>
                </c:pt>
                <c:pt idx="2">
                  <c:v>3.9142135623730949</c:v>
                </c:pt>
                <c:pt idx="3">
                  <c:v>3</c:v>
                </c:pt>
                <c:pt idx="4">
                  <c:v>5.5108154603081569</c:v>
                </c:pt>
                <c:pt idx="5">
                  <c:v>6.1078272500762605</c:v>
                </c:pt>
                <c:pt idx="6">
                  <c:v>6.9428090415820636</c:v>
                </c:pt>
                <c:pt idx="7">
                  <c:v>8.4880338717125845</c:v>
                </c:pt>
                <c:pt idx="8">
                  <c:v>0</c:v>
                </c:pt>
                <c:pt idx="9">
                  <c:v>11.742640687119284</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CD58-445C-BE6F-A66D2224A25A}"/>
            </c:ext>
          </c:extLst>
        </c:ser>
        <c:ser>
          <c:idx val="3"/>
          <c:order val="1"/>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AGE!$M$335:$M$350</c:f>
              <c:numCache>
                <c:formatCode>0.000</c:formatCode>
                <c:ptCount val="16"/>
                <c:pt idx="0">
                  <c:v>0</c:v>
                </c:pt>
                <c:pt idx="1">
                  <c:v>0</c:v>
                </c:pt>
                <c:pt idx="2">
                  <c:v>1.0857864376269049</c:v>
                </c:pt>
                <c:pt idx="3">
                  <c:v>3</c:v>
                </c:pt>
                <c:pt idx="4">
                  <c:v>2.8528209033282059</c:v>
                </c:pt>
                <c:pt idx="5">
                  <c:v>4.3537112114622012</c:v>
                </c:pt>
                <c:pt idx="6">
                  <c:v>5.0571909584179364</c:v>
                </c:pt>
                <c:pt idx="7">
                  <c:v>6.1786327949540816</c:v>
                </c:pt>
                <c:pt idx="8">
                  <c:v>0</c:v>
                </c:pt>
                <c:pt idx="9">
                  <c:v>3.2573593128807152</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CD58-445C-BE6F-A66D2224A25A}"/>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11792128"/>
        <c:axId val="111793664"/>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AGE!$M$292:$M$307</c:f>
              <c:numCache>
                <c:formatCode>0.00</c:formatCode>
                <c:ptCount val="16"/>
                <c:pt idx="0">
                  <c:v>0</c:v>
                </c:pt>
                <c:pt idx="1">
                  <c:v>0</c:v>
                </c:pt>
                <c:pt idx="2">
                  <c:v>2.5</c:v>
                </c:pt>
                <c:pt idx="3">
                  <c:v>3</c:v>
                </c:pt>
                <c:pt idx="4">
                  <c:v>4.1818181818181817</c:v>
                </c:pt>
                <c:pt idx="5">
                  <c:v>5.2307692307692308</c:v>
                </c:pt>
                <c:pt idx="6">
                  <c:v>6</c:v>
                </c:pt>
                <c:pt idx="7">
                  <c:v>7.333333333333333</c:v>
                </c:pt>
                <c:pt idx="8">
                  <c:v>0</c:v>
                </c:pt>
                <c:pt idx="9">
                  <c:v>7.5</c:v>
                </c:pt>
                <c:pt idx="10">
                  <c:v>9</c:v>
                </c:pt>
                <c:pt idx="11">
                  <c:v>0</c:v>
                </c:pt>
                <c:pt idx="12">
                  <c:v>0</c:v>
                </c:pt>
                <c:pt idx="13">
                  <c:v>0</c:v>
                </c:pt>
                <c:pt idx="14">
                  <c:v>0</c:v>
                </c:pt>
                <c:pt idx="15">
                  <c:v>0</c:v>
                </c:pt>
              </c:numCache>
            </c:numRef>
          </c:val>
          <c:smooth val="0"/>
          <c:extLst>
            <c:ext xmlns:c16="http://schemas.microsoft.com/office/drawing/2014/chart" uri="{C3380CC4-5D6E-409C-BE32-E72D297353CC}">
              <c16:uniqueId val="{00000002-CD58-445C-BE6F-A66D2224A25A}"/>
            </c:ext>
          </c:extLst>
        </c:ser>
        <c:ser>
          <c:idx val="1"/>
          <c:order val="3"/>
          <c:spPr>
            <a:ln w="3175">
              <a:solidFill>
                <a:srgbClr val="000000"/>
              </a:solidFill>
              <a:prstDash val="solid"/>
            </a:ln>
          </c:spPr>
          <c:marker>
            <c:symbol val="none"/>
          </c:marker>
          <c:cat>
            <c:numRef>
              <c:f>AGE!#REF!</c:f>
              <c:numCache>
                <c:formatCode>General</c:formatCode>
                <c:ptCount val="1"/>
                <c:pt idx="0">
                  <c:v>1</c:v>
                </c:pt>
              </c:numCache>
            </c:numRef>
          </c:cat>
          <c:val>
            <c:numRef>
              <c:f>AGE!$G$335:$G$350</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CD58-445C-BE6F-A66D2224A25A}"/>
            </c:ext>
          </c:extLst>
        </c:ser>
        <c:dLbls>
          <c:showLegendKey val="0"/>
          <c:showVal val="0"/>
          <c:showCatName val="0"/>
          <c:showSerName val="0"/>
          <c:showPercent val="0"/>
          <c:showBubbleSize val="0"/>
        </c:dLbls>
        <c:marker val="1"/>
        <c:smooth val="0"/>
        <c:axId val="111795584"/>
        <c:axId val="111879296"/>
      </c:lineChart>
      <c:catAx>
        <c:axId val="111792128"/>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11793664"/>
        <c:crosses val="autoZero"/>
        <c:auto val="0"/>
        <c:lblAlgn val="ctr"/>
        <c:lblOffset val="100"/>
        <c:tickLblSkip val="1"/>
        <c:tickMarkSkip val="1"/>
        <c:noMultiLvlLbl val="0"/>
      </c:catAx>
      <c:valAx>
        <c:axId val="111793664"/>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9.578544061302709E-3"/>
              <c:y val="0.19913494284288843"/>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11792128"/>
        <c:crosses val="autoZero"/>
        <c:crossBetween val="midCat"/>
        <c:majorUnit val="5"/>
      </c:valAx>
      <c:catAx>
        <c:axId val="111795584"/>
        <c:scaling>
          <c:orientation val="minMax"/>
        </c:scaling>
        <c:delete val="1"/>
        <c:axPos val="b"/>
        <c:numFmt formatCode="0" sourceLinked="1"/>
        <c:majorTickMark val="out"/>
        <c:minorTickMark val="none"/>
        <c:tickLblPos val="none"/>
        <c:crossAx val="111879296"/>
        <c:crosses val="autoZero"/>
        <c:auto val="0"/>
        <c:lblAlgn val="ctr"/>
        <c:lblOffset val="100"/>
        <c:noMultiLvlLbl val="0"/>
      </c:catAx>
      <c:valAx>
        <c:axId val="111879296"/>
        <c:scaling>
          <c:orientation val="minMax"/>
        </c:scaling>
        <c:delete val="1"/>
        <c:axPos val="l"/>
        <c:numFmt formatCode="0.00" sourceLinked="1"/>
        <c:majorTickMark val="out"/>
        <c:minorTickMark val="none"/>
        <c:tickLblPos val="none"/>
        <c:crossAx val="11179558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133" r="0.75000000000000133" t="1" header="0.5" footer="0.5"/>
    <c:pageSetup paperSize="9" orientation="landscape"/>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51415650408373"/>
          <c:y val="7.6612903225806606E-2"/>
          <c:w val="0.80037811981027807"/>
          <c:h val="0.782258064516129"/>
        </c:manualLayout>
      </c:layout>
      <c:lineChart>
        <c:grouping val="standard"/>
        <c:varyColors val="0"/>
        <c:ser>
          <c:idx val="2"/>
          <c:order val="0"/>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AGE!$P$314:$P$329</c:f>
              <c:numCache>
                <c:formatCode>0.000</c:formatCode>
                <c:ptCount val="16"/>
                <c:pt idx="0">
                  <c:v>0</c:v>
                </c:pt>
                <c:pt idx="1">
                  <c:v>0</c:v>
                </c:pt>
                <c:pt idx="2">
                  <c:v>2</c:v>
                </c:pt>
                <c:pt idx="3">
                  <c:v>5.0085218700691145</c:v>
                </c:pt>
                <c:pt idx="4">
                  <c:v>5.2840996368861788</c:v>
                </c:pt>
                <c:pt idx="5">
                  <c:v>6.5313206172885412</c:v>
                </c:pt>
                <c:pt idx="6">
                  <c:v>7.4327955589886443</c:v>
                </c:pt>
                <c:pt idx="7">
                  <c:v>8.8213672050459184</c:v>
                </c:pt>
                <c:pt idx="8">
                  <c:v>0</c:v>
                </c:pt>
                <c:pt idx="9">
                  <c:v>11.914213562373096</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696E-4BF0-A864-6FF485D8E5B5}"/>
            </c:ext>
          </c:extLst>
        </c:ser>
        <c:ser>
          <c:idx val="3"/>
          <c:order val="1"/>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AGE!$P$335:$P$350</c:f>
              <c:numCache>
                <c:formatCode>0.000</c:formatCode>
                <c:ptCount val="16"/>
                <c:pt idx="0">
                  <c:v>0</c:v>
                </c:pt>
                <c:pt idx="1">
                  <c:v>0</c:v>
                </c:pt>
                <c:pt idx="2">
                  <c:v>2</c:v>
                </c:pt>
                <c:pt idx="3">
                  <c:v>2.1025892410419962</c:v>
                </c:pt>
                <c:pt idx="4">
                  <c:v>3.1704458176592758</c:v>
                </c:pt>
                <c:pt idx="5">
                  <c:v>3.7763716904037667</c:v>
                </c:pt>
                <c:pt idx="6">
                  <c:v>5.3672044410113564</c:v>
                </c:pt>
                <c:pt idx="7">
                  <c:v>6.5119661282874155</c:v>
                </c:pt>
                <c:pt idx="8">
                  <c:v>0</c:v>
                </c:pt>
                <c:pt idx="9">
                  <c:v>9.0857864376269042</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696E-4BF0-A864-6FF485D8E5B5}"/>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11910912"/>
        <c:axId val="111912448"/>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AGE!$P$292:$P$307</c:f>
              <c:numCache>
                <c:formatCode>0.00</c:formatCode>
                <c:ptCount val="16"/>
                <c:pt idx="0">
                  <c:v>0</c:v>
                </c:pt>
                <c:pt idx="1">
                  <c:v>0</c:v>
                </c:pt>
                <c:pt idx="2">
                  <c:v>2</c:v>
                </c:pt>
                <c:pt idx="3">
                  <c:v>3.5555555555555554</c:v>
                </c:pt>
                <c:pt idx="4">
                  <c:v>4.2272727272727275</c:v>
                </c:pt>
                <c:pt idx="5">
                  <c:v>5.1538461538461542</c:v>
                </c:pt>
                <c:pt idx="6">
                  <c:v>6.4</c:v>
                </c:pt>
                <c:pt idx="7">
                  <c:v>7.666666666666667</c:v>
                </c:pt>
                <c:pt idx="8">
                  <c:v>0</c:v>
                </c:pt>
                <c:pt idx="9">
                  <c:v>10.5</c:v>
                </c:pt>
                <c:pt idx="10">
                  <c:v>10</c:v>
                </c:pt>
                <c:pt idx="11">
                  <c:v>0</c:v>
                </c:pt>
                <c:pt idx="12">
                  <c:v>0</c:v>
                </c:pt>
                <c:pt idx="13">
                  <c:v>0</c:v>
                </c:pt>
                <c:pt idx="14">
                  <c:v>0</c:v>
                </c:pt>
                <c:pt idx="15">
                  <c:v>0</c:v>
                </c:pt>
              </c:numCache>
            </c:numRef>
          </c:val>
          <c:smooth val="0"/>
          <c:extLst>
            <c:ext xmlns:c16="http://schemas.microsoft.com/office/drawing/2014/chart" uri="{C3380CC4-5D6E-409C-BE32-E72D297353CC}">
              <c16:uniqueId val="{00000002-696E-4BF0-A864-6FF485D8E5B5}"/>
            </c:ext>
          </c:extLst>
        </c:ser>
        <c:ser>
          <c:idx val="1"/>
          <c:order val="3"/>
          <c:spPr>
            <a:ln w="3175">
              <a:solidFill>
                <a:srgbClr val="000000"/>
              </a:solidFill>
              <a:prstDash val="solid"/>
            </a:ln>
          </c:spPr>
          <c:marker>
            <c:symbol val="none"/>
          </c:marker>
          <c:cat>
            <c:numRef>
              <c:f>AGE!#REF!</c:f>
              <c:numCache>
                <c:formatCode>General</c:formatCode>
                <c:ptCount val="1"/>
                <c:pt idx="0">
                  <c:v>1</c:v>
                </c:pt>
              </c:numCache>
            </c:numRef>
          </c:cat>
          <c:val>
            <c:numRef>
              <c:f>AGE!$G$335:$G$350</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696E-4BF0-A864-6FF485D8E5B5}"/>
            </c:ext>
          </c:extLst>
        </c:ser>
        <c:dLbls>
          <c:showLegendKey val="0"/>
          <c:showVal val="0"/>
          <c:showCatName val="0"/>
          <c:showSerName val="0"/>
          <c:showPercent val="0"/>
          <c:showBubbleSize val="0"/>
        </c:dLbls>
        <c:marker val="1"/>
        <c:smooth val="0"/>
        <c:axId val="111914368"/>
        <c:axId val="111916160"/>
      </c:lineChart>
      <c:catAx>
        <c:axId val="111910912"/>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11912448"/>
        <c:crosses val="autoZero"/>
        <c:auto val="0"/>
        <c:lblAlgn val="ctr"/>
        <c:lblOffset val="100"/>
        <c:tickLblSkip val="1"/>
        <c:tickMarkSkip val="1"/>
        <c:noMultiLvlLbl val="0"/>
      </c:catAx>
      <c:valAx>
        <c:axId val="111912448"/>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 stdev</a:t>
                </a:r>
              </a:p>
            </c:rich>
          </c:tx>
          <c:layout>
            <c:manualLayout>
              <c:xMode val="edge"/>
              <c:yMode val="edge"/>
              <c:x val="7.9096165610877595E-2"/>
              <c:y val="0.2137100262467192"/>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11910912"/>
        <c:crosses val="autoZero"/>
        <c:crossBetween val="midCat"/>
        <c:majorUnit val="5"/>
      </c:valAx>
      <c:catAx>
        <c:axId val="111914368"/>
        <c:scaling>
          <c:orientation val="minMax"/>
        </c:scaling>
        <c:delete val="1"/>
        <c:axPos val="b"/>
        <c:numFmt formatCode="0" sourceLinked="1"/>
        <c:majorTickMark val="out"/>
        <c:minorTickMark val="none"/>
        <c:tickLblPos val="none"/>
        <c:crossAx val="111916160"/>
        <c:crosses val="autoZero"/>
        <c:auto val="0"/>
        <c:lblAlgn val="ctr"/>
        <c:lblOffset val="100"/>
        <c:noMultiLvlLbl val="0"/>
      </c:catAx>
      <c:valAx>
        <c:axId val="111916160"/>
        <c:scaling>
          <c:orientation val="minMax"/>
        </c:scaling>
        <c:delete val="1"/>
        <c:axPos val="l"/>
        <c:numFmt formatCode="0.00" sourceLinked="1"/>
        <c:majorTickMark val="out"/>
        <c:minorTickMark val="none"/>
        <c:tickLblPos val="none"/>
        <c:crossAx val="11191436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155" r="0.75000000000000155" t="1" header="0.5" footer="0.5"/>
    <c:pageSetup orientation="landscape" horizontalDpi="300" verticalDpi="300"/>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149152789227593"/>
          <c:y val="7.7236078966903932E-2"/>
          <c:w val="0.83365278595989367"/>
          <c:h val="0.78049090324450365"/>
        </c:manualLayout>
      </c:layout>
      <c:lineChart>
        <c:grouping val="standard"/>
        <c:varyColors val="0"/>
        <c:ser>
          <c:idx val="2"/>
          <c:order val="0"/>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AGE!$O$314:$O$329</c:f>
              <c:numCache>
                <c:formatCode>0.000</c:formatCode>
                <c:ptCount val="16"/>
                <c:pt idx="0">
                  <c:v>0</c:v>
                </c:pt>
                <c:pt idx="1">
                  <c:v>0</c:v>
                </c:pt>
                <c:pt idx="2">
                  <c:v>2</c:v>
                </c:pt>
                <c:pt idx="3">
                  <c:v>3.7777777777777768</c:v>
                </c:pt>
                <c:pt idx="4">
                  <c:v>5.1436318028447205</c:v>
                </c:pt>
                <c:pt idx="5">
                  <c:v>6.0640193105087254</c:v>
                </c:pt>
                <c:pt idx="6">
                  <c:v>7.4649110640673522</c:v>
                </c:pt>
                <c:pt idx="7">
                  <c:v>8.8213672050459184</c:v>
                </c:pt>
                <c:pt idx="8">
                  <c:v>0</c:v>
                </c:pt>
                <c:pt idx="9">
                  <c:v>9.9142135623730958</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569F-4275-A6B0-F817B39D0929}"/>
            </c:ext>
          </c:extLst>
        </c:ser>
        <c:ser>
          <c:idx val="3"/>
          <c:order val="1"/>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AGE!$O$335:$O$350</c:f>
              <c:numCache>
                <c:formatCode>0.000</c:formatCode>
                <c:ptCount val="16"/>
                <c:pt idx="0">
                  <c:v>0</c:v>
                </c:pt>
                <c:pt idx="1">
                  <c:v>0</c:v>
                </c:pt>
                <c:pt idx="2">
                  <c:v>2</c:v>
                </c:pt>
                <c:pt idx="3">
                  <c:v>2.4444444444444455</c:v>
                </c:pt>
                <c:pt idx="4">
                  <c:v>3.0381863789734611</c:v>
                </c:pt>
                <c:pt idx="5">
                  <c:v>4.0898268433374279</c:v>
                </c:pt>
                <c:pt idx="6">
                  <c:v>4.9350889359326482</c:v>
                </c:pt>
                <c:pt idx="7">
                  <c:v>6.5119661282874155</c:v>
                </c:pt>
                <c:pt idx="8">
                  <c:v>0</c:v>
                </c:pt>
                <c:pt idx="9">
                  <c:v>7.0857864376269051</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569F-4275-A6B0-F817B39D0929}"/>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11938944"/>
        <c:axId val="111953024"/>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AGE!$O$292:$O$307</c:f>
              <c:numCache>
                <c:formatCode>0.00</c:formatCode>
                <c:ptCount val="16"/>
                <c:pt idx="0">
                  <c:v>0</c:v>
                </c:pt>
                <c:pt idx="1">
                  <c:v>0</c:v>
                </c:pt>
                <c:pt idx="2">
                  <c:v>2</c:v>
                </c:pt>
                <c:pt idx="3">
                  <c:v>3.1111111111111112</c:v>
                </c:pt>
                <c:pt idx="4">
                  <c:v>4.0909090909090908</c:v>
                </c:pt>
                <c:pt idx="5">
                  <c:v>5.0769230769230766</c:v>
                </c:pt>
                <c:pt idx="6">
                  <c:v>6.2</c:v>
                </c:pt>
                <c:pt idx="7">
                  <c:v>7.666666666666667</c:v>
                </c:pt>
                <c:pt idx="8">
                  <c:v>0</c:v>
                </c:pt>
                <c:pt idx="9">
                  <c:v>8.5</c:v>
                </c:pt>
                <c:pt idx="10">
                  <c:v>10</c:v>
                </c:pt>
                <c:pt idx="11">
                  <c:v>0</c:v>
                </c:pt>
                <c:pt idx="12">
                  <c:v>0</c:v>
                </c:pt>
                <c:pt idx="13">
                  <c:v>0</c:v>
                </c:pt>
                <c:pt idx="14">
                  <c:v>0</c:v>
                </c:pt>
                <c:pt idx="15">
                  <c:v>0</c:v>
                </c:pt>
              </c:numCache>
            </c:numRef>
          </c:val>
          <c:smooth val="0"/>
          <c:extLst>
            <c:ext xmlns:c16="http://schemas.microsoft.com/office/drawing/2014/chart" uri="{C3380CC4-5D6E-409C-BE32-E72D297353CC}">
              <c16:uniqueId val="{00000002-569F-4275-A6B0-F817B39D0929}"/>
            </c:ext>
          </c:extLst>
        </c:ser>
        <c:ser>
          <c:idx val="1"/>
          <c:order val="3"/>
          <c:spPr>
            <a:ln w="3175">
              <a:solidFill>
                <a:srgbClr val="000000"/>
              </a:solidFill>
              <a:prstDash val="solid"/>
            </a:ln>
          </c:spPr>
          <c:marker>
            <c:symbol val="none"/>
          </c:marker>
          <c:cat>
            <c:numRef>
              <c:f>AGE!#REF!</c:f>
              <c:numCache>
                <c:formatCode>General</c:formatCode>
                <c:ptCount val="1"/>
                <c:pt idx="0">
                  <c:v>1</c:v>
                </c:pt>
              </c:numCache>
            </c:numRef>
          </c:cat>
          <c:val>
            <c:numRef>
              <c:f>AGE!$G$335:$G$350</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569F-4275-A6B0-F817B39D0929}"/>
            </c:ext>
          </c:extLst>
        </c:ser>
        <c:dLbls>
          <c:showLegendKey val="0"/>
          <c:showVal val="0"/>
          <c:showCatName val="0"/>
          <c:showSerName val="0"/>
          <c:showPercent val="0"/>
          <c:showBubbleSize val="0"/>
        </c:dLbls>
        <c:marker val="1"/>
        <c:smooth val="0"/>
        <c:axId val="111954944"/>
        <c:axId val="111969024"/>
      </c:lineChart>
      <c:catAx>
        <c:axId val="111938944"/>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11953024"/>
        <c:crosses val="autoZero"/>
        <c:auto val="0"/>
        <c:lblAlgn val="ctr"/>
        <c:lblOffset val="100"/>
        <c:tickLblSkip val="1"/>
        <c:tickMarkSkip val="1"/>
        <c:noMultiLvlLbl val="0"/>
      </c:catAx>
      <c:valAx>
        <c:axId val="111953024"/>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4.7801147227533473E-2"/>
              <c:y val="0.22764308307615427"/>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11938944"/>
        <c:crosses val="autoZero"/>
        <c:crossBetween val="midCat"/>
        <c:majorUnit val="5"/>
      </c:valAx>
      <c:catAx>
        <c:axId val="111954944"/>
        <c:scaling>
          <c:orientation val="minMax"/>
        </c:scaling>
        <c:delete val="1"/>
        <c:axPos val="b"/>
        <c:numFmt formatCode="0" sourceLinked="1"/>
        <c:majorTickMark val="out"/>
        <c:minorTickMark val="none"/>
        <c:tickLblPos val="none"/>
        <c:crossAx val="111969024"/>
        <c:crosses val="autoZero"/>
        <c:auto val="0"/>
        <c:lblAlgn val="ctr"/>
        <c:lblOffset val="100"/>
        <c:noMultiLvlLbl val="0"/>
      </c:catAx>
      <c:valAx>
        <c:axId val="111969024"/>
        <c:scaling>
          <c:orientation val="minMax"/>
        </c:scaling>
        <c:delete val="1"/>
        <c:axPos val="l"/>
        <c:numFmt formatCode="0.00" sourceLinked="1"/>
        <c:majorTickMark val="out"/>
        <c:minorTickMark val="none"/>
        <c:tickLblPos val="none"/>
        <c:crossAx val="11195494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133" r="0.75000000000000133" t="1" header="0.5" footer="0.5"/>
    <c:pageSetup paperSize="9" orientation="landscape"/>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7510618067867054E-2"/>
          <c:y val="2.7777815453851384E-2"/>
          <c:w val="0.92299673139661953"/>
          <c:h val="0.92083458229516912"/>
        </c:manualLayout>
      </c:layout>
      <c:lineChart>
        <c:grouping val="standard"/>
        <c:varyColors val="0"/>
        <c:ser>
          <c:idx val="15"/>
          <c:order val="0"/>
          <c:tx>
            <c:strRef>
              <c:f>AGE!$AC$733</c:f>
              <c:strCache>
                <c:ptCount val="1"/>
                <c:pt idx="0">
                  <c:v>0</c:v>
                </c:pt>
              </c:strCache>
            </c:strRef>
          </c:tx>
          <c:spPr>
            <a:ln w="12700">
              <a:solidFill>
                <a:srgbClr val="FF00FF"/>
              </a:solidFill>
              <a:prstDash val="solid"/>
            </a:ln>
          </c:spPr>
          <c:marker>
            <c:symbol val="plus"/>
            <c:size val="5"/>
            <c:spPr>
              <a:noFill/>
              <a:ln>
                <a:solidFill>
                  <a:srgbClr val="FF00FF"/>
                </a:solidFill>
                <a:prstDash val="solid"/>
              </a:ln>
            </c:spPr>
          </c:marker>
          <c:cat>
            <c:numRef>
              <c:f>AGE!$AD$732:$AS$732</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AGE!$AD$733:$AS$733</c:f>
              <c:numCache>
                <c:formatCode>General</c:formatCode>
                <c:ptCount val="16"/>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0-2B3E-4ADC-A523-7116392AEC0B}"/>
            </c:ext>
          </c:extLst>
        </c:ser>
        <c:ser>
          <c:idx val="0"/>
          <c:order val="1"/>
          <c:tx>
            <c:strRef>
              <c:f>AGE!$AC$734</c:f>
              <c:strCache>
                <c:ptCount val="1"/>
                <c:pt idx="0">
                  <c:v>1</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AGE!$AD$732:$AS$732</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AGE!$AD$734:$AS$734</c:f>
              <c:numCache>
                <c:formatCode>General</c:formatCode>
                <c:ptCount val="16"/>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1-2B3E-4ADC-A523-7116392AEC0B}"/>
            </c:ext>
          </c:extLst>
        </c:ser>
        <c:ser>
          <c:idx val="1"/>
          <c:order val="2"/>
          <c:tx>
            <c:strRef>
              <c:f>AGE!$AC$735</c:f>
              <c:strCache>
                <c:ptCount val="1"/>
                <c:pt idx="0">
                  <c:v>2</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AGE!$AD$732:$AS$732</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AGE!$AD$735:$AS$735</c:f>
              <c:numCache>
                <c:formatCode>General</c:formatCode>
                <c:ptCount val="16"/>
                <c:pt idx="5" formatCode="0%">
                  <c:v>0</c:v>
                </c:pt>
                <c:pt idx="6" formatCode="0%">
                  <c:v>0</c:v>
                </c:pt>
                <c:pt idx="7" formatCode="0%">
                  <c:v>0.95</c:v>
                </c:pt>
                <c:pt idx="8" formatCode="0%">
                  <c:v>0.05</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2-2B3E-4ADC-A523-7116392AEC0B}"/>
            </c:ext>
          </c:extLst>
        </c:ser>
        <c:ser>
          <c:idx val="2"/>
          <c:order val="3"/>
          <c:tx>
            <c:strRef>
              <c:f>AGE!$AC$736</c:f>
              <c:strCache>
                <c:ptCount val="1"/>
                <c:pt idx="0">
                  <c:v>3</c:v>
                </c:pt>
              </c:strCache>
            </c:strRef>
          </c:tx>
          <c:spPr>
            <a:ln w="12700">
              <a:solidFill>
                <a:srgbClr val="800000"/>
              </a:solidFill>
              <a:prstDash val="solid"/>
            </a:ln>
          </c:spPr>
          <c:marker>
            <c:symbol val="triangle"/>
            <c:size val="5"/>
            <c:spPr>
              <a:solidFill>
                <a:srgbClr val="800000"/>
              </a:solidFill>
              <a:ln>
                <a:solidFill>
                  <a:srgbClr val="800000"/>
                </a:solidFill>
                <a:prstDash val="solid"/>
              </a:ln>
            </c:spPr>
          </c:marker>
          <c:cat>
            <c:numRef>
              <c:f>AGE!$AD$732:$AS$732</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AGE!$AD$736:$AS$736</c:f>
              <c:numCache>
                <c:formatCode>General</c:formatCode>
                <c:ptCount val="16"/>
                <c:pt idx="4" formatCode="0%">
                  <c:v>0</c:v>
                </c:pt>
                <c:pt idx="5" formatCode="0%">
                  <c:v>0</c:v>
                </c:pt>
                <c:pt idx="6" formatCode="0%">
                  <c:v>0</c:v>
                </c:pt>
                <c:pt idx="7" formatCode="0%">
                  <c:v>0.85555555555555551</c:v>
                </c:pt>
                <c:pt idx="8" formatCode="0%">
                  <c:v>0.13333333333333333</c:v>
                </c:pt>
                <c:pt idx="9" formatCode="0%">
                  <c:v>1.1111111111111112E-2</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3-2B3E-4ADC-A523-7116392AEC0B}"/>
            </c:ext>
          </c:extLst>
        </c:ser>
        <c:ser>
          <c:idx val="3"/>
          <c:order val="4"/>
          <c:tx>
            <c:strRef>
              <c:f>AGE!$AC$737</c:f>
              <c:strCache>
                <c:ptCount val="1"/>
                <c:pt idx="0">
                  <c:v>4</c:v>
                </c:pt>
              </c:strCache>
            </c:strRef>
          </c:tx>
          <c:spPr>
            <a:ln w="12700">
              <a:solidFill>
                <a:srgbClr val="00FFFF"/>
              </a:solidFill>
              <a:prstDash val="solid"/>
            </a:ln>
          </c:spPr>
          <c:marker>
            <c:symbol val="x"/>
            <c:size val="5"/>
            <c:spPr>
              <a:noFill/>
              <a:ln>
                <a:solidFill>
                  <a:srgbClr val="00FFFF"/>
                </a:solidFill>
                <a:prstDash val="solid"/>
              </a:ln>
            </c:spPr>
          </c:marker>
          <c:cat>
            <c:numRef>
              <c:f>AGE!$AD$732:$AS$732</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AGE!$AD$737:$AS$737</c:f>
              <c:numCache>
                <c:formatCode>General</c:formatCode>
                <c:ptCount val="16"/>
                <c:pt idx="3" formatCode="0%">
                  <c:v>0</c:v>
                </c:pt>
                <c:pt idx="4" formatCode="0%">
                  <c:v>0</c:v>
                </c:pt>
                <c:pt idx="5" formatCode="0%">
                  <c:v>4.5454545454545452E-3</c:v>
                </c:pt>
                <c:pt idx="6" formatCode="0%">
                  <c:v>8.6363636363636365E-2</c:v>
                </c:pt>
                <c:pt idx="7" formatCode="0%">
                  <c:v>0.79545454545454541</c:v>
                </c:pt>
                <c:pt idx="8" formatCode="0%">
                  <c:v>0.10909090909090909</c:v>
                </c:pt>
                <c:pt idx="9" formatCode="0%">
                  <c:v>4.5454545454545452E-3</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4-2B3E-4ADC-A523-7116392AEC0B}"/>
            </c:ext>
          </c:extLst>
        </c:ser>
        <c:ser>
          <c:idx val="4"/>
          <c:order val="5"/>
          <c:tx>
            <c:strRef>
              <c:f>AGE!$AC$738</c:f>
              <c:strCache>
                <c:ptCount val="1"/>
                <c:pt idx="0">
                  <c:v>5</c:v>
                </c:pt>
              </c:strCache>
            </c:strRef>
          </c:tx>
          <c:spPr>
            <a:ln w="12700">
              <a:solidFill>
                <a:srgbClr val="800080"/>
              </a:solidFill>
              <a:prstDash val="solid"/>
            </a:ln>
          </c:spPr>
          <c:marker>
            <c:symbol val="star"/>
            <c:size val="5"/>
            <c:spPr>
              <a:noFill/>
              <a:ln>
                <a:solidFill>
                  <a:srgbClr val="800080"/>
                </a:solidFill>
                <a:prstDash val="solid"/>
              </a:ln>
            </c:spPr>
          </c:marker>
          <c:cat>
            <c:numRef>
              <c:f>AGE!$AD$732:$AS$732</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AGE!$AD$738:$AS$738</c:f>
              <c:numCache>
                <c:formatCode>General</c:formatCode>
                <c:ptCount val="16"/>
                <c:pt idx="2" formatCode="0%">
                  <c:v>0</c:v>
                </c:pt>
                <c:pt idx="3" formatCode="0%">
                  <c:v>0</c:v>
                </c:pt>
                <c:pt idx="4" formatCode="0%">
                  <c:v>0</c:v>
                </c:pt>
                <c:pt idx="5" formatCode="0%">
                  <c:v>0</c:v>
                </c:pt>
                <c:pt idx="6" formatCode="0%">
                  <c:v>2.3076923076923078E-2</c:v>
                </c:pt>
                <c:pt idx="7" formatCode="0%">
                  <c:v>0.77692307692307694</c:v>
                </c:pt>
                <c:pt idx="8" formatCode="0%">
                  <c:v>0.16923076923076924</c:v>
                </c:pt>
                <c:pt idx="9" formatCode="0%">
                  <c:v>2.3076923076923078E-2</c:v>
                </c:pt>
                <c:pt idx="10" formatCode="0%">
                  <c:v>7.6923076923076927E-3</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5-2B3E-4ADC-A523-7116392AEC0B}"/>
            </c:ext>
          </c:extLst>
        </c:ser>
        <c:ser>
          <c:idx val="5"/>
          <c:order val="6"/>
          <c:tx>
            <c:strRef>
              <c:f>AGE!$AC$739</c:f>
              <c:strCache>
                <c:ptCount val="1"/>
                <c:pt idx="0">
                  <c:v>6</c:v>
                </c:pt>
              </c:strCache>
            </c:strRef>
          </c:tx>
          <c:spPr>
            <a:ln w="12700">
              <a:solidFill>
                <a:srgbClr val="800000"/>
              </a:solidFill>
              <a:prstDash val="solid"/>
            </a:ln>
          </c:spPr>
          <c:marker>
            <c:symbol val="circle"/>
            <c:size val="5"/>
            <c:spPr>
              <a:solidFill>
                <a:srgbClr val="800000"/>
              </a:solidFill>
              <a:ln>
                <a:solidFill>
                  <a:srgbClr val="800000"/>
                </a:solidFill>
                <a:prstDash val="solid"/>
              </a:ln>
            </c:spPr>
          </c:marker>
          <c:cat>
            <c:numRef>
              <c:f>AGE!$AD$732:$AS$732</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AGE!$AD$739:$AS$739</c:f>
              <c:numCache>
                <c:formatCode>0%</c:formatCode>
                <c:ptCount val="16"/>
                <c:pt idx="1">
                  <c:v>0</c:v>
                </c:pt>
                <c:pt idx="2">
                  <c:v>0</c:v>
                </c:pt>
                <c:pt idx="3">
                  <c:v>0</c:v>
                </c:pt>
                <c:pt idx="4">
                  <c:v>0</c:v>
                </c:pt>
                <c:pt idx="5">
                  <c:v>0</c:v>
                </c:pt>
                <c:pt idx="6">
                  <c:v>0.06</c:v>
                </c:pt>
                <c:pt idx="7">
                  <c:v>0.74</c:v>
                </c:pt>
                <c:pt idx="8">
                  <c:v>0.18</c:v>
                </c:pt>
                <c:pt idx="9">
                  <c:v>0.02</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6-2B3E-4ADC-A523-7116392AEC0B}"/>
            </c:ext>
          </c:extLst>
        </c:ser>
        <c:ser>
          <c:idx val="6"/>
          <c:order val="7"/>
          <c:tx>
            <c:strRef>
              <c:f>AGE!$AC$740</c:f>
              <c:strCache>
                <c:ptCount val="1"/>
                <c:pt idx="0">
                  <c:v>7</c:v>
                </c:pt>
              </c:strCache>
            </c:strRef>
          </c:tx>
          <c:spPr>
            <a:ln w="12700">
              <a:solidFill>
                <a:srgbClr val="008080"/>
              </a:solidFill>
              <a:prstDash val="solid"/>
            </a:ln>
          </c:spPr>
          <c:marker>
            <c:symbol val="plus"/>
            <c:size val="5"/>
            <c:spPr>
              <a:noFill/>
              <a:ln>
                <a:solidFill>
                  <a:srgbClr val="008080"/>
                </a:solidFill>
                <a:prstDash val="solid"/>
              </a:ln>
            </c:spPr>
          </c:marker>
          <c:cat>
            <c:numRef>
              <c:f>AGE!$AD$732:$AS$732</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AGE!$AD$740:$AS$740</c:f>
              <c:numCache>
                <c:formatCode>0%</c:formatCode>
                <c:ptCount val="16"/>
                <c:pt idx="0">
                  <c:v>0</c:v>
                </c:pt>
                <c:pt idx="1">
                  <c:v>0</c:v>
                </c:pt>
                <c:pt idx="2">
                  <c:v>0</c:v>
                </c:pt>
                <c:pt idx="3">
                  <c:v>0</c:v>
                </c:pt>
                <c:pt idx="4">
                  <c:v>0</c:v>
                </c:pt>
                <c:pt idx="5">
                  <c:v>0</c:v>
                </c:pt>
                <c:pt idx="6">
                  <c:v>0</c:v>
                </c:pt>
                <c:pt idx="7">
                  <c:v>0.76666666666666672</c:v>
                </c:pt>
                <c:pt idx="8">
                  <c:v>0.23333333333333334</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7-2B3E-4ADC-A523-7116392AEC0B}"/>
            </c:ext>
          </c:extLst>
        </c:ser>
        <c:ser>
          <c:idx val="7"/>
          <c:order val="8"/>
          <c:tx>
            <c:strRef>
              <c:f>AGE!$AC$741</c:f>
              <c:strCache>
                <c:ptCount val="1"/>
                <c:pt idx="0">
                  <c:v>8</c:v>
                </c:pt>
              </c:strCache>
            </c:strRef>
          </c:tx>
          <c:spPr>
            <a:ln w="12700">
              <a:solidFill>
                <a:srgbClr val="0000FF"/>
              </a:solidFill>
              <a:prstDash val="solid"/>
            </a:ln>
          </c:spPr>
          <c:marker>
            <c:symbol val="dot"/>
            <c:size val="5"/>
            <c:spPr>
              <a:noFill/>
              <a:ln>
                <a:solidFill>
                  <a:srgbClr val="0000FF"/>
                </a:solidFill>
                <a:prstDash val="solid"/>
              </a:ln>
            </c:spPr>
          </c:marker>
          <c:cat>
            <c:numRef>
              <c:f>AGE!$AD$732:$AS$732</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AGE!$AD$741:$AS$741</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8-2B3E-4ADC-A523-7116392AEC0B}"/>
            </c:ext>
          </c:extLst>
        </c:ser>
        <c:ser>
          <c:idx val="8"/>
          <c:order val="9"/>
          <c:tx>
            <c:strRef>
              <c:f>AGE!$AC$742</c:f>
              <c:strCache>
                <c:ptCount val="1"/>
                <c:pt idx="0">
                  <c:v>9</c:v>
                </c:pt>
              </c:strCache>
            </c:strRef>
          </c:tx>
          <c:spPr>
            <a:ln w="12700">
              <a:solidFill>
                <a:srgbClr val="00CCFF"/>
              </a:solidFill>
              <a:prstDash val="solid"/>
            </a:ln>
          </c:spPr>
          <c:marker>
            <c:symbol val="dash"/>
            <c:size val="5"/>
            <c:spPr>
              <a:noFill/>
              <a:ln>
                <a:solidFill>
                  <a:srgbClr val="00CCFF"/>
                </a:solidFill>
                <a:prstDash val="solid"/>
              </a:ln>
            </c:spPr>
          </c:marker>
          <c:cat>
            <c:numRef>
              <c:f>AGE!$AD$732:$AS$732</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AGE!$AD$742:$AS$742</c:f>
              <c:numCache>
                <c:formatCode>0%</c:formatCode>
                <c:ptCount val="16"/>
                <c:pt idx="0">
                  <c:v>0</c:v>
                </c:pt>
                <c:pt idx="1">
                  <c:v>0</c:v>
                </c:pt>
                <c:pt idx="2">
                  <c:v>0</c:v>
                </c:pt>
                <c:pt idx="3">
                  <c:v>0</c:v>
                </c:pt>
                <c:pt idx="4">
                  <c:v>0.1</c:v>
                </c:pt>
                <c:pt idx="5">
                  <c:v>0.05</c:v>
                </c:pt>
                <c:pt idx="6">
                  <c:v>0.15</c:v>
                </c:pt>
                <c:pt idx="7">
                  <c:v>0.4</c:v>
                </c:pt>
                <c:pt idx="8">
                  <c:v>0.25</c:v>
                </c:pt>
                <c:pt idx="9">
                  <c:v>0.05</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9-2B3E-4ADC-A523-7116392AEC0B}"/>
            </c:ext>
          </c:extLst>
        </c:ser>
        <c:ser>
          <c:idx val="9"/>
          <c:order val="10"/>
          <c:tx>
            <c:strRef>
              <c:f>AGE!$AC$743</c:f>
              <c:strCache>
                <c:ptCount val="1"/>
                <c:pt idx="0">
                  <c:v>10</c:v>
                </c:pt>
              </c:strCache>
            </c:strRef>
          </c:tx>
          <c:spPr>
            <a:ln w="12700">
              <a:solidFill>
                <a:srgbClr val="99CCFF"/>
              </a:solidFill>
              <a:prstDash val="solid"/>
            </a:ln>
          </c:spPr>
          <c:marker>
            <c:symbol val="diamond"/>
            <c:size val="5"/>
            <c:spPr>
              <a:solidFill>
                <a:srgbClr val="A0E0E0"/>
              </a:solidFill>
              <a:ln>
                <a:solidFill>
                  <a:srgbClr val="A0E0E0"/>
                </a:solidFill>
                <a:prstDash val="solid"/>
              </a:ln>
            </c:spPr>
          </c:marker>
          <c:cat>
            <c:numRef>
              <c:f>AGE!$AD$732:$AS$732</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AGE!$AD$743:$AS$743</c:f>
              <c:numCache>
                <c:formatCode>0%</c:formatCode>
                <c:ptCount val="16"/>
                <c:pt idx="0">
                  <c:v>0</c:v>
                </c:pt>
                <c:pt idx="1">
                  <c:v>0</c:v>
                </c:pt>
                <c:pt idx="2">
                  <c:v>0</c:v>
                </c:pt>
                <c:pt idx="3">
                  <c:v>0</c:v>
                </c:pt>
                <c:pt idx="4">
                  <c:v>0</c:v>
                </c:pt>
                <c:pt idx="5">
                  <c:v>0</c:v>
                </c:pt>
                <c:pt idx="6">
                  <c:v>0.2</c:v>
                </c:pt>
                <c:pt idx="7">
                  <c:v>0.8</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A-2B3E-4ADC-A523-7116392AEC0B}"/>
            </c:ext>
          </c:extLst>
        </c:ser>
        <c:ser>
          <c:idx val="10"/>
          <c:order val="11"/>
          <c:tx>
            <c:strRef>
              <c:f>AGE!$AC$744</c:f>
              <c:strCache>
                <c:ptCount val="1"/>
                <c:pt idx="0">
                  <c:v>11</c:v>
                </c:pt>
              </c:strCache>
            </c:strRef>
          </c:tx>
          <c:spPr>
            <a:ln w="12700">
              <a:solidFill>
                <a:srgbClr val="008000"/>
              </a:solidFill>
              <a:prstDash val="solid"/>
            </a:ln>
          </c:spPr>
          <c:marker>
            <c:symbol val="square"/>
            <c:size val="5"/>
            <c:spPr>
              <a:solidFill>
                <a:srgbClr val="008000"/>
              </a:solidFill>
              <a:ln>
                <a:solidFill>
                  <a:srgbClr val="008000"/>
                </a:solidFill>
                <a:prstDash val="solid"/>
              </a:ln>
            </c:spPr>
          </c:marker>
          <c:cat>
            <c:numRef>
              <c:f>AGE!$AD$732:$AS$732</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AGE!$AD$744:$AS$744</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B-2B3E-4ADC-A523-7116392AEC0B}"/>
            </c:ext>
          </c:extLst>
        </c:ser>
        <c:ser>
          <c:idx val="11"/>
          <c:order val="12"/>
          <c:tx>
            <c:strRef>
              <c:f>AGE!$AC$745</c:f>
              <c:strCache>
                <c:ptCount val="1"/>
                <c:pt idx="0">
                  <c:v>12</c:v>
                </c:pt>
              </c:strCache>
            </c:strRef>
          </c:tx>
          <c:spPr>
            <a:ln w="12700">
              <a:solidFill>
                <a:srgbClr val="0000FF"/>
              </a:solidFill>
              <a:prstDash val="solid"/>
            </a:ln>
          </c:spPr>
          <c:marker>
            <c:symbol val="triangle"/>
            <c:size val="5"/>
            <c:spPr>
              <a:solidFill>
                <a:srgbClr val="0000FF"/>
              </a:solidFill>
              <a:ln>
                <a:solidFill>
                  <a:srgbClr val="0000FF"/>
                </a:solidFill>
                <a:prstDash val="solid"/>
              </a:ln>
            </c:spPr>
          </c:marker>
          <c:cat>
            <c:numRef>
              <c:f>AGE!$AD$732:$AS$732</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AGE!$AD$745:$AS$745</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C-2B3E-4ADC-A523-7116392AEC0B}"/>
            </c:ext>
          </c:extLst>
        </c:ser>
        <c:ser>
          <c:idx val="12"/>
          <c:order val="13"/>
          <c:tx>
            <c:strRef>
              <c:f>AGE!$AC$746</c:f>
              <c:strCache>
                <c:ptCount val="1"/>
                <c:pt idx="0">
                  <c:v>13</c:v>
                </c:pt>
              </c:strCache>
            </c:strRef>
          </c:tx>
          <c:spPr>
            <a:ln w="12700">
              <a:solidFill>
                <a:srgbClr val="FF0000"/>
              </a:solidFill>
              <a:prstDash val="solid"/>
            </a:ln>
          </c:spPr>
          <c:marker>
            <c:symbol val="x"/>
            <c:size val="5"/>
            <c:spPr>
              <a:noFill/>
              <a:ln>
                <a:solidFill>
                  <a:srgbClr val="FF0000"/>
                </a:solidFill>
                <a:prstDash val="solid"/>
              </a:ln>
            </c:spPr>
          </c:marker>
          <c:cat>
            <c:numRef>
              <c:f>AGE!$AD$732:$AS$732</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AGE!$AD$746:$AS$746</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D-2B3E-4ADC-A523-7116392AEC0B}"/>
            </c:ext>
          </c:extLst>
        </c:ser>
        <c:ser>
          <c:idx val="14"/>
          <c:order val="14"/>
          <c:tx>
            <c:strRef>
              <c:f>AGE!$AC$747</c:f>
              <c:strCache>
                <c:ptCount val="1"/>
                <c:pt idx="0">
                  <c:v>14</c:v>
                </c:pt>
              </c:strCache>
            </c:strRef>
          </c:tx>
          <c:spPr>
            <a:ln w="12700">
              <a:solidFill>
                <a:srgbClr val="CC99FF"/>
              </a:solidFill>
              <a:prstDash val="solid"/>
            </a:ln>
          </c:spPr>
          <c:marker>
            <c:symbol val="circle"/>
            <c:size val="5"/>
            <c:spPr>
              <a:solidFill>
                <a:srgbClr val="CC99FF"/>
              </a:solidFill>
              <a:ln>
                <a:solidFill>
                  <a:srgbClr val="CC99FF"/>
                </a:solidFill>
                <a:prstDash val="solid"/>
              </a:ln>
            </c:spPr>
          </c:marker>
          <c:cat>
            <c:numRef>
              <c:f>AGE!$AD$732:$AS$732</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AGE!$AD$747:$AS$747</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E-2B3E-4ADC-A523-7116392AEC0B}"/>
            </c:ext>
          </c:extLst>
        </c:ser>
        <c:ser>
          <c:idx val="13"/>
          <c:order val="15"/>
          <c:tx>
            <c:strRef>
              <c:f>AGE!$AC$748</c:f>
              <c:strCache>
                <c:ptCount val="1"/>
                <c:pt idx="0">
                  <c:v>15</c:v>
                </c:pt>
              </c:strCache>
            </c:strRef>
          </c:tx>
          <c:spPr>
            <a:ln w="12700">
              <a:solidFill>
                <a:srgbClr val="FF99CC"/>
              </a:solidFill>
              <a:prstDash val="solid"/>
            </a:ln>
          </c:spPr>
          <c:marker>
            <c:symbol val="star"/>
            <c:size val="5"/>
            <c:spPr>
              <a:noFill/>
              <a:ln>
                <a:solidFill>
                  <a:srgbClr val="CC9CCC"/>
                </a:solidFill>
                <a:prstDash val="solid"/>
              </a:ln>
            </c:spPr>
          </c:marker>
          <c:cat>
            <c:numRef>
              <c:f>AGE!$AD$732:$AS$732</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AGE!$AD$748:$AS$748</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F-2B3E-4ADC-A523-7116392AEC0B}"/>
            </c:ext>
          </c:extLst>
        </c:ser>
        <c:dLbls>
          <c:showLegendKey val="0"/>
          <c:showVal val="0"/>
          <c:showCatName val="0"/>
          <c:showSerName val="0"/>
          <c:showPercent val="0"/>
          <c:showBubbleSize val="0"/>
        </c:dLbls>
        <c:marker val="1"/>
        <c:smooth val="0"/>
        <c:axId val="112406912"/>
        <c:axId val="112408832"/>
      </c:lineChart>
      <c:catAx>
        <c:axId val="112406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4500000" vert="horz"/>
          <a:lstStyle/>
          <a:p>
            <a:pPr>
              <a:defRPr sz="1125" b="0" i="0" u="none" strike="noStrike" baseline="0">
                <a:solidFill>
                  <a:srgbClr val="000000"/>
                </a:solidFill>
                <a:latin typeface="Arial"/>
                <a:ea typeface="Arial"/>
                <a:cs typeface="Arial"/>
              </a:defRPr>
            </a:pPr>
            <a:endParaRPr lang="nb-NO"/>
          </a:p>
        </c:txPr>
        <c:crossAx val="112408832"/>
        <c:crosses val="autoZero"/>
        <c:auto val="1"/>
        <c:lblAlgn val="ctr"/>
        <c:lblOffset val="100"/>
        <c:tickLblSkip val="1"/>
        <c:tickMarkSkip val="1"/>
        <c:noMultiLvlLbl val="0"/>
      </c:catAx>
      <c:valAx>
        <c:axId val="112408832"/>
        <c:scaling>
          <c:orientation val="minMax"/>
          <c:max val="1"/>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nb-NO"/>
          </a:p>
        </c:txPr>
        <c:crossAx val="112406912"/>
        <c:crosses val="autoZero"/>
        <c:crossBetween val="between"/>
        <c:majorUnit val="0.1"/>
      </c:valAx>
      <c:spPr>
        <a:noFill/>
        <a:ln w="25400">
          <a:noFill/>
        </a:ln>
      </c:spPr>
    </c:plotArea>
    <c:legend>
      <c:legendPos val="r"/>
      <c:layout>
        <c:manualLayout>
          <c:xMode val="edge"/>
          <c:yMode val="edge"/>
          <c:x val="0.91983222033954615"/>
          <c:y val="0.29444488188976536"/>
          <c:w val="7.5949477834258733E-2"/>
          <c:h val="0.70138990959463343"/>
        </c:manualLayout>
      </c:layout>
      <c:overlay val="0"/>
      <c:spPr>
        <a:solidFill>
          <a:srgbClr val="FFFFFF"/>
        </a:solidFill>
        <a:ln w="3175">
          <a:solidFill>
            <a:srgbClr val="000000"/>
          </a:solidFill>
          <a:prstDash val="solid"/>
        </a:ln>
      </c:spPr>
      <c:txPr>
        <a:bodyPr/>
        <a:lstStyle/>
        <a:p>
          <a:pPr>
            <a:defRPr sz="925" b="0" i="0" u="none" strike="noStrike" baseline="0">
              <a:solidFill>
                <a:srgbClr val="000000"/>
              </a:solidFill>
              <a:latin typeface="Arial"/>
              <a:ea typeface="Arial"/>
              <a:cs typeface="Arial"/>
            </a:defRPr>
          </a:pPr>
          <a:endParaRPr lang="nb-NO"/>
        </a:p>
      </c:txPr>
    </c:legend>
    <c:plotVisOnly val="1"/>
    <c:dispBlanksAs val="gap"/>
    <c:showDLblsOverMax val="0"/>
  </c:chart>
  <c:spPr>
    <a:solidFill>
      <a:srgbClr val="FFFFFF"/>
    </a:solidFill>
    <a:ln w="9525">
      <a:noFill/>
    </a:ln>
  </c:spPr>
  <c:txPr>
    <a:bodyPr/>
    <a:lstStyle/>
    <a:p>
      <a:pPr>
        <a:defRPr sz="1900" b="0" i="0" u="none" strike="noStrike" baseline="0">
          <a:solidFill>
            <a:srgbClr val="000000"/>
          </a:solidFill>
          <a:latin typeface="Arial"/>
          <a:ea typeface="Arial"/>
          <a:cs typeface="Arial"/>
        </a:defRPr>
      </a:pPr>
      <a:endParaRPr lang="nb-NO"/>
    </a:p>
  </c:txPr>
  <c:printSettings>
    <c:headerFooter alignWithMargins="0"/>
    <c:pageMargins b="1" l="0.75000000000000133" r="0.75000000000000133" t="1" header="0.5" footer="0.5"/>
    <c:pageSetup orientation="landscape" horizontalDpi="300" verticalDpi="300"/>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4152542372881353E-2"/>
          <c:y val="3.8112522686025406E-2"/>
          <c:w val="0.88669714494328888"/>
          <c:h val="0.81669691470054462"/>
        </c:manualLayout>
      </c:layout>
      <c:lineChart>
        <c:grouping val="standard"/>
        <c:varyColors val="0"/>
        <c:ser>
          <c:idx val="9"/>
          <c:order val="0"/>
          <c:tx>
            <c:strRef>
              <c:f>AGE!$G$229</c:f>
              <c:strCache>
                <c:ptCount val="1"/>
                <c:pt idx="0">
                  <c:v>10</c:v>
                </c:pt>
              </c:strCache>
            </c:strRef>
          </c:tx>
          <c:spPr>
            <a:ln w="12700">
              <a:solidFill>
                <a:srgbClr val="99CCFF"/>
              </a:solidFill>
              <a:prstDash val="solid"/>
            </a:ln>
          </c:spPr>
          <c:marker>
            <c:symbol val="diamond"/>
            <c:size val="5"/>
            <c:spPr>
              <a:solidFill>
                <a:srgbClr val="A0E0E0"/>
              </a:solidFill>
              <a:ln>
                <a:solidFill>
                  <a:srgbClr val="A0E0E0"/>
                </a:solidFill>
                <a:prstDash val="solid"/>
              </a:ln>
            </c:spPr>
          </c:marker>
          <c:cat>
            <c:strRef>
              <c:f>AGE!$H$218:$R$218</c:f>
              <c:strCache>
                <c:ptCount val="11"/>
                <c:pt idx="0">
                  <c:v>Reader 1</c:v>
                </c:pt>
                <c:pt idx="1">
                  <c:v>Reader 2</c:v>
                </c:pt>
                <c:pt idx="2">
                  <c:v>Reader 3</c:v>
                </c:pt>
                <c:pt idx="3">
                  <c:v>Reader 4</c:v>
                </c:pt>
                <c:pt idx="4">
                  <c:v>Reader 5</c:v>
                </c:pt>
                <c:pt idx="5">
                  <c:v>Reader 6</c:v>
                </c:pt>
                <c:pt idx="6">
                  <c:v>Reader 7</c:v>
                </c:pt>
                <c:pt idx="7">
                  <c:v>Reader 8</c:v>
                </c:pt>
                <c:pt idx="8">
                  <c:v>Reader 9</c:v>
                </c:pt>
                <c:pt idx="9">
                  <c:v>Reader 10</c:v>
                </c:pt>
                <c:pt idx="10">
                  <c:v>ALL</c:v>
                </c:pt>
              </c:strCache>
            </c:strRef>
          </c:cat>
          <c:val>
            <c:numRef>
              <c:f>AGE!$H$229:$R$229</c:f>
              <c:numCache>
                <c:formatCode>0.0</c:formatCode>
                <c:ptCount val="11"/>
                <c:pt idx="0">
                  <c:v>113</c:v>
                </c:pt>
                <c:pt idx="1">
                  <c:v>106.5</c:v>
                </c:pt>
                <c:pt idx="2">
                  <c:v>100</c:v>
                </c:pt>
                <c:pt idx="3">
                  <c:v>106.5</c:v>
                </c:pt>
                <c:pt idx="4">
                  <c:v>113</c:v>
                </c:pt>
                <c:pt idx="5">
                  <c:v>0</c:v>
                </c:pt>
                <c:pt idx="6">
                  <c:v>113</c:v>
                </c:pt>
                <c:pt idx="7">
                  <c:v>113</c:v>
                </c:pt>
                <c:pt idx="8">
                  <c:v>107.5</c:v>
                </c:pt>
                <c:pt idx="9">
                  <c:v>106.5</c:v>
                </c:pt>
                <c:pt idx="10">
                  <c:v>108.15384615384616</c:v>
                </c:pt>
              </c:numCache>
            </c:numRef>
          </c:val>
          <c:smooth val="0"/>
          <c:extLst>
            <c:ext xmlns:c16="http://schemas.microsoft.com/office/drawing/2014/chart" uri="{C3380CC4-5D6E-409C-BE32-E72D297353CC}">
              <c16:uniqueId val="{00000000-7242-4171-B3EE-7F1E88055E74}"/>
            </c:ext>
          </c:extLst>
        </c:ser>
        <c:ser>
          <c:idx val="8"/>
          <c:order val="1"/>
          <c:tx>
            <c:strRef>
              <c:f>AGE!$G$228</c:f>
              <c:strCache>
                <c:ptCount val="1"/>
                <c:pt idx="0">
                  <c:v>9</c:v>
                </c:pt>
              </c:strCache>
            </c:strRef>
          </c:tx>
          <c:spPr>
            <a:ln w="12700">
              <a:solidFill>
                <a:srgbClr val="00CCFF"/>
              </a:solidFill>
              <a:prstDash val="solid"/>
            </a:ln>
          </c:spPr>
          <c:marker>
            <c:symbol val="dash"/>
            <c:size val="5"/>
            <c:spPr>
              <a:noFill/>
              <a:ln>
                <a:solidFill>
                  <a:srgbClr val="00CCFF"/>
                </a:solidFill>
                <a:prstDash val="solid"/>
              </a:ln>
            </c:spPr>
          </c:marker>
          <c:cat>
            <c:strRef>
              <c:f>AGE!$H$218:$R$218</c:f>
              <c:strCache>
                <c:ptCount val="11"/>
                <c:pt idx="0">
                  <c:v>Reader 1</c:v>
                </c:pt>
                <c:pt idx="1">
                  <c:v>Reader 2</c:v>
                </c:pt>
                <c:pt idx="2">
                  <c:v>Reader 3</c:v>
                </c:pt>
                <c:pt idx="3">
                  <c:v>Reader 4</c:v>
                </c:pt>
                <c:pt idx="4">
                  <c:v>Reader 5</c:v>
                </c:pt>
                <c:pt idx="5">
                  <c:v>Reader 6</c:v>
                </c:pt>
                <c:pt idx="6">
                  <c:v>Reader 7</c:v>
                </c:pt>
                <c:pt idx="7">
                  <c:v>Reader 8</c:v>
                </c:pt>
                <c:pt idx="8">
                  <c:v>Reader 9</c:v>
                </c:pt>
                <c:pt idx="9">
                  <c:v>Reader 10</c:v>
                </c:pt>
                <c:pt idx="10">
                  <c:v>ALL</c:v>
                </c:pt>
              </c:strCache>
            </c:strRef>
          </c:cat>
          <c:val>
            <c:numRef>
              <c:f>AGE!$H$228:$R$228</c:f>
              <c:numCache>
                <c:formatCode>0.0</c:formatCode>
                <c:ptCount val="11"/>
                <c:pt idx="0">
                  <c:v>0</c:v>
                </c:pt>
                <c:pt idx="1">
                  <c:v>0</c:v>
                </c:pt>
                <c:pt idx="2">
                  <c:v>107.5</c:v>
                </c:pt>
                <c:pt idx="3">
                  <c:v>102</c:v>
                </c:pt>
                <c:pt idx="4">
                  <c:v>100</c:v>
                </c:pt>
                <c:pt idx="5">
                  <c:v>106.5</c:v>
                </c:pt>
                <c:pt idx="6">
                  <c:v>101</c:v>
                </c:pt>
                <c:pt idx="7">
                  <c:v>100</c:v>
                </c:pt>
                <c:pt idx="8">
                  <c:v>0</c:v>
                </c:pt>
                <c:pt idx="9">
                  <c:v>102</c:v>
                </c:pt>
                <c:pt idx="10">
                  <c:v>103.4</c:v>
                </c:pt>
              </c:numCache>
            </c:numRef>
          </c:val>
          <c:smooth val="0"/>
          <c:extLst>
            <c:ext xmlns:c16="http://schemas.microsoft.com/office/drawing/2014/chart" uri="{C3380CC4-5D6E-409C-BE32-E72D297353CC}">
              <c16:uniqueId val="{00000001-7242-4171-B3EE-7F1E88055E74}"/>
            </c:ext>
          </c:extLst>
        </c:ser>
        <c:ser>
          <c:idx val="7"/>
          <c:order val="2"/>
          <c:tx>
            <c:strRef>
              <c:f>AGE!$G$227</c:f>
              <c:strCache>
                <c:ptCount val="1"/>
                <c:pt idx="0">
                  <c:v>8</c:v>
                </c:pt>
              </c:strCache>
            </c:strRef>
          </c:tx>
          <c:spPr>
            <a:ln w="12700">
              <a:solidFill>
                <a:srgbClr val="0000FF"/>
              </a:solidFill>
              <a:prstDash val="solid"/>
            </a:ln>
          </c:spPr>
          <c:marker>
            <c:symbol val="dot"/>
            <c:size val="5"/>
            <c:spPr>
              <a:noFill/>
              <a:ln>
                <a:solidFill>
                  <a:srgbClr val="0000FF"/>
                </a:solidFill>
                <a:prstDash val="solid"/>
              </a:ln>
            </c:spPr>
          </c:marker>
          <c:cat>
            <c:strRef>
              <c:f>AGE!$H$218:$R$218</c:f>
              <c:strCache>
                <c:ptCount val="11"/>
                <c:pt idx="0">
                  <c:v>Reader 1</c:v>
                </c:pt>
                <c:pt idx="1">
                  <c:v>Reader 2</c:v>
                </c:pt>
                <c:pt idx="2">
                  <c:v>Reader 3</c:v>
                </c:pt>
                <c:pt idx="3">
                  <c:v>Reader 4</c:v>
                </c:pt>
                <c:pt idx="4">
                  <c:v>Reader 5</c:v>
                </c:pt>
                <c:pt idx="5">
                  <c:v>Reader 6</c:v>
                </c:pt>
                <c:pt idx="6">
                  <c:v>Reader 7</c:v>
                </c:pt>
                <c:pt idx="7">
                  <c:v>Reader 8</c:v>
                </c:pt>
                <c:pt idx="8">
                  <c:v>Reader 9</c:v>
                </c:pt>
                <c:pt idx="9">
                  <c:v>Reader 10</c:v>
                </c:pt>
                <c:pt idx="10">
                  <c:v>ALL</c:v>
                </c:pt>
              </c:strCache>
            </c:strRef>
          </c:cat>
          <c:val>
            <c:numRef>
              <c:f>AGE!$H$227:$R$227</c:f>
              <c:numCache>
                <c:formatCode>0.0</c:formatCode>
                <c:ptCount val="11"/>
                <c:pt idx="0">
                  <c:v>94.5</c:v>
                </c:pt>
                <c:pt idx="1">
                  <c:v>102</c:v>
                </c:pt>
                <c:pt idx="2">
                  <c:v>0</c:v>
                </c:pt>
                <c:pt idx="3">
                  <c:v>94</c:v>
                </c:pt>
                <c:pt idx="4">
                  <c:v>0</c:v>
                </c:pt>
                <c:pt idx="5">
                  <c:v>99</c:v>
                </c:pt>
                <c:pt idx="6">
                  <c:v>95</c:v>
                </c:pt>
                <c:pt idx="7">
                  <c:v>100</c:v>
                </c:pt>
                <c:pt idx="8">
                  <c:v>99</c:v>
                </c:pt>
                <c:pt idx="9">
                  <c:v>99</c:v>
                </c:pt>
                <c:pt idx="10">
                  <c:v>97.692307692307693</c:v>
                </c:pt>
              </c:numCache>
            </c:numRef>
          </c:val>
          <c:smooth val="0"/>
          <c:extLst>
            <c:ext xmlns:c16="http://schemas.microsoft.com/office/drawing/2014/chart" uri="{C3380CC4-5D6E-409C-BE32-E72D297353CC}">
              <c16:uniqueId val="{00000002-7242-4171-B3EE-7F1E88055E74}"/>
            </c:ext>
          </c:extLst>
        </c:ser>
        <c:ser>
          <c:idx val="6"/>
          <c:order val="3"/>
          <c:tx>
            <c:strRef>
              <c:f>AGE!$G$226</c:f>
              <c:strCache>
                <c:ptCount val="1"/>
                <c:pt idx="0">
                  <c:v>7</c:v>
                </c:pt>
              </c:strCache>
            </c:strRef>
          </c:tx>
          <c:spPr>
            <a:ln w="12700">
              <a:solidFill>
                <a:srgbClr val="008080"/>
              </a:solidFill>
              <a:prstDash val="solid"/>
            </a:ln>
          </c:spPr>
          <c:marker>
            <c:symbol val="plus"/>
            <c:size val="5"/>
            <c:spPr>
              <a:noFill/>
              <a:ln>
                <a:solidFill>
                  <a:srgbClr val="008080"/>
                </a:solidFill>
                <a:prstDash val="solid"/>
              </a:ln>
            </c:spPr>
          </c:marker>
          <c:cat>
            <c:strRef>
              <c:f>AGE!$H$218:$R$218</c:f>
              <c:strCache>
                <c:ptCount val="11"/>
                <c:pt idx="0">
                  <c:v>Reader 1</c:v>
                </c:pt>
                <c:pt idx="1">
                  <c:v>Reader 2</c:v>
                </c:pt>
                <c:pt idx="2">
                  <c:v>Reader 3</c:v>
                </c:pt>
                <c:pt idx="3">
                  <c:v>Reader 4</c:v>
                </c:pt>
                <c:pt idx="4">
                  <c:v>Reader 5</c:v>
                </c:pt>
                <c:pt idx="5">
                  <c:v>Reader 6</c:v>
                </c:pt>
                <c:pt idx="6">
                  <c:v>Reader 7</c:v>
                </c:pt>
                <c:pt idx="7">
                  <c:v>Reader 8</c:v>
                </c:pt>
                <c:pt idx="8">
                  <c:v>Reader 9</c:v>
                </c:pt>
                <c:pt idx="9">
                  <c:v>Reader 10</c:v>
                </c:pt>
                <c:pt idx="10">
                  <c:v>ALL</c:v>
                </c:pt>
              </c:strCache>
            </c:strRef>
          </c:cat>
          <c:val>
            <c:numRef>
              <c:f>AGE!$H$226:$R$226</c:f>
              <c:numCache>
                <c:formatCode>0.0</c:formatCode>
                <c:ptCount val="11"/>
                <c:pt idx="0">
                  <c:v>94.333333333333329</c:v>
                </c:pt>
                <c:pt idx="1">
                  <c:v>96.25</c:v>
                </c:pt>
                <c:pt idx="2">
                  <c:v>96.666666666666671</c:v>
                </c:pt>
                <c:pt idx="3">
                  <c:v>91.25</c:v>
                </c:pt>
                <c:pt idx="4">
                  <c:v>96.666666666666671</c:v>
                </c:pt>
                <c:pt idx="5">
                  <c:v>95.333333333333329</c:v>
                </c:pt>
                <c:pt idx="6">
                  <c:v>94.333333333333329</c:v>
                </c:pt>
                <c:pt idx="7">
                  <c:v>93.5</c:v>
                </c:pt>
                <c:pt idx="8">
                  <c:v>97.5</c:v>
                </c:pt>
                <c:pt idx="9">
                  <c:v>94</c:v>
                </c:pt>
                <c:pt idx="10">
                  <c:v>94.911111111111111</c:v>
                </c:pt>
              </c:numCache>
            </c:numRef>
          </c:val>
          <c:smooth val="0"/>
          <c:extLst>
            <c:ext xmlns:c16="http://schemas.microsoft.com/office/drawing/2014/chart" uri="{C3380CC4-5D6E-409C-BE32-E72D297353CC}">
              <c16:uniqueId val="{00000003-7242-4171-B3EE-7F1E88055E74}"/>
            </c:ext>
          </c:extLst>
        </c:ser>
        <c:ser>
          <c:idx val="5"/>
          <c:order val="4"/>
          <c:tx>
            <c:strRef>
              <c:f>AGE!$G$225</c:f>
              <c:strCache>
                <c:ptCount val="1"/>
                <c:pt idx="0">
                  <c:v>6</c:v>
                </c:pt>
              </c:strCache>
            </c:strRef>
          </c:tx>
          <c:spPr>
            <a:ln w="12700">
              <a:solidFill>
                <a:srgbClr val="800000"/>
              </a:solidFill>
              <a:prstDash val="solid"/>
            </a:ln>
          </c:spPr>
          <c:marker>
            <c:symbol val="circle"/>
            <c:size val="5"/>
            <c:spPr>
              <a:solidFill>
                <a:srgbClr val="800000"/>
              </a:solidFill>
              <a:ln>
                <a:solidFill>
                  <a:srgbClr val="800000"/>
                </a:solidFill>
                <a:prstDash val="solid"/>
              </a:ln>
            </c:spPr>
          </c:marker>
          <c:cat>
            <c:strRef>
              <c:f>AGE!$H$218:$R$218</c:f>
              <c:strCache>
                <c:ptCount val="11"/>
                <c:pt idx="0">
                  <c:v>Reader 1</c:v>
                </c:pt>
                <c:pt idx="1">
                  <c:v>Reader 2</c:v>
                </c:pt>
                <c:pt idx="2">
                  <c:v>Reader 3</c:v>
                </c:pt>
                <c:pt idx="3">
                  <c:v>Reader 4</c:v>
                </c:pt>
                <c:pt idx="4">
                  <c:v>Reader 5</c:v>
                </c:pt>
                <c:pt idx="5">
                  <c:v>Reader 6</c:v>
                </c:pt>
                <c:pt idx="6">
                  <c:v>Reader 7</c:v>
                </c:pt>
                <c:pt idx="7">
                  <c:v>Reader 8</c:v>
                </c:pt>
                <c:pt idx="8">
                  <c:v>Reader 9</c:v>
                </c:pt>
                <c:pt idx="9">
                  <c:v>Reader 10</c:v>
                </c:pt>
                <c:pt idx="10">
                  <c:v>ALL</c:v>
                </c:pt>
              </c:strCache>
            </c:strRef>
          </c:cat>
          <c:val>
            <c:numRef>
              <c:f>AGE!$H$225:$R$225</c:f>
              <c:numCache>
                <c:formatCode>0.0</c:formatCode>
                <c:ptCount val="11"/>
                <c:pt idx="0">
                  <c:v>95.3</c:v>
                </c:pt>
                <c:pt idx="1">
                  <c:v>96.8</c:v>
                </c:pt>
                <c:pt idx="2">
                  <c:v>94.625</c:v>
                </c:pt>
                <c:pt idx="3">
                  <c:v>94.384615384615387</c:v>
                </c:pt>
                <c:pt idx="4">
                  <c:v>96.666666666666671</c:v>
                </c:pt>
                <c:pt idx="5">
                  <c:v>93.615384615384613</c:v>
                </c:pt>
                <c:pt idx="6">
                  <c:v>93.25</c:v>
                </c:pt>
                <c:pt idx="7">
                  <c:v>94.375</c:v>
                </c:pt>
                <c:pt idx="8">
                  <c:v>93.857142857142861</c:v>
                </c:pt>
                <c:pt idx="9">
                  <c:v>95.777777777777771</c:v>
                </c:pt>
                <c:pt idx="10">
                  <c:v>94.797979797979792</c:v>
                </c:pt>
              </c:numCache>
            </c:numRef>
          </c:val>
          <c:smooth val="0"/>
          <c:extLst>
            <c:ext xmlns:c16="http://schemas.microsoft.com/office/drawing/2014/chart" uri="{C3380CC4-5D6E-409C-BE32-E72D297353CC}">
              <c16:uniqueId val="{00000004-7242-4171-B3EE-7F1E88055E74}"/>
            </c:ext>
          </c:extLst>
        </c:ser>
        <c:ser>
          <c:idx val="4"/>
          <c:order val="5"/>
          <c:tx>
            <c:strRef>
              <c:f>AGE!$G$224</c:f>
              <c:strCache>
                <c:ptCount val="1"/>
                <c:pt idx="0">
                  <c:v>5</c:v>
                </c:pt>
              </c:strCache>
            </c:strRef>
          </c:tx>
          <c:spPr>
            <a:ln w="12700">
              <a:solidFill>
                <a:srgbClr val="800080"/>
              </a:solidFill>
              <a:prstDash val="solid"/>
            </a:ln>
          </c:spPr>
          <c:marker>
            <c:symbol val="star"/>
            <c:size val="5"/>
            <c:spPr>
              <a:noFill/>
              <a:ln>
                <a:solidFill>
                  <a:srgbClr val="800080"/>
                </a:solidFill>
                <a:prstDash val="solid"/>
              </a:ln>
            </c:spPr>
          </c:marker>
          <c:cat>
            <c:strRef>
              <c:f>AGE!$H$218:$R$218</c:f>
              <c:strCache>
                <c:ptCount val="11"/>
                <c:pt idx="0">
                  <c:v>Reader 1</c:v>
                </c:pt>
                <c:pt idx="1">
                  <c:v>Reader 2</c:v>
                </c:pt>
                <c:pt idx="2">
                  <c:v>Reader 3</c:v>
                </c:pt>
                <c:pt idx="3">
                  <c:v>Reader 4</c:v>
                </c:pt>
                <c:pt idx="4">
                  <c:v>Reader 5</c:v>
                </c:pt>
                <c:pt idx="5">
                  <c:v>Reader 6</c:v>
                </c:pt>
                <c:pt idx="6">
                  <c:v>Reader 7</c:v>
                </c:pt>
                <c:pt idx="7">
                  <c:v>Reader 8</c:v>
                </c:pt>
                <c:pt idx="8">
                  <c:v>Reader 9</c:v>
                </c:pt>
                <c:pt idx="9">
                  <c:v>Reader 10</c:v>
                </c:pt>
                <c:pt idx="10">
                  <c:v>ALL</c:v>
                </c:pt>
              </c:strCache>
            </c:strRef>
          </c:cat>
          <c:val>
            <c:numRef>
              <c:f>AGE!$H$224:$R$224</c:f>
              <c:numCache>
                <c:formatCode>0.0</c:formatCode>
                <c:ptCount val="11"/>
                <c:pt idx="0">
                  <c:v>84.545454545454547</c:v>
                </c:pt>
                <c:pt idx="1">
                  <c:v>84</c:v>
                </c:pt>
                <c:pt idx="2">
                  <c:v>87.6</c:v>
                </c:pt>
                <c:pt idx="3">
                  <c:v>82</c:v>
                </c:pt>
                <c:pt idx="4">
                  <c:v>88.285714285714292</c:v>
                </c:pt>
                <c:pt idx="5">
                  <c:v>84.4</c:v>
                </c:pt>
                <c:pt idx="6">
                  <c:v>78.777777777777771</c:v>
                </c:pt>
                <c:pt idx="7">
                  <c:v>84.333333333333329</c:v>
                </c:pt>
                <c:pt idx="8">
                  <c:v>82</c:v>
                </c:pt>
                <c:pt idx="9">
                  <c:v>82.25</c:v>
                </c:pt>
                <c:pt idx="10">
                  <c:v>84.045454545454547</c:v>
                </c:pt>
              </c:numCache>
            </c:numRef>
          </c:val>
          <c:smooth val="0"/>
          <c:extLst>
            <c:ext xmlns:c16="http://schemas.microsoft.com/office/drawing/2014/chart" uri="{C3380CC4-5D6E-409C-BE32-E72D297353CC}">
              <c16:uniqueId val="{00000005-7242-4171-B3EE-7F1E88055E74}"/>
            </c:ext>
          </c:extLst>
        </c:ser>
        <c:ser>
          <c:idx val="3"/>
          <c:order val="6"/>
          <c:tx>
            <c:strRef>
              <c:f>AGE!$G$223</c:f>
              <c:strCache>
                <c:ptCount val="1"/>
                <c:pt idx="0">
                  <c:v>4</c:v>
                </c:pt>
              </c:strCache>
            </c:strRef>
          </c:tx>
          <c:spPr>
            <a:ln w="12700">
              <a:solidFill>
                <a:srgbClr val="000000"/>
              </a:solidFill>
              <a:prstDash val="solid"/>
            </a:ln>
          </c:spPr>
          <c:marker>
            <c:symbol val="x"/>
            <c:size val="5"/>
            <c:spPr>
              <a:noFill/>
              <a:ln>
                <a:solidFill>
                  <a:srgbClr val="000000"/>
                </a:solidFill>
                <a:prstDash val="solid"/>
              </a:ln>
            </c:spPr>
          </c:marker>
          <c:cat>
            <c:strRef>
              <c:f>AGE!$H$218:$R$218</c:f>
              <c:strCache>
                <c:ptCount val="11"/>
                <c:pt idx="0">
                  <c:v>Reader 1</c:v>
                </c:pt>
                <c:pt idx="1">
                  <c:v>Reader 2</c:v>
                </c:pt>
                <c:pt idx="2">
                  <c:v>Reader 3</c:v>
                </c:pt>
                <c:pt idx="3">
                  <c:v>Reader 4</c:v>
                </c:pt>
                <c:pt idx="4">
                  <c:v>Reader 5</c:v>
                </c:pt>
                <c:pt idx="5">
                  <c:v>Reader 6</c:v>
                </c:pt>
                <c:pt idx="6">
                  <c:v>Reader 7</c:v>
                </c:pt>
                <c:pt idx="7">
                  <c:v>Reader 8</c:v>
                </c:pt>
                <c:pt idx="8">
                  <c:v>Reader 9</c:v>
                </c:pt>
                <c:pt idx="9">
                  <c:v>Reader 10</c:v>
                </c:pt>
                <c:pt idx="10">
                  <c:v>ALL</c:v>
                </c:pt>
              </c:strCache>
            </c:strRef>
          </c:cat>
          <c:val>
            <c:numRef>
              <c:f>AGE!$H$223:$R$223</c:f>
              <c:numCache>
                <c:formatCode>0.0</c:formatCode>
                <c:ptCount val="11"/>
                <c:pt idx="0">
                  <c:v>70.89473684210526</c:v>
                </c:pt>
                <c:pt idx="1">
                  <c:v>72.631578947368425</c:v>
                </c:pt>
                <c:pt idx="2">
                  <c:v>71.3</c:v>
                </c:pt>
                <c:pt idx="3">
                  <c:v>71.400000000000006</c:v>
                </c:pt>
                <c:pt idx="4">
                  <c:v>71.84210526315789</c:v>
                </c:pt>
                <c:pt idx="5">
                  <c:v>69.733333333333334</c:v>
                </c:pt>
                <c:pt idx="6">
                  <c:v>71.94736842105263</c:v>
                </c:pt>
                <c:pt idx="7">
                  <c:v>70.777777777777771</c:v>
                </c:pt>
                <c:pt idx="8">
                  <c:v>70.473684210526315</c:v>
                </c:pt>
                <c:pt idx="9">
                  <c:v>69.647058823529406</c:v>
                </c:pt>
                <c:pt idx="10">
                  <c:v>71.121052631578948</c:v>
                </c:pt>
              </c:numCache>
            </c:numRef>
          </c:val>
          <c:smooth val="0"/>
          <c:extLst>
            <c:ext xmlns:c16="http://schemas.microsoft.com/office/drawing/2014/chart" uri="{C3380CC4-5D6E-409C-BE32-E72D297353CC}">
              <c16:uniqueId val="{00000006-7242-4171-B3EE-7F1E88055E74}"/>
            </c:ext>
          </c:extLst>
        </c:ser>
        <c:ser>
          <c:idx val="2"/>
          <c:order val="7"/>
          <c:tx>
            <c:strRef>
              <c:f>AGE!$G$222</c:f>
              <c:strCache>
                <c:ptCount val="1"/>
                <c:pt idx="0">
                  <c:v>3</c:v>
                </c:pt>
              </c:strCache>
            </c:strRef>
          </c:tx>
          <c:spPr>
            <a:ln w="12700">
              <a:solidFill>
                <a:srgbClr val="FF0000"/>
              </a:solidFill>
              <a:prstDash val="solid"/>
            </a:ln>
          </c:spPr>
          <c:marker>
            <c:symbol val="triangle"/>
            <c:size val="5"/>
            <c:spPr>
              <a:solidFill>
                <a:srgbClr val="FF0000"/>
              </a:solidFill>
              <a:ln>
                <a:solidFill>
                  <a:srgbClr val="FF0000"/>
                </a:solidFill>
                <a:prstDash val="solid"/>
              </a:ln>
            </c:spPr>
          </c:marker>
          <c:cat>
            <c:strRef>
              <c:f>AGE!$H$218:$R$218</c:f>
              <c:strCache>
                <c:ptCount val="11"/>
                <c:pt idx="0">
                  <c:v>Reader 1</c:v>
                </c:pt>
                <c:pt idx="1">
                  <c:v>Reader 2</c:v>
                </c:pt>
                <c:pt idx="2">
                  <c:v>Reader 3</c:v>
                </c:pt>
                <c:pt idx="3">
                  <c:v>Reader 4</c:v>
                </c:pt>
                <c:pt idx="4">
                  <c:v>Reader 5</c:v>
                </c:pt>
                <c:pt idx="5">
                  <c:v>Reader 6</c:v>
                </c:pt>
                <c:pt idx="6">
                  <c:v>Reader 7</c:v>
                </c:pt>
                <c:pt idx="7">
                  <c:v>Reader 8</c:v>
                </c:pt>
                <c:pt idx="8">
                  <c:v>Reader 9</c:v>
                </c:pt>
                <c:pt idx="9">
                  <c:v>Reader 10</c:v>
                </c:pt>
                <c:pt idx="10">
                  <c:v>ALL</c:v>
                </c:pt>
              </c:strCache>
            </c:strRef>
          </c:cat>
          <c:val>
            <c:numRef>
              <c:f>AGE!$H$222:$R$222</c:f>
              <c:numCache>
                <c:formatCode>0.0</c:formatCode>
                <c:ptCount val="11"/>
                <c:pt idx="0">
                  <c:v>68.090909090909093</c:v>
                </c:pt>
                <c:pt idx="1">
                  <c:v>65.916666666666671</c:v>
                </c:pt>
                <c:pt idx="2">
                  <c:v>67.727272727272734</c:v>
                </c:pt>
                <c:pt idx="3">
                  <c:v>62.2</c:v>
                </c:pt>
                <c:pt idx="4">
                  <c:v>66.666666666666671</c:v>
                </c:pt>
                <c:pt idx="5">
                  <c:v>66</c:v>
                </c:pt>
                <c:pt idx="6">
                  <c:v>67.599999999999994</c:v>
                </c:pt>
                <c:pt idx="7">
                  <c:v>66.599999999999994</c:v>
                </c:pt>
                <c:pt idx="8">
                  <c:v>59.833333333333336</c:v>
                </c:pt>
                <c:pt idx="9">
                  <c:v>63.375</c:v>
                </c:pt>
                <c:pt idx="10">
                  <c:v>65.9381443298969</c:v>
                </c:pt>
              </c:numCache>
            </c:numRef>
          </c:val>
          <c:smooth val="0"/>
          <c:extLst>
            <c:ext xmlns:c16="http://schemas.microsoft.com/office/drawing/2014/chart" uri="{C3380CC4-5D6E-409C-BE32-E72D297353CC}">
              <c16:uniqueId val="{00000007-7242-4171-B3EE-7F1E88055E74}"/>
            </c:ext>
          </c:extLst>
        </c:ser>
        <c:ser>
          <c:idx val="1"/>
          <c:order val="8"/>
          <c:tx>
            <c:strRef>
              <c:f>AGE!$G$221</c:f>
              <c:strCache>
                <c:ptCount val="1"/>
                <c:pt idx="0">
                  <c:v>2</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strRef>
              <c:f>AGE!$H$218:$R$218</c:f>
              <c:strCache>
                <c:ptCount val="11"/>
                <c:pt idx="0">
                  <c:v>Reader 1</c:v>
                </c:pt>
                <c:pt idx="1">
                  <c:v>Reader 2</c:v>
                </c:pt>
                <c:pt idx="2">
                  <c:v>Reader 3</c:v>
                </c:pt>
                <c:pt idx="3">
                  <c:v>Reader 4</c:v>
                </c:pt>
                <c:pt idx="4">
                  <c:v>Reader 5</c:v>
                </c:pt>
                <c:pt idx="5">
                  <c:v>Reader 6</c:v>
                </c:pt>
                <c:pt idx="6">
                  <c:v>Reader 7</c:v>
                </c:pt>
                <c:pt idx="7">
                  <c:v>Reader 8</c:v>
                </c:pt>
                <c:pt idx="8">
                  <c:v>Reader 9</c:v>
                </c:pt>
                <c:pt idx="9">
                  <c:v>Reader 10</c:v>
                </c:pt>
                <c:pt idx="10">
                  <c:v>ALL</c:v>
                </c:pt>
              </c:strCache>
            </c:strRef>
          </c:cat>
          <c:val>
            <c:numRef>
              <c:f>AGE!$H$221:$R$221</c:f>
              <c:numCache>
                <c:formatCode>0.0</c:formatCode>
                <c:ptCount val="11"/>
                <c:pt idx="0">
                  <c:v>58</c:v>
                </c:pt>
                <c:pt idx="1">
                  <c:v>58</c:v>
                </c:pt>
                <c:pt idx="2">
                  <c:v>58</c:v>
                </c:pt>
                <c:pt idx="3">
                  <c:v>58</c:v>
                </c:pt>
                <c:pt idx="4">
                  <c:v>63</c:v>
                </c:pt>
                <c:pt idx="5">
                  <c:v>44</c:v>
                </c:pt>
                <c:pt idx="6">
                  <c:v>58</c:v>
                </c:pt>
                <c:pt idx="7">
                  <c:v>58</c:v>
                </c:pt>
                <c:pt idx="8">
                  <c:v>58</c:v>
                </c:pt>
                <c:pt idx="9">
                  <c:v>58</c:v>
                </c:pt>
                <c:pt idx="10">
                  <c:v>58.05</c:v>
                </c:pt>
              </c:numCache>
            </c:numRef>
          </c:val>
          <c:smooth val="0"/>
          <c:extLst>
            <c:ext xmlns:c16="http://schemas.microsoft.com/office/drawing/2014/chart" uri="{C3380CC4-5D6E-409C-BE32-E72D297353CC}">
              <c16:uniqueId val="{00000008-7242-4171-B3EE-7F1E88055E74}"/>
            </c:ext>
          </c:extLst>
        </c:ser>
        <c:ser>
          <c:idx val="0"/>
          <c:order val="9"/>
          <c:tx>
            <c:strRef>
              <c:f>AGE!$G$220</c:f>
              <c:strCache>
                <c:ptCount val="1"/>
                <c:pt idx="0">
                  <c:v>1</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strRef>
              <c:f>AGE!$H$218:$R$218</c:f>
              <c:strCache>
                <c:ptCount val="11"/>
                <c:pt idx="0">
                  <c:v>Reader 1</c:v>
                </c:pt>
                <c:pt idx="1">
                  <c:v>Reader 2</c:v>
                </c:pt>
                <c:pt idx="2">
                  <c:v>Reader 3</c:v>
                </c:pt>
                <c:pt idx="3">
                  <c:v>Reader 4</c:v>
                </c:pt>
                <c:pt idx="4">
                  <c:v>Reader 5</c:v>
                </c:pt>
                <c:pt idx="5">
                  <c:v>Reader 6</c:v>
                </c:pt>
                <c:pt idx="6">
                  <c:v>Reader 7</c:v>
                </c:pt>
                <c:pt idx="7">
                  <c:v>Reader 8</c:v>
                </c:pt>
                <c:pt idx="8">
                  <c:v>Reader 9</c:v>
                </c:pt>
                <c:pt idx="9">
                  <c:v>Reader 10</c:v>
                </c:pt>
                <c:pt idx="10">
                  <c:v>ALL</c:v>
                </c:pt>
              </c:strCache>
            </c:strRef>
          </c:cat>
          <c:val>
            <c:numRef>
              <c:f>AGE!$H$220:$R$220</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9-7242-4171-B3EE-7F1E88055E74}"/>
            </c:ext>
          </c:extLst>
        </c:ser>
        <c:ser>
          <c:idx val="13"/>
          <c:order val="10"/>
          <c:tx>
            <c:strRef>
              <c:f>AGE!$G$219</c:f>
              <c:strCache>
                <c:ptCount val="1"/>
                <c:pt idx="0">
                  <c:v>0</c:v>
                </c:pt>
              </c:strCache>
            </c:strRef>
          </c:tx>
          <c:spPr>
            <a:ln w="12700">
              <a:solidFill>
                <a:srgbClr val="FF99CC"/>
              </a:solidFill>
              <a:prstDash val="solid"/>
            </a:ln>
          </c:spPr>
          <c:marker>
            <c:symbol val="star"/>
            <c:size val="5"/>
            <c:spPr>
              <a:noFill/>
              <a:ln>
                <a:solidFill>
                  <a:srgbClr val="CC9CCC"/>
                </a:solidFill>
                <a:prstDash val="solid"/>
              </a:ln>
            </c:spPr>
          </c:marker>
          <c:cat>
            <c:strRef>
              <c:f>AGE!$H$218:$R$218</c:f>
              <c:strCache>
                <c:ptCount val="11"/>
                <c:pt idx="0">
                  <c:v>Reader 1</c:v>
                </c:pt>
                <c:pt idx="1">
                  <c:v>Reader 2</c:v>
                </c:pt>
                <c:pt idx="2">
                  <c:v>Reader 3</c:v>
                </c:pt>
                <c:pt idx="3">
                  <c:v>Reader 4</c:v>
                </c:pt>
                <c:pt idx="4">
                  <c:v>Reader 5</c:v>
                </c:pt>
                <c:pt idx="5">
                  <c:v>Reader 6</c:v>
                </c:pt>
                <c:pt idx="6">
                  <c:v>Reader 7</c:v>
                </c:pt>
                <c:pt idx="7">
                  <c:v>Reader 8</c:v>
                </c:pt>
                <c:pt idx="8">
                  <c:v>Reader 9</c:v>
                </c:pt>
                <c:pt idx="9">
                  <c:v>Reader 10</c:v>
                </c:pt>
                <c:pt idx="10">
                  <c:v>ALL</c:v>
                </c:pt>
              </c:strCache>
            </c:strRef>
          </c:cat>
          <c:val>
            <c:numRef>
              <c:f>AGE!$H$219:$R$219</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A-7242-4171-B3EE-7F1E88055E74}"/>
            </c:ext>
          </c:extLst>
        </c:ser>
        <c:dLbls>
          <c:showLegendKey val="0"/>
          <c:showVal val="0"/>
          <c:showCatName val="0"/>
          <c:showSerName val="0"/>
          <c:showPercent val="0"/>
          <c:showBubbleSize val="0"/>
        </c:dLbls>
        <c:marker val="1"/>
        <c:smooth val="0"/>
        <c:axId val="112633728"/>
        <c:axId val="112644096"/>
      </c:lineChart>
      <c:catAx>
        <c:axId val="112633728"/>
        <c:scaling>
          <c:orientation val="minMax"/>
        </c:scaling>
        <c:delete val="0"/>
        <c:axPos val="b"/>
        <c:numFmt formatCode="General" sourceLinked="1"/>
        <c:majorTickMark val="out"/>
        <c:minorTickMark val="none"/>
        <c:tickLblPos val="nextTo"/>
        <c:spPr>
          <a:ln w="3175">
            <a:solidFill>
              <a:srgbClr val="000000"/>
            </a:solidFill>
            <a:prstDash val="solid"/>
          </a:ln>
        </c:spPr>
        <c:txPr>
          <a:bodyPr rot="-4500000" vert="horz"/>
          <a:lstStyle/>
          <a:p>
            <a:pPr>
              <a:defRPr sz="1200" b="1" i="0" u="none" strike="noStrike" baseline="0">
                <a:solidFill>
                  <a:srgbClr val="000000"/>
                </a:solidFill>
                <a:latin typeface="Arial"/>
                <a:ea typeface="Arial"/>
                <a:cs typeface="Arial"/>
              </a:defRPr>
            </a:pPr>
            <a:endParaRPr lang="nb-NO"/>
          </a:p>
        </c:txPr>
        <c:crossAx val="112644096"/>
        <c:crosses val="autoZero"/>
        <c:auto val="1"/>
        <c:lblAlgn val="ctr"/>
        <c:lblOffset val="100"/>
        <c:tickLblSkip val="1"/>
        <c:tickMarkSkip val="1"/>
        <c:noMultiLvlLbl val="0"/>
      </c:catAx>
      <c:valAx>
        <c:axId val="112644096"/>
        <c:scaling>
          <c:orientation val="minMax"/>
        </c:scaling>
        <c:delete val="0"/>
        <c:axPos val="l"/>
        <c:majorGridlines>
          <c:spPr>
            <a:ln w="3175">
              <a:solidFill>
                <a:srgbClr val="000000"/>
              </a:solidFill>
              <a:prstDash val="sysDash"/>
            </a:ln>
          </c:spPr>
        </c:majorGridlines>
        <c:title>
          <c:tx>
            <c:rich>
              <a:bodyPr/>
              <a:lstStyle/>
              <a:p>
                <a:pPr>
                  <a:defRPr sz="1425" b="1" i="0" u="none" strike="noStrike" baseline="0">
                    <a:solidFill>
                      <a:srgbClr val="000000"/>
                    </a:solidFill>
                    <a:latin typeface="Arial"/>
                    <a:ea typeface="Arial"/>
                    <a:cs typeface="Arial"/>
                  </a:defRPr>
                </a:pPr>
                <a:r>
                  <a:rPr lang="nb-NO"/>
                  <a:t>Mean length (cm)</a:t>
                </a:r>
              </a:p>
            </c:rich>
          </c:tx>
          <c:layout>
            <c:manualLayout>
              <c:xMode val="edge"/>
              <c:yMode val="edge"/>
              <c:x val="5.2966101694915391E-3"/>
              <c:y val="0.3012704174228684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25" b="0" i="0" u="none" strike="noStrike" baseline="0">
                <a:solidFill>
                  <a:srgbClr val="000000"/>
                </a:solidFill>
                <a:latin typeface="Arial"/>
                <a:ea typeface="Arial"/>
                <a:cs typeface="Arial"/>
              </a:defRPr>
            </a:pPr>
            <a:endParaRPr lang="nb-NO"/>
          </a:p>
        </c:txPr>
        <c:crossAx val="112633728"/>
        <c:crosses val="autoZero"/>
        <c:crossBetween val="between"/>
      </c:valAx>
      <c:spPr>
        <a:noFill/>
        <a:ln w="25400">
          <a:noFill/>
        </a:ln>
      </c:spPr>
    </c:plotArea>
    <c:legend>
      <c:legendPos val="r"/>
      <c:layout>
        <c:manualLayout>
          <c:xMode val="edge"/>
          <c:yMode val="edge"/>
          <c:x val="0.93080733740325516"/>
          <c:y val="0.18228940721244752"/>
          <c:w val="6.7796610169491969E-2"/>
          <c:h val="0.80762250453720441"/>
        </c:manualLayout>
      </c:layout>
      <c:overlay val="0"/>
      <c:spPr>
        <a:solidFill>
          <a:srgbClr val="FFFFFF"/>
        </a:solidFill>
        <a:ln w="3175">
          <a:solidFill>
            <a:srgbClr val="000000"/>
          </a:solidFill>
          <a:prstDash val="solid"/>
        </a:ln>
      </c:spPr>
      <c:txPr>
        <a:bodyPr/>
        <a:lstStyle/>
        <a:p>
          <a:pPr>
            <a:defRPr sz="1085" b="0" i="0" u="none" strike="noStrike" baseline="0">
              <a:solidFill>
                <a:srgbClr val="000000"/>
              </a:solidFill>
              <a:latin typeface="Arial"/>
              <a:ea typeface="Arial"/>
              <a:cs typeface="Arial"/>
            </a:defRPr>
          </a:pPr>
          <a:endParaRPr lang="nb-NO"/>
        </a:p>
      </c:txPr>
    </c:legend>
    <c:plotVisOnly val="1"/>
    <c:dispBlanksAs val="gap"/>
    <c:showDLblsOverMax val="0"/>
  </c:chart>
  <c:spPr>
    <a:solidFill>
      <a:srgbClr val="FFFFFF"/>
    </a:solidFill>
    <a:ln w="9525">
      <a:noFill/>
    </a:ln>
  </c:spPr>
  <c:txPr>
    <a:bodyPr/>
    <a:lstStyle/>
    <a:p>
      <a:pPr>
        <a:defRPr sz="2525" b="0" i="0" u="none" strike="noStrike" baseline="0">
          <a:solidFill>
            <a:srgbClr val="000000"/>
          </a:solidFill>
          <a:latin typeface="Arial"/>
          <a:ea typeface="Arial"/>
          <a:cs typeface="Arial"/>
        </a:defRPr>
      </a:pPr>
      <a:endParaRPr lang="nb-NO"/>
    </a:p>
  </c:txPr>
  <c:printSettings>
    <c:headerFooter alignWithMargins="0"/>
    <c:pageMargins b="1" l="0.75000000000000133" r="0.75000000000000133" t="1" header="0.5" footer="0.5"/>
    <c:pageSetup orientation="landscape" horizontalDpi="300" verticalDpi="30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372199702761382E-2"/>
          <c:y val="0.11528165225166047"/>
          <c:w val="0.90134578487695616"/>
          <c:h val="0.77748091053445401"/>
        </c:manualLayout>
      </c:layout>
      <c:lineChart>
        <c:grouping val="standard"/>
        <c:varyColors val="0"/>
        <c:ser>
          <c:idx val="1"/>
          <c:order val="0"/>
          <c:tx>
            <c:v>STDEV</c:v>
          </c:tx>
          <c:spPr>
            <a:ln w="25400">
              <a:pattFill prst="pct75">
                <a:fgClr>
                  <a:srgbClr val="000000"/>
                </a:fgClr>
                <a:bgClr>
                  <a:srgbClr val="FFFFFF"/>
                </a:bgClr>
              </a:pattFill>
              <a:prstDash val="solid"/>
            </a:ln>
          </c:spPr>
          <c:marker>
            <c:symbol val="square"/>
            <c:size val="6"/>
            <c:spPr>
              <a:noFill/>
              <a:ln>
                <a:solidFill>
                  <a:srgbClr val="000000"/>
                </a:solidFill>
                <a:prstDash val="solid"/>
              </a:ln>
            </c:spPr>
          </c:marker>
          <c:cat>
            <c:numRef>
              <c:f>AGE!$G$271:$G$286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AGE!$S$271:$S$286</c:f>
              <c:numCache>
                <c:formatCode>0.000</c:formatCode>
                <c:ptCount val="16"/>
                <c:pt idx="0">
                  <c:v>0</c:v>
                </c:pt>
                <c:pt idx="1">
                  <c:v>0</c:v>
                </c:pt>
                <c:pt idx="2">
                  <c:v>0.2236067977499793</c:v>
                </c:pt>
                <c:pt idx="3">
                  <c:v>0.39408865457586811</c:v>
                </c:pt>
                <c:pt idx="4">
                  <c:v>0.4820350867142118</c:v>
                </c:pt>
                <c:pt idx="5">
                  <c:v>0.55663183363071422</c:v>
                </c:pt>
                <c:pt idx="6">
                  <c:v>0.54531984868858163</c:v>
                </c:pt>
                <c:pt idx="7">
                  <c:v>0.43018306715207627</c:v>
                </c:pt>
                <c:pt idx="8">
                  <c:v>0</c:v>
                </c:pt>
                <c:pt idx="9">
                  <c:v>1.3218806379747885</c:v>
                </c:pt>
                <c:pt idx="10">
                  <c:v>0.42163702135578396</c:v>
                </c:pt>
                <c:pt idx="11">
                  <c:v>0</c:v>
                </c:pt>
                <c:pt idx="12">
                  <c:v>0</c:v>
                </c:pt>
                <c:pt idx="13">
                  <c:v>0</c:v>
                </c:pt>
                <c:pt idx="14">
                  <c:v>0</c:v>
                </c:pt>
                <c:pt idx="15">
                  <c:v>0</c:v>
                </c:pt>
              </c:numCache>
            </c:numRef>
          </c:val>
          <c:smooth val="0"/>
          <c:extLst>
            <c:ext xmlns:c16="http://schemas.microsoft.com/office/drawing/2014/chart" uri="{C3380CC4-5D6E-409C-BE32-E72D297353CC}">
              <c16:uniqueId val="{00000000-C014-4747-B0F1-D355A51D5659}"/>
            </c:ext>
          </c:extLst>
        </c:ser>
        <c:dLbls>
          <c:showLegendKey val="0"/>
          <c:showVal val="0"/>
          <c:showCatName val="0"/>
          <c:showSerName val="0"/>
          <c:showPercent val="0"/>
          <c:showBubbleSize val="0"/>
        </c:dLbls>
        <c:marker val="1"/>
        <c:smooth val="0"/>
        <c:axId val="112756992"/>
        <c:axId val="112771456"/>
      </c:lineChart>
      <c:lineChart>
        <c:grouping val="standard"/>
        <c:varyColors val="0"/>
        <c:ser>
          <c:idx val="2"/>
          <c:order val="1"/>
          <c:tx>
            <c:v>Agreement (%)</c:v>
          </c:tx>
          <c:spPr>
            <a:ln w="12700">
              <a:solidFill>
                <a:srgbClr val="000000"/>
              </a:solidFill>
              <a:prstDash val="sysDash"/>
            </a:ln>
          </c:spPr>
          <c:marker>
            <c:symbol val="triangle"/>
            <c:size val="6"/>
            <c:spPr>
              <a:solidFill>
                <a:srgbClr val="000000"/>
              </a:solidFill>
              <a:ln>
                <a:solidFill>
                  <a:srgbClr val="000000"/>
                </a:solidFill>
                <a:prstDash val="solid"/>
              </a:ln>
            </c:spPr>
          </c:marker>
          <c:cat>
            <c:numRef>
              <c:f>AGE!$G$271:$G$286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AGE!$R$128:$R$143</c:f>
              <c:numCache>
                <c:formatCode>0%</c:formatCode>
                <c:ptCount val="16"/>
                <c:pt idx="0">
                  <c:v>0</c:v>
                </c:pt>
                <c:pt idx="1">
                  <c:v>0</c:v>
                </c:pt>
                <c:pt idx="2">
                  <c:v>0.95</c:v>
                </c:pt>
                <c:pt idx="3">
                  <c:v>0.85555555555555551</c:v>
                </c:pt>
                <c:pt idx="4">
                  <c:v>0.79545454545454541</c:v>
                </c:pt>
                <c:pt idx="5">
                  <c:v>0.77692307692307694</c:v>
                </c:pt>
                <c:pt idx="6">
                  <c:v>0.74</c:v>
                </c:pt>
                <c:pt idx="7">
                  <c:v>0.76666666666666672</c:v>
                </c:pt>
                <c:pt idx="8">
                  <c:v>0</c:v>
                </c:pt>
                <c:pt idx="9">
                  <c:v>0.4</c:v>
                </c:pt>
                <c:pt idx="10">
                  <c:v>0.8</c:v>
                </c:pt>
                <c:pt idx="11">
                  <c:v>0</c:v>
                </c:pt>
                <c:pt idx="12">
                  <c:v>0</c:v>
                </c:pt>
                <c:pt idx="13">
                  <c:v>0</c:v>
                </c:pt>
                <c:pt idx="14">
                  <c:v>0</c:v>
                </c:pt>
                <c:pt idx="15">
                  <c:v>0</c:v>
                </c:pt>
              </c:numCache>
            </c:numRef>
          </c:val>
          <c:smooth val="0"/>
          <c:extLst>
            <c:ext xmlns:c16="http://schemas.microsoft.com/office/drawing/2014/chart" uri="{C3380CC4-5D6E-409C-BE32-E72D297353CC}">
              <c16:uniqueId val="{00000001-C014-4747-B0F1-D355A51D5659}"/>
            </c:ext>
          </c:extLst>
        </c:ser>
        <c:ser>
          <c:idx val="0"/>
          <c:order val="2"/>
          <c:tx>
            <c:v>CV (%)</c:v>
          </c:tx>
          <c:spPr>
            <a:ln w="38100">
              <a:solidFill>
                <a:srgbClr val="FF0000"/>
              </a:solidFill>
              <a:prstDash val="solid"/>
            </a:ln>
          </c:spPr>
          <c:marker>
            <c:symbol val="circle"/>
            <c:size val="6"/>
            <c:spPr>
              <a:solidFill>
                <a:srgbClr val="FF0000"/>
              </a:solidFill>
              <a:ln>
                <a:solidFill>
                  <a:srgbClr val="FF0000"/>
                </a:solidFill>
                <a:prstDash val="solid"/>
              </a:ln>
            </c:spPr>
          </c:marker>
          <c:cat>
            <c:numRef>
              <c:f>AGE!$G$271:$G$286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AGE!$R$106:$R$121</c:f>
              <c:numCache>
                <c:formatCode>0.0%</c:formatCode>
                <c:ptCount val="16"/>
                <c:pt idx="0">
                  <c:v>0</c:v>
                </c:pt>
                <c:pt idx="1">
                  <c:v>0</c:v>
                </c:pt>
                <c:pt idx="2">
                  <c:v>7.5292325242104191E-2</c:v>
                </c:pt>
                <c:pt idx="3">
                  <c:v>9.2342860264977344E-2</c:v>
                </c:pt>
                <c:pt idx="4">
                  <c:v>8.7825125015925126E-2</c:v>
                </c:pt>
                <c:pt idx="5">
                  <c:v>6.7570731174823581E-2</c:v>
                </c:pt>
                <c:pt idx="6">
                  <c:v>7.2013955872671689E-2</c:v>
                </c:pt>
                <c:pt idx="7">
                  <c:v>4.2944511434385386E-2</c:v>
                </c:pt>
                <c:pt idx="8">
                  <c:v>0</c:v>
                </c:pt>
                <c:pt idx="9">
                  <c:v>0.12931591538473083</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2-C014-4747-B0F1-D355A51D5659}"/>
            </c:ext>
          </c:extLst>
        </c:ser>
        <c:dLbls>
          <c:showLegendKey val="0"/>
          <c:showVal val="0"/>
          <c:showCatName val="0"/>
          <c:showSerName val="0"/>
          <c:showPercent val="0"/>
          <c:showBubbleSize val="0"/>
        </c:dLbls>
        <c:marker val="1"/>
        <c:smooth val="0"/>
        <c:axId val="112772992"/>
        <c:axId val="112774528"/>
      </c:lineChart>
      <c:catAx>
        <c:axId val="112756992"/>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nb-NO"/>
          </a:p>
        </c:txPr>
        <c:crossAx val="112771456"/>
        <c:crosses val="autoZero"/>
        <c:auto val="1"/>
        <c:lblAlgn val="ctr"/>
        <c:lblOffset val="100"/>
        <c:tickLblSkip val="1"/>
        <c:tickMarkSkip val="1"/>
        <c:noMultiLvlLbl val="0"/>
      </c:catAx>
      <c:valAx>
        <c:axId val="112771456"/>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nb-NO"/>
          </a:p>
        </c:txPr>
        <c:crossAx val="112756992"/>
        <c:crosses val="autoZero"/>
        <c:crossBetween val="between"/>
      </c:valAx>
      <c:catAx>
        <c:axId val="112772992"/>
        <c:scaling>
          <c:orientation val="minMax"/>
        </c:scaling>
        <c:delete val="1"/>
        <c:axPos val="b"/>
        <c:numFmt formatCode="0" sourceLinked="1"/>
        <c:majorTickMark val="out"/>
        <c:minorTickMark val="none"/>
        <c:tickLblPos val="none"/>
        <c:crossAx val="112774528"/>
        <c:crosses val="autoZero"/>
        <c:auto val="1"/>
        <c:lblAlgn val="ctr"/>
        <c:lblOffset val="100"/>
        <c:noMultiLvlLbl val="0"/>
      </c:catAx>
      <c:valAx>
        <c:axId val="112774528"/>
        <c:scaling>
          <c:orientation val="minMax"/>
          <c:max val="1"/>
        </c:scaling>
        <c:delete val="0"/>
        <c:axPos val="r"/>
        <c:numFmt formatCode="0%" sourceLinked="0"/>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nb-NO"/>
          </a:p>
        </c:txPr>
        <c:crossAx val="112772992"/>
        <c:crosses val="max"/>
        <c:crossBetween val="between"/>
      </c:valAx>
      <c:spPr>
        <a:noFill/>
        <a:ln w="25400">
          <a:noFill/>
        </a:ln>
      </c:spPr>
    </c:plotArea>
    <c:legend>
      <c:legendPos val="r"/>
      <c:layout>
        <c:manualLayout>
          <c:xMode val="edge"/>
          <c:yMode val="edge"/>
          <c:x val="0.2757848710615215"/>
          <c:y val="2.1447721179624749E-2"/>
          <c:w val="0.45291503360286367"/>
          <c:h val="8.5790884718498744E-2"/>
        </c:manualLayout>
      </c:layout>
      <c:overlay val="0"/>
      <c:spPr>
        <a:solidFill>
          <a:srgbClr val="FFFFFF"/>
        </a:solidFill>
        <a:ln w="3175">
          <a:solidFill>
            <a:srgbClr val="000000"/>
          </a:solidFill>
          <a:prstDash val="solid"/>
        </a:ln>
      </c:spPr>
      <c:txPr>
        <a:bodyPr/>
        <a:lstStyle/>
        <a:p>
          <a:pPr>
            <a:defRPr sz="850" b="0" i="0" u="none" strike="noStrike" baseline="0">
              <a:solidFill>
                <a:srgbClr val="000000"/>
              </a:solidFill>
              <a:latin typeface="Arial"/>
              <a:ea typeface="Arial"/>
              <a:cs typeface="Arial"/>
            </a:defRPr>
          </a:pPr>
          <a:endParaRPr lang="nb-NO"/>
        </a:p>
      </c:txPr>
    </c:legend>
    <c:plotVisOnly val="1"/>
    <c:dispBlanksAs val="gap"/>
    <c:showDLblsOverMax val="0"/>
  </c:chart>
  <c:spPr>
    <a:solidFill>
      <a:srgbClr val="FFFFFF"/>
    </a:solidFill>
    <a:ln w="9525">
      <a:noFill/>
    </a:ln>
  </c:spPr>
  <c:txPr>
    <a:bodyPr/>
    <a:lstStyle/>
    <a:p>
      <a:pPr>
        <a:defRPr sz="1750" b="0" i="0" u="none" strike="noStrike" baseline="0">
          <a:solidFill>
            <a:srgbClr val="000000"/>
          </a:solidFill>
          <a:latin typeface="Arial"/>
          <a:ea typeface="Arial"/>
          <a:cs typeface="Arial"/>
        </a:defRPr>
      </a:pPr>
      <a:endParaRPr lang="nb-NO"/>
    </a:p>
  </c:txPr>
  <c:printSettings>
    <c:headerFooter alignWithMargins="0"/>
    <c:pageMargins b="1" l="0.75000000000000133" r="0.75000000000000133" t="1" header="0.5" footer="0.5"/>
    <c:pageSetup orientation="landscape" horizontalDpi="300" verticalDpi="300"/>
  </c:printSettings>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2190" b="0" i="0" u="none" strike="noStrike" baseline="0">
              <a:solidFill>
                <a:srgbClr val="000000"/>
              </a:solidFill>
              <a:latin typeface="Arial"/>
              <a:ea typeface="Arial"/>
              <a:cs typeface="Arial"/>
            </a:defRPr>
          </a:pPr>
          <a:endParaRPr lang="nb-NO"/>
        </a:p>
      </c:txPr>
    </c:title>
    <c:autoTitleDeleted val="0"/>
    <c:plotArea>
      <c:layout>
        <c:manualLayout>
          <c:layoutTarget val="inner"/>
          <c:xMode val="edge"/>
          <c:yMode val="edge"/>
          <c:x val="6.9989431786349296E-2"/>
          <c:y val="5.6565768161632266E-2"/>
          <c:w val="0.90668127541406862"/>
          <c:h val="0.90101187857457354"/>
        </c:manualLayout>
      </c:layout>
      <c:lineChart>
        <c:grouping val="standard"/>
        <c:varyColors val="0"/>
        <c:ser>
          <c:idx val="1"/>
          <c:order val="0"/>
          <c:tx>
            <c:strRef>
              <c:f>AGE!$AS$425</c:f>
              <c:strCache>
                <c:ptCount val="1"/>
              </c:strCache>
            </c:strRef>
          </c:tx>
          <c:spPr>
            <a:ln w="25400">
              <a:solidFill>
                <a:srgbClr val="FF0000"/>
              </a:solidFill>
              <a:prstDash val="solid"/>
            </a:ln>
          </c:spPr>
          <c:marker>
            <c:symbol val="circle"/>
            <c:size val="6"/>
            <c:spPr>
              <a:solidFill>
                <a:srgbClr val="FF0000"/>
              </a:solidFill>
              <a:ln>
                <a:solidFill>
                  <a:srgbClr val="FF0000"/>
                </a:solidFill>
                <a:prstDash val="solid"/>
              </a:ln>
            </c:spPr>
          </c:marker>
          <c:cat>
            <c:numRef>
              <c:f>AGE!$AC$426:$AC$441</c:f>
              <c:numCache>
                <c:formatCode>0</c:formatCode>
                <c:ptCount val="16"/>
                <c:pt idx="0" formatCode="General">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AGE!$AP$426:$AP$441</c:f>
              <c:numCache>
                <c:formatCode>0.00_ ;[Red]\-0.00\ </c:formatCode>
                <c:ptCount val="16"/>
                <c:pt idx="0">
                  <c:v>0</c:v>
                </c:pt>
                <c:pt idx="1">
                  <c:v>0</c:v>
                </c:pt>
                <c:pt idx="2">
                  <c:v>4.9999999999999822E-2</c:v>
                </c:pt>
                <c:pt idx="3">
                  <c:v>0.15555555555555545</c:v>
                </c:pt>
                <c:pt idx="4">
                  <c:v>2.2727272727272485E-2</c:v>
                </c:pt>
                <c:pt idx="5">
                  <c:v>0.21538461538461551</c:v>
                </c:pt>
                <c:pt idx="6">
                  <c:v>0.16000000000000014</c:v>
                </c:pt>
                <c:pt idx="7">
                  <c:v>0.23333333333333339</c:v>
                </c:pt>
                <c:pt idx="8">
                  <c:v>0</c:v>
                </c:pt>
                <c:pt idx="9">
                  <c:v>-0.19999999999999929</c:v>
                </c:pt>
                <c:pt idx="10">
                  <c:v>-0.19999999999999929</c:v>
                </c:pt>
                <c:pt idx="11">
                  <c:v>0</c:v>
                </c:pt>
                <c:pt idx="12">
                  <c:v>0</c:v>
                </c:pt>
                <c:pt idx="13">
                  <c:v>0</c:v>
                </c:pt>
                <c:pt idx="14">
                  <c:v>0</c:v>
                </c:pt>
                <c:pt idx="15">
                  <c:v>0</c:v>
                </c:pt>
              </c:numCache>
            </c:numRef>
          </c:val>
          <c:smooth val="0"/>
          <c:extLst>
            <c:ext xmlns:c16="http://schemas.microsoft.com/office/drawing/2014/chart" uri="{C3380CC4-5D6E-409C-BE32-E72D297353CC}">
              <c16:uniqueId val="{00000000-B80F-42E6-A89A-2B494B6DD6D6}"/>
            </c:ext>
          </c:extLst>
        </c:ser>
        <c:dLbls>
          <c:showLegendKey val="0"/>
          <c:showVal val="0"/>
          <c:showCatName val="0"/>
          <c:showSerName val="0"/>
          <c:showPercent val="0"/>
          <c:showBubbleSize val="0"/>
        </c:dLbls>
        <c:marker val="1"/>
        <c:smooth val="0"/>
        <c:axId val="112789376"/>
        <c:axId val="112807936"/>
      </c:lineChart>
      <c:catAx>
        <c:axId val="112789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25" b="1" i="0" u="none" strike="noStrike" baseline="0">
                <a:solidFill>
                  <a:srgbClr val="000000"/>
                </a:solidFill>
                <a:latin typeface="Arial"/>
                <a:ea typeface="Arial"/>
                <a:cs typeface="Arial"/>
              </a:defRPr>
            </a:pPr>
            <a:endParaRPr lang="nb-NO"/>
          </a:p>
        </c:txPr>
        <c:crossAx val="112807936"/>
        <c:crosses val="autoZero"/>
        <c:auto val="1"/>
        <c:lblAlgn val="ctr"/>
        <c:lblOffset val="100"/>
        <c:tickLblSkip val="1"/>
        <c:tickMarkSkip val="1"/>
        <c:noMultiLvlLbl val="0"/>
      </c:catAx>
      <c:valAx>
        <c:axId val="112807936"/>
        <c:scaling>
          <c:orientation val="minMax"/>
        </c:scaling>
        <c:delete val="0"/>
        <c:axPos val="l"/>
        <c:majorGridlines>
          <c:spPr>
            <a:ln w="3175">
              <a:solidFill>
                <a:srgbClr val="000000"/>
              </a:solidFill>
              <a:prstDash val="sysDash"/>
            </a:ln>
          </c:spPr>
        </c:majorGridlines>
        <c:numFmt formatCode="0.00_ ;[Red]\-0.00\ " sourceLinked="1"/>
        <c:majorTickMark val="out"/>
        <c:minorTickMark val="none"/>
        <c:tickLblPos val="nextTo"/>
        <c:spPr>
          <a:ln w="3175">
            <a:solidFill>
              <a:srgbClr val="000000"/>
            </a:solidFill>
            <a:prstDash val="solid"/>
          </a:ln>
        </c:spPr>
        <c:txPr>
          <a:bodyPr rot="0" vert="horz"/>
          <a:lstStyle/>
          <a:p>
            <a:pPr>
              <a:defRPr sz="1225" b="1" i="0" u="none" strike="noStrike" baseline="0">
                <a:solidFill>
                  <a:srgbClr val="000000"/>
                </a:solidFill>
                <a:latin typeface="Arial"/>
                <a:ea typeface="Arial"/>
                <a:cs typeface="Arial"/>
              </a:defRPr>
            </a:pPr>
            <a:endParaRPr lang="nb-NO"/>
          </a:p>
        </c:txPr>
        <c:crossAx val="112789376"/>
        <c:crosses val="autoZero"/>
        <c:crossBetween val="between"/>
        <c:majorUnit val="0.2"/>
      </c:valAx>
      <c:spPr>
        <a:noFill/>
        <a:ln w="25400">
          <a:noFill/>
        </a:ln>
      </c:spPr>
    </c:plotArea>
    <c:plotVisOnly val="1"/>
    <c:dispBlanksAs val="gap"/>
    <c:showDLblsOverMax val="0"/>
  </c:chart>
  <c:spPr>
    <a:solidFill>
      <a:srgbClr val="FFFFFF"/>
    </a:solidFill>
    <a:ln w="9525">
      <a:noFill/>
    </a:ln>
  </c:spPr>
  <c:txPr>
    <a:bodyPr/>
    <a:lstStyle/>
    <a:p>
      <a:pPr>
        <a:defRPr sz="1825" b="0" i="0" u="none" strike="noStrike" baseline="0">
          <a:solidFill>
            <a:srgbClr val="000000"/>
          </a:solidFill>
          <a:latin typeface="Arial"/>
          <a:ea typeface="Arial"/>
          <a:cs typeface="Arial"/>
        </a:defRPr>
      </a:pPr>
      <a:endParaRPr lang="nb-NO"/>
    </a:p>
  </c:txPr>
  <c:printSettings>
    <c:headerFooter alignWithMargins="0"/>
    <c:pageMargins b="1" l="0.75000000000000133" r="0.75000000000000133" t="1" header="0.5" footer="0.5"/>
    <c:pageSetup orientation="landscape" horizontalDpi="300" verticalDpi="300"/>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476217403678221"/>
          <c:y val="8.0169106709465282E-2"/>
          <c:w val="0.83047773526364443"/>
          <c:h val="0.77215508041221825"/>
        </c:manualLayout>
      </c:layout>
      <c:lineChart>
        <c:grouping val="standard"/>
        <c:varyColors val="0"/>
        <c:ser>
          <c:idx val="2"/>
          <c:order val="0"/>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AGE!$Q$314:$Q$329</c:f>
              <c:numCache>
                <c:formatCode>0.000</c:formatCode>
                <c:ptCount val="16"/>
                <c:pt idx="0">
                  <c:v>0</c:v>
                </c:pt>
                <c:pt idx="1">
                  <c:v>0</c:v>
                </c:pt>
                <c:pt idx="2">
                  <c:v>2</c:v>
                </c:pt>
                <c:pt idx="3">
                  <c:v>4.1041393259104195</c:v>
                </c:pt>
                <c:pt idx="4">
                  <c:v>5.2840996368861788</c:v>
                </c:pt>
                <c:pt idx="5">
                  <c:v>6.1078272500762605</c:v>
                </c:pt>
                <c:pt idx="6">
                  <c:v>7.4327955589886443</c:v>
                </c:pt>
                <c:pt idx="7">
                  <c:v>8.4880338717125845</c:v>
                </c:pt>
                <c:pt idx="8">
                  <c:v>0</c:v>
                </c:pt>
                <c:pt idx="9">
                  <c:v>10.914213562373096</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F9B2-4AE9-BE9E-486B25A64683}"/>
            </c:ext>
          </c:extLst>
        </c:ser>
        <c:ser>
          <c:idx val="3"/>
          <c:order val="1"/>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AGE!$Q$335:$Q$350</c:f>
              <c:numCache>
                <c:formatCode>0.000</c:formatCode>
                <c:ptCount val="16"/>
                <c:pt idx="0">
                  <c:v>0</c:v>
                </c:pt>
                <c:pt idx="1">
                  <c:v>0</c:v>
                </c:pt>
                <c:pt idx="2">
                  <c:v>2</c:v>
                </c:pt>
                <c:pt idx="3">
                  <c:v>2.3403051185340251</c:v>
                </c:pt>
                <c:pt idx="4">
                  <c:v>3.1704458176592758</c:v>
                </c:pt>
                <c:pt idx="5">
                  <c:v>4.3537112114622012</c:v>
                </c:pt>
                <c:pt idx="6">
                  <c:v>5.3672044410113564</c:v>
                </c:pt>
                <c:pt idx="7">
                  <c:v>6.1786327949540816</c:v>
                </c:pt>
                <c:pt idx="8">
                  <c:v>0</c:v>
                </c:pt>
                <c:pt idx="9">
                  <c:v>8.0857864376269042</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F9B2-4AE9-BE9E-486B25A64683}"/>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12860160"/>
        <c:axId val="112861952"/>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AGE!$Q$292:$Q$307</c:f>
              <c:numCache>
                <c:formatCode>0.00</c:formatCode>
                <c:ptCount val="16"/>
                <c:pt idx="0">
                  <c:v>0</c:v>
                </c:pt>
                <c:pt idx="1">
                  <c:v>0</c:v>
                </c:pt>
                <c:pt idx="2">
                  <c:v>2</c:v>
                </c:pt>
                <c:pt idx="3">
                  <c:v>3.2222222222222223</c:v>
                </c:pt>
                <c:pt idx="4">
                  <c:v>4.2272727272727275</c:v>
                </c:pt>
                <c:pt idx="5">
                  <c:v>5.2307692307692308</c:v>
                </c:pt>
                <c:pt idx="6">
                  <c:v>6.4</c:v>
                </c:pt>
                <c:pt idx="7">
                  <c:v>7.333333333333333</c:v>
                </c:pt>
                <c:pt idx="8">
                  <c:v>0</c:v>
                </c:pt>
                <c:pt idx="9">
                  <c:v>9.5</c:v>
                </c:pt>
                <c:pt idx="10">
                  <c:v>10</c:v>
                </c:pt>
                <c:pt idx="11">
                  <c:v>0</c:v>
                </c:pt>
                <c:pt idx="12">
                  <c:v>0</c:v>
                </c:pt>
                <c:pt idx="13">
                  <c:v>0</c:v>
                </c:pt>
                <c:pt idx="14">
                  <c:v>0</c:v>
                </c:pt>
                <c:pt idx="15">
                  <c:v>0</c:v>
                </c:pt>
              </c:numCache>
            </c:numRef>
          </c:val>
          <c:smooth val="0"/>
          <c:extLst>
            <c:ext xmlns:c16="http://schemas.microsoft.com/office/drawing/2014/chart" uri="{C3380CC4-5D6E-409C-BE32-E72D297353CC}">
              <c16:uniqueId val="{00000002-F9B2-4AE9-BE9E-486B25A64683}"/>
            </c:ext>
          </c:extLst>
        </c:ser>
        <c:ser>
          <c:idx val="1"/>
          <c:order val="3"/>
          <c:spPr>
            <a:ln w="3175">
              <a:solidFill>
                <a:srgbClr val="000000"/>
              </a:solidFill>
              <a:prstDash val="solid"/>
            </a:ln>
          </c:spPr>
          <c:marker>
            <c:symbol val="none"/>
          </c:marker>
          <c:cat>
            <c:numRef>
              <c:f>AGE!#REF!</c:f>
              <c:numCache>
                <c:formatCode>General</c:formatCode>
                <c:ptCount val="1"/>
                <c:pt idx="0">
                  <c:v>1</c:v>
                </c:pt>
              </c:numCache>
            </c:numRef>
          </c:cat>
          <c:val>
            <c:numRef>
              <c:f>AGE!$G$335:$G$350</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F9B2-4AE9-BE9E-486B25A64683}"/>
            </c:ext>
          </c:extLst>
        </c:ser>
        <c:dLbls>
          <c:showLegendKey val="0"/>
          <c:showVal val="0"/>
          <c:showCatName val="0"/>
          <c:showSerName val="0"/>
          <c:showPercent val="0"/>
          <c:showBubbleSize val="0"/>
        </c:dLbls>
        <c:marker val="1"/>
        <c:smooth val="0"/>
        <c:axId val="112863872"/>
        <c:axId val="112869760"/>
      </c:lineChart>
      <c:catAx>
        <c:axId val="112860160"/>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12861952"/>
        <c:crosses val="autoZero"/>
        <c:auto val="0"/>
        <c:lblAlgn val="ctr"/>
        <c:lblOffset val="100"/>
        <c:tickLblSkip val="1"/>
        <c:tickMarkSkip val="1"/>
        <c:noMultiLvlLbl val="0"/>
      </c:catAx>
      <c:valAx>
        <c:axId val="112861952"/>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9.5238095238095247E-3"/>
              <c:y val="0.20253253153482434"/>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12860160"/>
        <c:crosses val="autoZero"/>
        <c:crossBetween val="midCat"/>
        <c:majorUnit val="5"/>
      </c:valAx>
      <c:catAx>
        <c:axId val="112863872"/>
        <c:scaling>
          <c:orientation val="minMax"/>
        </c:scaling>
        <c:delete val="1"/>
        <c:axPos val="b"/>
        <c:numFmt formatCode="0" sourceLinked="1"/>
        <c:majorTickMark val="out"/>
        <c:minorTickMark val="none"/>
        <c:tickLblPos val="none"/>
        <c:crossAx val="112869760"/>
        <c:crosses val="autoZero"/>
        <c:auto val="0"/>
        <c:lblAlgn val="ctr"/>
        <c:lblOffset val="100"/>
        <c:noMultiLvlLbl val="0"/>
      </c:catAx>
      <c:valAx>
        <c:axId val="112869760"/>
        <c:scaling>
          <c:orientation val="minMax"/>
        </c:scaling>
        <c:delete val="1"/>
        <c:axPos val="l"/>
        <c:numFmt formatCode="0.00" sourceLinked="1"/>
        <c:majorTickMark val="out"/>
        <c:minorTickMark val="none"/>
        <c:tickLblPos val="none"/>
        <c:crossAx val="112863872"/>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133" r="0.75000000000000133"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293248954829449"/>
          <c:y val="8.1196920059261726E-2"/>
          <c:w val="0.80263231562088555"/>
          <c:h val="0.76923397950879702"/>
        </c:manualLayout>
      </c:layout>
      <c:lineChart>
        <c:grouping val="standard"/>
        <c:varyColors val="0"/>
        <c:ser>
          <c:idx val="2"/>
          <c:order val="0"/>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AGE!$J$314:$J$329</c:f>
              <c:numCache>
                <c:formatCode>0.000</c:formatCode>
                <c:ptCount val="16"/>
                <c:pt idx="0">
                  <c:v>0</c:v>
                </c:pt>
                <c:pt idx="1">
                  <c:v>0</c:v>
                </c:pt>
                <c:pt idx="2">
                  <c:v>2</c:v>
                </c:pt>
                <c:pt idx="3">
                  <c:v>3.7777777777777768</c:v>
                </c:pt>
                <c:pt idx="4">
                  <c:v>4.5661365369505722</c:v>
                </c:pt>
                <c:pt idx="5">
                  <c:v>5</c:v>
                </c:pt>
                <c:pt idx="6">
                  <c:v>6.6432740427115675</c:v>
                </c:pt>
                <c:pt idx="7">
                  <c:v>7</c:v>
                </c:pt>
                <c:pt idx="8">
                  <c:v>0</c:v>
                </c:pt>
                <c:pt idx="9">
                  <c:v>10.914213562373096</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78DA-43DC-8F81-E3695572EE2E}"/>
            </c:ext>
          </c:extLst>
        </c:ser>
        <c:ser>
          <c:idx val="3"/>
          <c:order val="1"/>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AGE!$J$335:$J$350</c:f>
              <c:numCache>
                <c:formatCode>0.000</c:formatCode>
                <c:ptCount val="16"/>
                <c:pt idx="0">
                  <c:v>0</c:v>
                </c:pt>
                <c:pt idx="1">
                  <c:v>0</c:v>
                </c:pt>
                <c:pt idx="2">
                  <c:v>2</c:v>
                </c:pt>
                <c:pt idx="3">
                  <c:v>2.4444444444444455</c:v>
                </c:pt>
                <c:pt idx="4">
                  <c:v>3.1611361903221553</c:v>
                </c:pt>
                <c:pt idx="5">
                  <c:v>5</c:v>
                </c:pt>
                <c:pt idx="6">
                  <c:v>4.9567259572884321</c:v>
                </c:pt>
                <c:pt idx="7">
                  <c:v>7</c:v>
                </c:pt>
                <c:pt idx="8">
                  <c:v>0</c:v>
                </c:pt>
                <c:pt idx="9">
                  <c:v>8.0857864376269042</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78DA-43DC-8F81-E3695572EE2E}"/>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12884736"/>
        <c:axId val="112898816"/>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AGE!$J$292:$J$307</c:f>
              <c:numCache>
                <c:formatCode>0.00</c:formatCode>
                <c:ptCount val="16"/>
                <c:pt idx="0">
                  <c:v>0</c:v>
                </c:pt>
                <c:pt idx="1">
                  <c:v>0</c:v>
                </c:pt>
                <c:pt idx="2">
                  <c:v>2</c:v>
                </c:pt>
                <c:pt idx="3">
                  <c:v>3.1111111111111112</c:v>
                </c:pt>
                <c:pt idx="4">
                  <c:v>3.8636363636363638</c:v>
                </c:pt>
                <c:pt idx="5">
                  <c:v>5</c:v>
                </c:pt>
                <c:pt idx="6">
                  <c:v>5.8</c:v>
                </c:pt>
                <c:pt idx="7">
                  <c:v>7</c:v>
                </c:pt>
                <c:pt idx="8">
                  <c:v>0</c:v>
                </c:pt>
                <c:pt idx="9">
                  <c:v>9.5</c:v>
                </c:pt>
                <c:pt idx="10">
                  <c:v>9</c:v>
                </c:pt>
                <c:pt idx="11">
                  <c:v>0</c:v>
                </c:pt>
                <c:pt idx="12">
                  <c:v>0</c:v>
                </c:pt>
                <c:pt idx="13">
                  <c:v>0</c:v>
                </c:pt>
                <c:pt idx="14">
                  <c:v>0</c:v>
                </c:pt>
                <c:pt idx="15">
                  <c:v>0</c:v>
                </c:pt>
              </c:numCache>
            </c:numRef>
          </c:val>
          <c:smooth val="0"/>
          <c:extLst>
            <c:ext xmlns:c16="http://schemas.microsoft.com/office/drawing/2014/chart" uri="{C3380CC4-5D6E-409C-BE32-E72D297353CC}">
              <c16:uniqueId val="{00000002-78DA-43DC-8F81-E3695572EE2E}"/>
            </c:ext>
          </c:extLst>
        </c:ser>
        <c:ser>
          <c:idx val="1"/>
          <c:order val="3"/>
          <c:spPr>
            <a:ln w="3175">
              <a:solidFill>
                <a:srgbClr val="000000"/>
              </a:solidFill>
              <a:prstDash val="solid"/>
            </a:ln>
          </c:spPr>
          <c:marker>
            <c:symbol val="none"/>
          </c:marker>
          <c:val>
            <c:numRef>
              <c:f>AGE!$G$335:$G$350</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78DA-43DC-8F81-E3695572EE2E}"/>
            </c:ext>
          </c:extLst>
        </c:ser>
        <c:dLbls>
          <c:showLegendKey val="0"/>
          <c:showVal val="0"/>
          <c:showCatName val="0"/>
          <c:showSerName val="0"/>
          <c:showPercent val="0"/>
          <c:showBubbleSize val="0"/>
        </c:dLbls>
        <c:marker val="1"/>
        <c:smooth val="0"/>
        <c:axId val="112900736"/>
        <c:axId val="113021312"/>
      </c:lineChart>
      <c:catAx>
        <c:axId val="112884736"/>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12898816"/>
        <c:crosses val="autoZero"/>
        <c:auto val="0"/>
        <c:lblAlgn val="ctr"/>
        <c:lblOffset val="100"/>
        <c:tickLblSkip val="1"/>
        <c:tickMarkSkip val="1"/>
        <c:noMultiLvlLbl val="0"/>
      </c:catAx>
      <c:valAx>
        <c:axId val="112898816"/>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 stdev</a:t>
                </a:r>
              </a:p>
            </c:rich>
          </c:tx>
          <c:layout>
            <c:manualLayout>
              <c:xMode val="edge"/>
              <c:yMode val="edge"/>
              <c:x val="7.7067669172932479E-2"/>
              <c:y val="0.19230849308393441"/>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12884736"/>
        <c:crosses val="autoZero"/>
        <c:crossBetween val="midCat"/>
        <c:majorUnit val="5"/>
      </c:valAx>
      <c:catAx>
        <c:axId val="112900736"/>
        <c:scaling>
          <c:orientation val="minMax"/>
        </c:scaling>
        <c:delete val="1"/>
        <c:axPos val="b"/>
        <c:numFmt formatCode="0" sourceLinked="1"/>
        <c:majorTickMark val="out"/>
        <c:minorTickMark val="none"/>
        <c:tickLblPos val="none"/>
        <c:crossAx val="113021312"/>
        <c:crosses val="autoZero"/>
        <c:auto val="0"/>
        <c:lblAlgn val="ctr"/>
        <c:lblOffset val="100"/>
        <c:noMultiLvlLbl val="0"/>
      </c:catAx>
      <c:valAx>
        <c:axId val="113021312"/>
        <c:scaling>
          <c:orientation val="minMax"/>
        </c:scaling>
        <c:delete val="1"/>
        <c:axPos val="l"/>
        <c:numFmt formatCode="0.00" sourceLinked="1"/>
        <c:majorTickMark val="out"/>
        <c:minorTickMark val="none"/>
        <c:tickLblPos val="none"/>
        <c:crossAx val="11290073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155" r="0.75000000000000155"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51415650408373"/>
          <c:y val="7.6612903225806647E-2"/>
          <c:w val="0.80037811981027807"/>
          <c:h val="0.782258064516129"/>
        </c:manualLayout>
      </c:layout>
      <c:lineChart>
        <c:grouping val="standard"/>
        <c:varyColors val="0"/>
        <c:ser>
          <c:idx val="2"/>
          <c:order val="0"/>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AGE!$R$314:$R$329</c:f>
              <c:numCache>
                <c:formatCode>0.00</c:formatCode>
                <c:ptCount val="16"/>
                <c:pt idx="0">
                  <c:v>0</c:v>
                </c:pt>
                <c:pt idx="1">
                  <c:v>0</c:v>
                </c:pt>
                <c:pt idx="2">
                  <c:v>2.4972135954999586</c:v>
                </c:pt>
                <c:pt idx="3">
                  <c:v>3.9437328647072918</c:v>
                </c:pt>
                <c:pt idx="4">
                  <c:v>4.9867974461556965</c:v>
                </c:pt>
                <c:pt idx="5">
                  <c:v>6.3286482826460437</c:v>
                </c:pt>
                <c:pt idx="6">
                  <c:v>7.2506396973771636</c:v>
                </c:pt>
                <c:pt idx="7">
                  <c:v>8.0936994676374852</c:v>
                </c:pt>
                <c:pt idx="8">
                  <c:v>0</c:v>
                </c:pt>
                <c:pt idx="9">
                  <c:v>11.443761275949578</c:v>
                </c:pt>
                <c:pt idx="10">
                  <c:v>10.643274042711569</c:v>
                </c:pt>
                <c:pt idx="11">
                  <c:v>0</c:v>
                </c:pt>
                <c:pt idx="12">
                  <c:v>0</c:v>
                </c:pt>
                <c:pt idx="13">
                  <c:v>0</c:v>
                </c:pt>
                <c:pt idx="14">
                  <c:v>0</c:v>
                </c:pt>
                <c:pt idx="15">
                  <c:v>0</c:v>
                </c:pt>
              </c:numCache>
            </c:numRef>
          </c:val>
          <c:smooth val="0"/>
          <c:extLst>
            <c:ext xmlns:c16="http://schemas.microsoft.com/office/drawing/2014/chart" uri="{C3380CC4-5D6E-409C-BE32-E72D297353CC}">
              <c16:uniqueId val="{00000000-3AC0-470A-9E12-8536D3B311A2}"/>
            </c:ext>
          </c:extLst>
        </c:ser>
        <c:ser>
          <c:idx val="3"/>
          <c:order val="1"/>
          <c:spPr>
            <a:ln w="28575">
              <a:noFill/>
            </a:ln>
          </c:spPr>
          <c:marker>
            <c:symbol val="none"/>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AGE!$R$335:$R$350</c:f>
              <c:numCache>
                <c:formatCode>0.000</c:formatCode>
                <c:ptCount val="16"/>
                <c:pt idx="0">
                  <c:v>0</c:v>
                </c:pt>
                <c:pt idx="1">
                  <c:v>0</c:v>
                </c:pt>
                <c:pt idx="2">
                  <c:v>1.6027864045000413</c:v>
                </c:pt>
                <c:pt idx="3">
                  <c:v>2.3673782464038191</c:v>
                </c:pt>
                <c:pt idx="4">
                  <c:v>3.0586570992988489</c:v>
                </c:pt>
                <c:pt idx="5">
                  <c:v>4.1021209481231873</c:v>
                </c:pt>
                <c:pt idx="6">
                  <c:v>5.0693603026228367</c:v>
                </c:pt>
                <c:pt idx="7">
                  <c:v>6.3729671990291807</c:v>
                </c:pt>
                <c:pt idx="8">
                  <c:v>0</c:v>
                </c:pt>
                <c:pt idx="9">
                  <c:v>6.1562387240504233</c:v>
                </c:pt>
                <c:pt idx="10">
                  <c:v>8.9567259572884321</c:v>
                </c:pt>
                <c:pt idx="11">
                  <c:v>0</c:v>
                </c:pt>
                <c:pt idx="12">
                  <c:v>0</c:v>
                </c:pt>
                <c:pt idx="13">
                  <c:v>0</c:v>
                </c:pt>
                <c:pt idx="14">
                  <c:v>0</c:v>
                </c:pt>
                <c:pt idx="15">
                  <c:v>0</c:v>
                </c:pt>
              </c:numCache>
            </c:numRef>
          </c:val>
          <c:smooth val="0"/>
          <c:extLst>
            <c:ext xmlns:c16="http://schemas.microsoft.com/office/drawing/2014/chart" uri="{C3380CC4-5D6E-409C-BE32-E72D297353CC}">
              <c16:uniqueId val="{00000001-3AC0-470A-9E12-8536D3B311A2}"/>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13036288"/>
        <c:axId val="113054464"/>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AGE!$G$314:$G$329</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AGE!$R$292:$R$307</c:f>
              <c:numCache>
                <c:formatCode>0.00</c:formatCode>
                <c:ptCount val="16"/>
                <c:pt idx="0">
                  <c:v>0</c:v>
                </c:pt>
                <c:pt idx="1">
                  <c:v>0</c:v>
                </c:pt>
                <c:pt idx="2">
                  <c:v>2.0499999999999998</c:v>
                </c:pt>
                <c:pt idx="3">
                  <c:v>3.1555555555555554</c:v>
                </c:pt>
                <c:pt idx="4">
                  <c:v>4.0227272727272725</c:v>
                </c:pt>
                <c:pt idx="5">
                  <c:v>5.2153846153846155</c:v>
                </c:pt>
                <c:pt idx="6">
                  <c:v>6.16</c:v>
                </c:pt>
                <c:pt idx="7">
                  <c:v>7.2333333333333334</c:v>
                </c:pt>
                <c:pt idx="8">
                  <c:v>0</c:v>
                </c:pt>
                <c:pt idx="9">
                  <c:v>8.8000000000000007</c:v>
                </c:pt>
                <c:pt idx="10">
                  <c:v>9.8000000000000007</c:v>
                </c:pt>
                <c:pt idx="11">
                  <c:v>0</c:v>
                </c:pt>
                <c:pt idx="12">
                  <c:v>0</c:v>
                </c:pt>
                <c:pt idx="13">
                  <c:v>0</c:v>
                </c:pt>
                <c:pt idx="14">
                  <c:v>0</c:v>
                </c:pt>
                <c:pt idx="15">
                  <c:v>0</c:v>
                </c:pt>
              </c:numCache>
            </c:numRef>
          </c:val>
          <c:smooth val="0"/>
          <c:extLst>
            <c:ext xmlns:c16="http://schemas.microsoft.com/office/drawing/2014/chart" uri="{C3380CC4-5D6E-409C-BE32-E72D297353CC}">
              <c16:uniqueId val="{00000002-3AC0-470A-9E12-8536D3B311A2}"/>
            </c:ext>
          </c:extLst>
        </c:ser>
        <c:ser>
          <c:idx val="1"/>
          <c:order val="3"/>
          <c:spPr>
            <a:ln w="3175">
              <a:solidFill>
                <a:srgbClr val="000000"/>
              </a:solidFill>
              <a:prstDash val="solid"/>
            </a:ln>
          </c:spPr>
          <c:marker>
            <c:symbol val="none"/>
          </c:marker>
          <c:val>
            <c:numRef>
              <c:f>AGE!$G$335:$G$350</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3AC0-470A-9E12-8536D3B311A2}"/>
            </c:ext>
          </c:extLst>
        </c:ser>
        <c:dLbls>
          <c:showLegendKey val="0"/>
          <c:showVal val="0"/>
          <c:showCatName val="0"/>
          <c:showSerName val="0"/>
          <c:showPercent val="0"/>
          <c:showBubbleSize val="0"/>
        </c:dLbls>
        <c:marker val="1"/>
        <c:smooth val="0"/>
        <c:axId val="113056384"/>
        <c:axId val="113062272"/>
      </c:lineChart>
      <c:catAx>
        <c:axId val="113036288"/>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13054464"/>
        <c:crosses val="autoZero"/>
        <c:auto val="0"/>
        <c:lblAlgn val="ctr"/>
        <c:lblOffset val="100"/>
        <c:tickLblSkip val="1"/>
        <c:tickMarkSkip val="1"/>
        <c:noMultiLvlLbl val="0"/>
      </c:catAx>
      <c:valAx>
        <c:axId val="113054464"/>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 stdev</a:t>
                </a:r>
              </a:p>
            </c:rich>
          </c:tx>
          <c:layout>
            <c:manualLayout>
              <c:xMode val="edge"/>
              <c:yMode val="edge"/>
              <c:x val="7.9096088598681447E-2"/>
              <c:y val="0.21371007470220119"/>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13036288"/>
        <c:crosses val="autoZero"/>
        <c:crossBetween val="midCat"/>
        <c:majorUnit val="5"/>
      </c:valAx>
      <c:catAx>
        <c:axId val="113056384"/>
        <c:scaling>
          <c:orientation val="minMax"/>
        </c:scaling>
        <c:delete val="1"/>
        <c:axPos val="b"/>
        <c:numFmt formatCode="0" sourceLinked="1"/>
        <c:majorTickMark val="out"/>
        <c:minorTickMark val="none"/>
        <c:tickLblPos val="none"/>
        <c:crossAx val="113062272"/>
        <c:crosses val="autoZero"/>
        <c:auto val="0"/>
        <c:lblAlgn val="ctr"/>
        <c:lblOffset val="100"/>
        <c:noMultiLvlLbl val="0"/>
      </c:catAx>
      <c:valAx>
        <c:axId val="113062272"/>
        <c:scaling>
          <c:orientation val="minMax"/>
        </c:scaling>
        <c:delete val="1"/>
        <c:axPos val="l"/>
        <c:numFmt formatCode="0.00" sourceLinked="1"/>
        <c:majorTickMark val="out"/>
        <c:minorTickMark val="none"/>
        <c:tickLblPos val="none"/>
        <c:crossAx val="11305638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178" r="0.75000000000000178" t="1" header="0.5" footer="0.5"/>
    <c:pageSetup orientation="landscape" horizontalDpi="300" verticalDpi="300"/>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AGE!$H$84</c:f>
              <c:strCache>
                <c:ptCount val="1"/>
                <c:pt idx="0">
                  <c:v>Reader 1</c:v>
                </c:pt>
              </c:strCache>
            </c:strRef>
          </c:tx>
          <c:spPr>
            <a:ln w="3175">
              <a:solidFill>
                <a:srgbClr val="000000"/>
              </a:solidFill>
              <a:prstDash val="solid"/>
            </a:ln>
          </c:spPr>
          <c:marker>
            <c:symbol val="square"/>
            <c:size val="3"/>
            <c:spPr>
              <a:solidFill>
                <a:srgbClr val="FF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0-F277-4B35-922E-2B49CCCC813D}"/>
            </c:ext>
          </c:extLst>
        </c:ser>
        <c:ser>
          <c:idx val="1"/>
          <c:order val="1"/>
          <c:tx>
            <c:strRef>
              <c:f>AGE!$J$84</c:f>
              <c:strCache>
                <c:ptCount val="1"/>
                <c:pt idx="0">
                  <c:v>Reader 3</c:v>
                </c:pt>
              </c:strCache>
            </c:strRef>
          </c:tx>
          <c:spPr>
            <a:ln w="3175">
              <a:solidFill>
                <a:srgbClr val="000000"/>
              </a:solidFill>
              <a:prstDash val="solid"/>
            </a:ln>
          </c:spPr>
          <c:marker>
            <c:symbol val="square"/>
            <c:size val="3"/>
            <c:spPr>
              <a:solidFill>
                <a:srgbClr val="00FF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1-F277-4B35-922E-2B49CCCC813D}"/>
            </c:ext>
          </c:extLst>
        </c:ser>
        <c:ser>
          <c:idx val="2"/>
          <c:order val="2"/>
          <c:tx>
            <c:strRef>
              <c:f>AGE!$K$84</c:f>
              <c:strCache>
                <c:ptCount val="1"/>
                <c:pt idx="0">
                  <c:v>Reader 4</c:v>
                </c:pt>
              </c:strCache>
            </c:strRef>
          </c:tx>
          <c:spPr>
            <a:ln w="3175">
              <a:solidFill>
                <a:srgbClr val="000000"/>
              </a:solidFill>
              <a:prstDash val="solid"/>
            </a:ln>
          </c:spPr>
          <c:marker>
            <c:symbol val="square"/>
            <c:size val="3"/>
            <c:spPr>
              <a:solidFill>
                <a:srgbClr val="0000FF"/>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2-F277-4B35-922E-2B49CCCC813D}"/>
            </c:ext>
          </c:extLst>
        </c:ser>
        <c:ser>
          <c:idx val="3"/>
          <c:order val="3"/>
          <c:tx>
            <c:strRef>
              <c:f>AGE!$L$84</c:f>
              <c:strCache>
                <c:ptCount val="1"/>
                <c:pt idx="0">
                  <c:v>Reader 5</c:v>
                </c:pt>
              </c:strCache>
            </c:strRef>
          </c:tx>
          <c:spPr>
            <a:ln w="3175">
              <a:solidFill>
                <a:srgbClr val="000000"/>
              </a:solidFill>
              <a:prstDash val="solid"/>
            </a:ln>
          </c:spPr>
          <c:marker>
            <c:symbol val="square"/>
            <c:size val="3"/>
            <c:spPr>
              <a:solidFill>
                <a:srgbClr val="FFFF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3-F277-4B35-922E-2B49CCCC813D}"/>
            </c:ext>
          </c:extLst>
        </c:ser>
        <c:ser>
          <c:idx val="4"/>
          <c:order val="4"/>
          <c:tx>
            <c:strRef>
              <c:f>AGE!$M$84</c:f>
              <c:strCache>
                <c:ptCount val="1"/>
                <c:pt idx="0">
                  <c:v>Reader 6</c:v>
                </c:pt>
              </c:strCache>
            </c:strRef>
          </c:tx>
          <c:spPr>
            <a:ln w="3175">
              <a:solidFill>
                <a:srgbClr val="000000"/>
              </a:solidFill>
              <a:prstDash val="solid"/>
            </a:ln>
          </c:spPr>
          <c:marker>
            <c:symbol val="square"/>
            <c:size val="3"/>
            <c:spPr>
              <a:solidFill>
                <a:srgbClr val="FF00FF"/>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4-F277-4B35-922E-2B49CCCC813D}"/>
            </c:ext>
          </c:extLst>
        </c:ser>
        <c:ser>
          <c:idx val="5"/>
          <c:order val="5"/>
          <c:tx>
            <c:strRef>
              <c:f>AGE!$N$84</c:f>
              <c:strCache>
                <c:ptCount val="1"/>
                <c:pt idx="0">
                  <c:v>Reader 7</c:v>
                </c:pt>
              </c:strCache>
            </c:strRef>
          </c:tx>
          <c:spPr>
            <a:ln w="3175">
              <a:solidFill>
                <a:srgbClr val="000000"/>
              </a:solidFill>
              <a:prstDash val="solid"/>
            </a:ln>
          </c:spPr>
          <c:marker>
            <c:symbol val="square"/>
            <c:size val="3"/>
            <c:spPr>
              <a:solidFill>
                <a:srgbClr val="00FFFF"/>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5-F277-4B35-922E-2B49CCCC813D}"/>
            </c:ext>
          </c:extLst>
        </c:ser>
        <c:ser>
          <c:idx val="6"/>
          <c:order val="6"/>
          <c:spPr>
            <a:ln w="3175">
              <a:solidFill>
                <a:srgbClr val="000000"/>
              </a:solidFill>
              <a:prstDash val="solid"/>
            </a:ln>
          </c:spPr>
          <c:marker>
            <c:symbol val="square"/>
            <c:size val="3"/>
            <c:spPr>
              <a:solidFill>
                <a:srgbClr val="8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6-F277-4B35-922E-2B49CCCC813D}"/>
            </c:ext>
          </c:extLst>
        </c:ser>
        <c:dLbls>
          <c:showLegendKey val="0"/>
          <c:showVal val="0"/>
          <c:showCatName val="0"/>
          <c:showSerName val="0"/>
          <c:showPercent val="0"/>
          <c:showBubbleSize val="0"/>
        </c:dLbls>
        <c:marker val="1"/>
        <c:smooth val="0"/>
        <c:axId val="115342720"/>
        <c:axId val="115361664"/>
      </c:lineChart>
      <c:catAx>
        <c:axId val="115342720"/>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AGE</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361664"/>
        <c:crosses val="autoZero"/>
        <c:auto val="0"/>
        <c:lblAlgn val="ctr"/>
        <c:lblOffset val="100"/>
        <c:tickLblSkip val="1"/>
        <c:tickMarkSkip val="1"/>
        <c:noMultiLvlLbl val="0"/>
      </c:catAx>
      <c:valAx>
        <c:axId val="115361664"/>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342720"/>
        <c:crosses val="autoZero"/>
        <c:crossBetween val="midCat"/>
      </c:valAx>
      <c:spPr>
        <a:noFill/>
        <a:ln w="25400">
          <a:noFill/>
        </a:ln>
      </c:spPr>
    </c:plotArea>
    <c:legend>
      <c:legendPos val="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Tms Rmn"/>
              <a:ea typeface="Tms Rmn"/>
              <a:cs typeface="Tms Rmn"/>
            </a:defRPr>
          </a:pPr>
          <a:endParaRPr lang="nb-NO"/>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28575">
              <a:noFill/>
            </a:ln>
          </c:spPr>
          <c:marker>
            <c:symbol val="square"/>
            <c:size val="5"/>
            <c:spPr>
              <a:solidFill>
                <a:srgbClr val="FF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0-07F8-44AA-AD20-071FB305BC65}"/>
            </c:ext>
          </c:extLst>
        </c:ser>
        <c:ser>
          <c:idx val="1"/>
          <c:order val="1"/>
          <c:spPr>
            <a:ln w="28575">
              <a:noFill/>
            </a:ln>
          </c:spPr>
          <c:marker>
            <c:symbol val="square"/>
            <c:size val="5"/>
            <c:spPr>
              <a:solidFill>
                <a:srgbClr val="00FF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1-07F8-44AA-AD20-071FB305BC65}"/>
            </c:ext>
          </c:extLst>
        </c:ser>
        <c:ser>
          <c:idx val="2"/>
          <c:order val="2"/>
          <c:spPr>
            <a:ln w="28575">
              <a:noFill/>
            </a:ln>
          </c:spPr>
          <c:marker>
            <c:symbol val="square"/>
            <c:size val="5"/>
            <c:spPr>
              <a:solidFill>
                <a:srgbClr val="0000FF"/>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2-07F8-44AA-AD20-071FB305BC65}"/>
            </c:ext>
          </c:extLst>
        </c:ser>
        <c:ser>
          <c:idx val="3"/>
          <c:order val="3"/>
          <c:spPr>
            <a:ln w="28575">
              <a:noFill/>
            </a:ln>
          </c:spPr>
          <c:marker>
            <c:symbol val="square"/>
            <c:size val="5"/>
            <c:spPr>
              <a:solidFill>
                <a:srgbClr val="FFFF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3-07F8-44AA-AD20-071FB305BC65}"/>
            </c:ext>
          </c:extLst>
        </c:ser>
        <c:ser>
          <c:idx val="4"/>
          <c:order val="4"/>
          <c:spPr>
            <a:ln w="28575">
              <a:noFill/>
            </a:ln>
          </c:spPr>
          <c:marker>
            <c:symbol val="square"/>
            <c:size val="5"/>
            <c:spPr>
              <a:solidFill>
                <a:srgbClr val="FF00FF"/>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4-07F8-44AA-AD20-071FB305BC65}"/>
            </c:ext>
          </c:extLst>
        </c:ser>
        <c:ser>
          <c:idx val="5"/>
          <c:order val="5"/>
          <c:spPr>
            <a:ln w="28575">
              <a:noFill/>
            </a:ln>
          </c:spPr>
          <c:marker>
            <c:symbol val="square"/>
            <c:size val="5"/>
            <c:spPr>
              <a:solidFill>
                <a:srgbClr val="00FFFF"/>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5-07F8-44AA-AD20-071FB305BC65}"/>
            </c:ext>
          </c:extLst>
        </c:ser>
        <c:ser>
          <c:idx val="6"/>
          <c:order val="6"/>
          <c:spPr>
            <a:ln w="28575">
              <a:noFill/>
            </a:ln>
          </c:spPr>
          <c:marker>
            <c:symbol val="square"/>
            <c:size val="5"/>
            <c:spPr>
              <a:solidFill>
                <a:srgbClr val="8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6-07F8-44AA-AD20-071FB305BC65}"/>
            </c:ext>
          </c:extLst>
        </c:ser>
        <c:ser>
          <c:idx val="7"/>
          <c:order val="7"/>
          <c:tx>
            <c:v>BEST READERS</c:v>
          </c:tx>
          <c:spPr>
            <a:ln w="25400">
              <a:solidFill>
                <a:srgbClr val="000000"/>
              </a:solidFill>
              <a:prstDash val="solid"/>
            </a:ln>
          </c:spPr>
          <c:marker>
            <c:symbol val="square"/>
            <c:size val="7"/>
            <c:spPr>
              <a:solidFill>
                <a:srgbClr val="008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7-07F8-44AA-AD20-071FB305BC65}"/>
            </c:ext>
          </c:extLst>
        </c:ser>
        <c:dLbls>
          <c:showLegendKey val="0"/>
          <c:showVal val="0"/>
          <c:showCatName val="0"/>
          <c:showSerName val="0"/>
          <c:showPercent val="0"/>
          <c:showBubbleSize val="0"/>
        </c:dLbls>
        <c:marker val="1"/>
        <c:smooth val="0"/>
        <c:axId val="115460352"/>
        <c:axId val="115610368"/>
      </c:lineChart>
      <c:catAx>
        <c:axId val="115460352"/>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AGE</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610368"/>
        <c:crosses val="autoZero"/>
        <c:auto val="0"/>
        <c:lblAlgn val="ctr"/>
        <c:lblOffset val="100"/>
        <c:tickLblSkip val="1"/>
        <c:tickMarkSkip val="1"/>
        <c:noMultiLvlLbl val="0"/>
      </c:catAx>
      <c:valAx>
        <c:axId val="11561036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460352"/>
        <c:crosses val="autoZero"/>
        <c:crossBetween val="midCat"/>
      </c:valAx>
      <c:spPr>
        <a:noFill/>
        <a:ln w="25400">
          <a:noFill/>
        </a:ln>
      </c:spPr>
    </c:plotArea>
    <c:legend>
      <c:legendPos val="t"/>
      <c:overlay val="0"/>
      <c:spPr>
        <a:solidFill>
          <a:srgbClr val="FFFFFF"/>
        </a:solidFill>
        <a:ln w="3175">
          <a:solidFill>
            <a:srgbClr val="000000"/>
          </a:solidFill>
          <a:prstDash val="solid"/>
        </a:ln>
      </c:spPr>
      <c:txPr>
        <a:bodyPr/>
        <a:lstStyle/>
        <a:p>
          <a:pPr>
            <a:defRPr sz="920" b="0" i="0" u="none" strike="noStrike" baseline="0">
              <a:solidFill>
                <a:srgbClr val="000000"/>
              </a:solidFill>
              <a:latin typeface="Geneva"/>
              <a:ea typeface="Geneva"/>
              <a:cs typeface="Geneva"/>
            </a:defRPr>
          </a:pPr>
          <a:endParaRPr lang="nb-NO"/>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12700">
              <a:solidFill>
                <a:srgbClr val="000000"/>
              </a:solidFill>
              <a:prstDash val="solid"/>
            </a:ln>
          </c:spPr>
          <c:marker>
            <c:symbol val="square"/>
            <c:size val="5"/>
            <c:spPr>
              <a:solidFill>
                <a:srgbClr val="FF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0-B536-45EC-AC8D-91B6BED78F2B}"/>
            </c:ext>
          </c:extLst>
        </c:ser>
        <c:ser>
          <c:idx val="1"/>
          <c:order val="1"/>
          <c:spPr>
            <a:ln w="12700">
              <a:solidFill>
                <a:srgbClr val="000000"/>
              </a:solidFill>
              <a:prstDash val="solid"/>
            </a:ln>
          </c:spPr>
          <c:marker>
            <c:symbol val="square"/>
            <c:size val="5"/>
            <c:spPr>
              <a:solidFill>
                <a:srgbClr val="00FF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1-B536-45EC-AC8D-91B6BED78F2B}"/>
            </c:ext>
          </c:extLst>
        </c:ser>
        <c:ser>
          <c:idx val="2"/>
          <c:order val="2"/>
          <c:spPr>
            <a:ln w="12700">
              <a:solidFill>
                <a:srgbClr val="000000"/>
              </a:solidFill>
              <a:prstDash val="solid"/>
            </a:ln>
          </c:spPr>
          <c:marker>
            <c:symbol val="square"/>
            <c:size val="5"/>
            <c:spPr>
              <a:solidFill>
                <a:srgbClr val="0000FF"/>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2-B536-45EC-AC8D-91B6BED78F2B}"/>
            </c:ext>
          </c:extLst>
        </c:ser>
        <c:ser>
          <c:idx val="3"/>
          <c:order val="3"/>
          <c:spPr>
            <a:ln w="12700">
              <a:solidFill>
                <a:srgbClr val="000000"/>
              </a:solidFill>
              <a:prstDash val="solid"/>
            </a:ln>
          </c:spPr>
          <c:marker>
            <c:symbol val="square"/>
            <c:size val="5"/>
            <c:spPr>
              <a:solidFill>
                <a:srgbClr val="FFFF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3-B536-45EC-AC8D-91B6BED78F2B}"/>
            </c:ext>
          </c:extLst>
        </c:ser>
        <c:ser>
          <c:idx val="4"/>
          <c:order val="4"/>
          <c:spPr>
            <a:ln w="12700">
              <a:solidFill>
                <a:srgbClr val="000000"/>
              </a:solidFill>
              <a:prstDash val="solid"/>
            </a:ln>
          </c:spPr>
          <c:marker>
            <c:symbol val="square"/>
            <c:size val="5"/>
            <c:spPr>
              <a:solidFill>
                <a:srgbClr val="FF00FF"/>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4-B536-45EC-AC8D-91B6BED78F2B}"/>
            </c:ext>
          </c:extLst>
        </c:ser>
        <c:ser>
          <c:idx val="5"/>
          <c:order val="5"/>
          <c:spPr>
            <a:ln w="12700">
              <a:solidFill>
                <a:srgbClr val="000000"/>
              </a:solidFill>
              <a:prstDash val="solid"/>
            </a:ln>
          </c:spPr>
          <c:marker>
            <c:symbol val="square"/>
            <c:size val="5"/>
            <c:spPr>
              <a:solidFill>
                <a:srgbClr val="00FFFF"/>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5-B536-45EC-AC8D-91B6BED78F2B}"/>
            </c:ext>
          </c:extLst>
        </c:ser>
        <c:ser>
          <c:idx val="6"/>
          <c:order val="6"/>
          <c:spPr>
            <a:ln w="12700">
              <a:solidFill>
                <a:srgbClr val="000000"/>
              </a:solidFill>
              <a:prstDash val="solid"/>
            </a:ln>
          </c:spPr>
          <c:marker>
            <c:symbol val="square"/>
            <c:size val="5"/>
            <c:spPr>
              <a:solidFill>
                <a:srgbClr val="8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6-B536-45EC-AC8D-91B6BED78F2B}"/>
            </c:ext>
          </c:extLst>
        </c:ser>
        <c:dLbls>
          <c:showLegendKey val="0"/>
          <c:showVal val="0"/>
          <c:showCatName val="0"/>
          <c:showSerName val="0"/>
          <c:showPercent val="0"/>
          <c:showBubbleSize val="0"/>
        </c:dLbls>
        <c:marker val="1"/>
        <c:smooth val="0"/>
        <c:axId val="115691904"/>
        <c:axId val="115694208"/>
      </c:lineChart>
      <c:catAx>
        <c:axId val="11569190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AGE</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694208"/>
        <c:crosses val="autoZero"/>
        <c:auto val="0"/>
        <c:lblAlgn val="ctr"/>
        <c:lblOffset val="100"/>
        <c:tickLblSkip val="1"/>
        <c:tickMarkSkip val="1"/>
        <c:noMultiLvlLbl val="0"/>
      </c:catAx>
      <c:valAx>
        <c:axId val="11569420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691904"/>
        <c:crosses val="autoZero"/>
        <c:crossBetween val="midCat"/>
      </c:valAx>
      <c:spPr>
        <a:noFill/>
        <a:ln w="25400">
          <a:noFill/>
        </a:ln>
      </c:spPr>
    </c:plotArea>
    <c:legend>
      <c:legendPos val="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Tms Rmn"/>
              <a:ea typeface="Tms Rmn"/>
              <a:cs typeface="Tms Rmn"/>
            </a:defRPr>
          </a:pPr>
          <a:endParaRPr lang="nb-NO"/>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0-2</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Lit>
              <c:formatCode>General</c:formatCode>
              <c:ptCount val="1"/>
              <c:pt idx="0">
                <c:v>0</c:v>
              </c:pt>
            </c:numLit>
          </c:val>
          <c:extLst>
            <c:ext xmlns:c16="http://schemas.microsoft.com/office/drawing/2014/chart" uri="{C3380CC4-5D6E-409C-BE32-E72D297353CC}">
              <c16:uniqueId val="{00000000-43B7-47B6-9E09-BE036D4E8820}"/>
            </c:ext>
          </c:extLst>
        </c:ser>
        <c:dLbls>
          <c:showLegendKey val="0"/>
          <c:showVal val="0"/>
          <c:showCatName val="0"/>
          <c:showSerName val="0"/>
          <c:showPercent val="0"/>
          <c:showBubbleSize val="0"/>
        </c:dLbls>
        <c:gapWidth val="50"/>
        <c:axId val="115718016"/>
        <c:axId val="115732480"/>
      </c:barChart>
      <c:catAx>
        <c:axId val="115718016"/>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732480"/>
        <c:crosses val="autoZero"/>
        <c:auto val="0"/>
        <c:lblAlgn val="ctr"/>
        <c:lblOffset val="100"/>
        <c:tickLblSkip val="1"/>
        <c:tickMarkSkip val="1"/>
        <c:noMultiLvlLbl val="0"/>
      </c:catAx>
      <c:valAx>
        <c:axId val="115732480"/>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718016"/>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3-5</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Lit>
              <c:formatCode>General</c:formatCode>
              <c:ptCount val="1"/>
              <c:pt idx="0">
                <c:v>0</c:v>
              </c:pt>
            </c:numLit>
          </c:val>
          <c:extLst>
            <c:ext xmlns:c16="http://schemas.microsoft.com/office/drawing/2014/chart" uri="{C3380CC4-5D6E-409C-BE32-E72D297353CC}">
              <c16:uniqueId val="{00000000-B457-43A3-A449-F4C517FC7CB2}"/>
            </c:ext>
          </c:extLst>
        </c:ser>
        <c:dLbls>
          <c:showLegendKey val="0"/>
          <c:showVal val="0"/>
          <c:showCatName val="0"/>
          <c:showSerName val="0"/>
          <c:showPercent val="0"/>
          <c:showBubbleSize val="0"/>
        </c:dLbls>
        <c:gapWidth val="50"/>
        <c:axId val="115747840"/>
        <c:axId val="115807360"/>
      </c:barChart>
      <c:catAx>
        <c:axId val="115747840"/>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07360"/>
        <c:crosses val="autoZero"/>
        <c:auto val="0"/>
        <c:lblAlgn val="ctr"/>
        <c:lblOffset val="100"/>
        <c:tickLblSkip val="1"/>
        <c:tickMarkSkip val="1"/>
        <c:noMultiLvlLbl val="0"/>
      </c:catAx>
      <c:valAx>
        <c:axId val="115807360"/>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747840"/>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6-8</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Lit>
              <c:formatCode>General</c:formatCode>
              <c:ptCount val="1"/>
              <c:pt idx="0">
                <c:v>0</c:v>
              </c:pt>
            </c:numLit>
          </c:val>
          <c:extLst>
            <c:ext xmlns:c16="http://schemas.microsoft.com/office/drawing/2014/chart" uri="{C3380CC4-5D6E-409C-BE32-E72D297353CC}">
              <c16:uniqueId val="{00000000-8095-4C20-BA2A-53FD8DC21190}"/>
            </c:ext>
          </c:extLst>
        </c:ser>
        <c:dLbls>
          <c:showLegendKey val="0"/>
          <c:showVal val="0"/>
          <c:showCatName val="0"/>
          <c:showSerName val="0"/>
          <c:showPercent val="0"/>
          <c:showBubbleSize val="0"/>
        </c:dLbls>
        <c:gapWidth val="50"/>
        <c:axId val="115831168"/>
        <c:axId val="115833088"/>
      </c:barChart>
      <c:catAx>
        <c:axId val="115831168"/>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33088"/>
        <c:crosses val="autoZero"/>
        <c:auto val="0"/>
        <c:lblAlgn val="ctr"/>
        <c:lblOffset val="100"/>
        <c:tickLblSkip val="1"/>
        <c:tickMarkSkip val="1"/>
        <c:noMultiLvlLbl val="0"/>
      </c:catAx>
      <c:valAx>
        <c:axId val="11583308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31168"/>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12-14</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Lit>
              <c:formatCode>General</c:formatCode>
              <c:ptCount val="1"/>
              <c:pt idx="0">
                <c:v>0</c:v>
              </c:pt>
            </c:numLit>
          </c:val>
          <c:extLst>
            <c:ext xmlns:c16="http://schemas.microsoft.com/office/drawing/2014/chart" uri="{C3380CC4-5D6E-409C-BE32-E72D297353CC}">
              <c16:uniqueId val="{00000000-BB7E-4E57-A549-0E531102A260}"/>
            </c:ext>
          </c:extLst>
        </c:ser>
        <c:dLbls>
          <c:showLegendKey val="0"/>
          <c:showVal val="0"/>
          <c:showCatName val="0"/>
          <c:showSerName val="0"/>
          <c:showPercent val="0"/>
          <c:showBubbleSize val="0"/>
        </c:dLbls>
        <c:gapWidth val="50"/>
        <c:axId val="115860992"/>
        <c:axId val="115862912"/>
      </c:barChart>
      <c:catAx>
        <c:axId val="115860992"/>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62912"/>
        <c:crosses val="autoZero"/>
        <c:auto val="0"/>
        <c:lblAlgn val="ctr"/>
        <c:lblOffset val="100"/>
        <c:tickLblSkip val="1"/>
        <c:tickMarkSkip val="1"/>
        <c:noMultiLvlLbl val="0"/>
      </c:catAx>
      <c:valAx>
        <c:axId val="115862912"/>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860992"/>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15+</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Lit>
              <c:formatCode>General</c:formatCode>
              <c:ptCount val="1"/>
              <c:pt idx="0">
                <c:v>0</c:v>
              </c:pt>
            </c:numLit>
          </c:val>
          <c:extLst>
            <c:ext xmlns:c16="http://schemas.microsoft.com/office/drawing/2014/chart" uri="{C3380CC4-5D6E-409C-BE32-E72D297353CC}">
              <c16:uniqueId val="{00000000-2608-4F14-AE08-5D3920C7F5FD}"/>
            </c:ext>
          </c:extLst>
        </c:ser>
        <c:dLbls>
          <c:showLegendKey val="0"/>
          <c:showVal val="0"/>
          <c:showCatName val="0"/>
          <c:showSerName val="0"/>
          <c:showPercent val="0"/>
          <c:showBubbleSize val="0"/>
        </c:dLbls>
        <c:gapWidth val="50"/>
        <c:axId val="115903104"/>
        <c:axId val="115921664"/>
      </c:barChart>
      <c:catAx>
        <c:axId val="11590310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921664"/>
        <c:crosses val="autoZero"/>
        <c:auto val="0"/>
        <c:lblAlgn val="ctr"/>
        <c:lblOffset val="100"/>
        <c:tickLblSkip val="1"/>
        <c:tickMarkSkip val="1"/>
        <c:noMultiLvlLbl val="0"/>
      </c:catAx>
      <c:valAx>
        <c:axId val="115921664"/>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903104"/>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0-2</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Lit>
              <c:formatCode>General</c:formatCode>
              <c:ptCount val="1"/>
              <c:pt idx="0">
                <c:v>0</c:v>
              </c:pt>
            </c:numLit>
          </c:val>
          <c:extLst>
            <c:ext xmlns:c16="http://schemas.microsoft.com/office/drawing/2014/chart" uri="{C3380CC4-5D6E-409C-BE32-E72D297353CC}">
              <c16:uniqueId val="{00000000-A77D-4DFD-9DA5-678A1DF5819A}"/>
            </c:ext>
          </c:extLst>
        </c:ser>
        <c:dLbls>
          <c:showLegendKey val="0"/>
          <c:showVal val="0"/>
          <c:showCatName val="0"/>
          <c:showSerName val="0"/>
          <c:showPercent val="0"/>
          <c:showBubbleSize val="0"/>
        </c:dLbls>
        <c:gapWidth val="50"/>
        <c:axId val="115965952"/>
        <c:axId val="115967872"/>
      </c:barChart>
      <c:catAx>
        <c:axId val="115965952"/>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967872"/>
        <c:crosses val="autoZero"/>
        <c:auto val="0"/>
        <c:lblAlgn val="ctr"/>
        <c:lblOffset val="100"/>
        <c:tickLblSkip val="1"/>
        <c:tickMarkSkip val="1"/>
        <c:noMultiLvlLbl val="0"/>
      </c:catAx>
      <c:valAx>
        <c:axId val="115967872"/>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5965952"/>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3-5</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Lit>
              <c:formatCode>General</c:formatCode>
              <c:ptCount val="1"/>
              <c:pt idx="0">
                <c:v>0</c:v>
              </c:pt>
            </c:numLit>
          </c:val>
          <c:extLst>
            <c:ext xmlns:c16="http://schemas.microsoft.com/office/drawing/2014/chart" uri="{C3380CC4-5D6E-409C-BE32-E72D297353CC}">
              <c16:uniqueId val="{00000000-BE27-4798-9D0B-22C88795BED5}"/>
            </c:ext>
          </c:extLst>
        </c:ser>
        <c:dLbls>
          <c:showLegendKey val="0"/>
          <c:showVal val="0"/>
          <c:showCatName val="0"/>
          <c:showSerName val="0"/>
          <c:showPercent val="0"/>
          <c:showBubbleSize val="0"/>
        </c:dLbls>
        <c:gapWidth val="50"/>
        <c:axId val="116130944"/>
        <c:axId val="116132864"/>
      </c:barChart>
      <c:catAx>
        <c:axId val="116130944"/>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6132864"/>
        <c:crosses val="autoZero"/>
        <c:auto val="0"/>
        <c:lblAlgn val="ctr"/>
        <c:lblOffset val="100"/>
        <c:tickLblSkip val="1"/>
        <c:tickMarkSkip val="1"/>
        <c:noMultiLvlLbl val="0"/>
      </c:catAx>
      <c:valAx>
        <c:axId val="116132864"/>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6130944"/>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1" i="0" u="none" strike="noStrike" baseline="0">
                <a:solidFill>
                  <a:srgbClr val="000000"/>
                </a:solidFill>
                <a:latin typeface="Geneva"/>
                <a:ea typeface="Geneva"/>
                <a:cs typeface="Geneva"/>
              </a:defRPr>
            </a:pPr>
            <a:r>
              <a:rPr lang="nb-NO"/>
              <a:t>AGE 6-8</a:t>
            </a:r>
          </a:p>
        </c:rich>
      </c:tx>
      <c:overlay val="0"/>
      <c:spPr>
        <a:noFill/>
        <a:ln w="25400">
          <a:noFill/>
        </a:ln>
      </c:spPr>
    </c:title>
    <c:autoTitleDeleted val="0"/>
    <c:plotArea>
      <c:layout/>
      <c:barChart>
        <c:barDir val="col"/>
        <c:grouping val="clustered"/>
        <c:varyColors val="0"/>
        <c:ser>
          <c:idx val="0"/>
          <c:order val="0"/>
          <c:spPr>
            <a:solidFill>
              <a:srgbClr val="FF0000"/>
            </a:solidFill>
            <a:ln w="12700">
              <a:solidFill>
                <a:srgbClr val="000000"/>
              </a:solidFill>
              <a:prstDash val="solid"/>
            </a:ln>
          </c:spPr>
          <c:invertIfNegative val="0"/>
          <c:val>
            <c:numLit>
              <c:formatCode>General</c:formatCode>
              <c:ptCount val="1"/>
              <c:pt idx="0">
                <c:v>0</c:v>
              </c:pt>
            </c:numLit>
          </c:val>
          <c:extLst>
            <c:ext xmlns:c16="http://schemas.microsoft.com/office/drawing/2014/chart" uri="{C3380CC4-5D6E-409C-BE32-E72D297353CC}">
              <c16:uniqueId val="{00000000-217A-4A04-9E98-366DCBD5B72C}"/>
            </c:ext>
          </c:extLst>
        </c:ser>
        <c:dLbls>
          <c:showLegendKey val="0"/>
          <c:showVal val="0"/>
          <c:showCatName val="0"/>
          <c:showSerName val="0"/>
          <c:showPercent val="0"/>
          <c:showBubbleSize val="0"/>
        </c:dLbls>
        <c:gapWidth val="50"/>
        <c:axId val="116177152"/>
        <c:axId val="116179328"/>
      </c:barChart>
      <c:catAx>
        <c:axId val="116177152"/>
        <c:scaling>
          <c:orientation val="minMax"/>
        </c:scaling>
        <c:delete val="0"/>
        <c:axPos val="b"/>
        <c:title>
          <c:tx>
            <c:rich>
              <a:bodyPr/>
              <a:lstStyle/>
              <a:p>
                <a:pPr>
                  <a:defRPr sz="1000" b="1" i="0" u="none" strike="noStrike" baseline="0">
                    <a:solidFill>
                      <a:srgbClr val="000000"/>
                    </a:solidFill>
                    <a:latin typeface="Geneva"/>
                    <a:ea typeface="Geneva"/>
                    <a:cs typeface="Geneva"/>
                  </a:defRPr>
                </a:pPr>
                <a:r>
                  <a:rPr lang="nb-NO"/>
                  <a:t>SDEV</a:t>
                </a:r>
              </a:p>
            </c:rich>
          </c:tx>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6179328"/>
        <c:crosses val="autoZero"/>
        <c:auto val="0"/>
        <c:lblAlgn val="ctr"/>
        <c:lblOffset val="100"/>
        <c:tickLblSkip val="1"/>
        <c:tickMarkSkip val="1"/>
        <c:noMultiLvlLbl val="0"/>
      </c:catAx>
      <c:valAx>
        <c:axId val="116179328"/>
        <c:scaling>
          <c:orientation val="minMax"/>
        </c:scaling>
        <c:delete val="0"/>
        <c:axPos val="l"/>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Geneva"/>
                <a:ea typeface="Geneva"/>
                <a:cs typeface="Geneva"/>
              </a:defRPr>
            </a:pPr>
            <a:endParaRPr lang="nb-NO"/>
          </a:p>
        </c:txPr>
        <c:crossAx val="116177152"/>
        <c:crosses val="autoZero"/>
        <c:crossBetween val="between"/>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0-607B-402C-A1FB-228DFB5F0B87}"/>
            </c:ext>
          </c:extLst>
        </c:ser>
        <c:ser>
          <c:idx val="3"/>
          <c:order val="1"/>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1-607B-402C-A1FB-228DFB5F0B87}"/>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6211072"/>
        <c:axId val="116221056"/>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2-607B-402C-A1FB-228DFB5F0B87}"/>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3-607B-402C-A1FB-228DFB5F0B87}"/>
            </c:ext>
          </c:extLst>
        </c:ser>
        <c:dLbls>
          <c:showLegendKey val="0"/>
          <c:showVal val="0"/>
          <c:showCatName val="0"/>
          <c:showSerName val="0"/>
          <c:showPercent val="0"/>
          <c:showBubbleSize val="0"/>
        </c:dLbls>
        <c:marker val="1"/>
        <c:smooth val="0"/>
        <c:axId val="116222976"/>
        <c:axId val="116224768"/>
      </c:lineChart>
      <c:catAx>
        <c:axId val="11621107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nb-NO"/>
          </a:p>
        </c:txPr>
        <c:crossAx val="116221056"/>
        <c:crosses val="autoZero"/>
        <c:auto val="0"/>
        <c:lblAlgn val="ctr"/>
        <c:lblOffset val="100"/>
        <c:tickLblSkip val="7"/>
        <c:tickMarkSkip val="1"/>
        <c:noMultiLvlLbl val="0"/>
      </c:catAx>
      <c:valAx>
        <c:axId val="116221056"/>
        <c:scaling>
          <c:orientation val="minMax"/>
          <c:max val="20"/>
          <c:min val="0"/>
        </c:scaling>
        <c:delete val="0"/>
        <c:axPos val="l"/>
        <c:title>
          <c:tx>
            <c:rich>
              <a:bodyPr/>
              <a:lstStyle/>
              <a:p>
                <a:pPr>
                  <a:defRPr sz="1400" b="0" i="0" u="none" strike="noStrike" baseline="0">
                    <a:solidFill>
                      <a:srgbClr val="000000"/>
                    </a:solidFill>
                    <a:latin typeface="Arial"/>
                    <a:ea typeface="Arial"/>
                    <a:cs typeface="Arial"/>
                  </a:defRPr>
                </a:pPr>
                <a:r>
                  <a:rPr lang="nb-NO"/>
                  <a:t>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nb-NO"/>
          </a:p>
        </c:txPr>
        <c:crossAx val="116211072"/>
        <c:crosses val="autoZero"/>
        <c:crossBetween val="midCat"/>
        <c:majorUnit val="5"/>
      </c:valAx>
      <c:catAx>
        <c:axId val="116222976"/>
        <c:scaling>
          <c:orientation val="minMax"/>
        </c:scaling>
        <c:delete val="1"/>
        <c:axPos val="b"/>
        <c:majorTickMark val="out"/>
        <c:minorTickMark val="none"/>
        <c:tickLblPos val="none"/>
        <c:crossAx val="116224768"/>
        <c:crosses val="autoZero"/>
        <c:auto val="0"/>
        <c:lblAlgn val="ctr"/>
        <c:lblOffset val="100"/>
        <c:noMultiLvlLbl val="0"/>
      </c:catAx>
      <c:valAx>
        <c:axId val="116224768"/>
        <c:scaling>
          <c:orientation val="minMax"/>
        </c:scaling>
        <c:delete val="1"/>
        <c:axPos val="l"/>
        <c:numFmt formatCode="General" sourceLinked="1"/>
        <c:majorTickMark val="out"/>
        <c:minorTickMark val="none"/>
        <c:tickLblPos val="none"/>
        <c:crossAx val="11622297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cat>
            <c:numRef>
              <c:f>AGE!$Z$67:$AG$67</c:f>
              <c:numCache>
                <c:formatCode>General</c:formatCode>
                <c:ptCount val="8"/>
                <c:pt idx="5" formatCode="0">
                  <c:v>0</c:v>
                </c:pt>
                <c:pt idx="6" formatCode="0">
                  <c:v>0</c:v>
                </c:pt>
              </c:numCache>
            </c:numRef>
          </c:cat>
          <c:val>
            <c:numRef>
              <c:f>AGE!$Z$68:$AG$68</c:f>
              <c:numCache>
                <c:formatCode>General</c:formatCode>
                <c:ptCount val="8"/>
                <c:pt idx="5" formatCode="0">
                  <c:v>62</c:v>
                </c:pt>
                <c:pt idx="6" formatCode="0">
                  <c:v>62</c:v>
                </c:pt>
              </c:numCache>
            </c:numRef>
          </c:val>
          <c:smooth val="0"/>
          <c:extLst>
            <c:ext xmlns:c16="http://schemas.microsoft.com/office/drawing/2014/chart" uri="{C3380CC4-5D6E-409C-BE32-E72D297353CC}">
              <c16:uniqueId val="{00000000-4C75-49D6-A31A-8015C654ED90}"/>
            </c:ext>
          </c:extLst>
        </c:ser>
        <c:ser>
          <c:idx val="3"/>
          <c:order val="1"/>
          <c:spPr>
            <a:ln w="28575">
              <a:noFill/>
            </a:ln>
          </c:spPr>
          <c:marker>
            <c:symbol val="none"/>
          </c:marker>
          <c:cat>
            <c:numRef>
              <c:f>AGE!$Z$67:$AG$67</c:f>
              <c:numCache>
                <c:formatCode>General</c:formatCode>
                <c:ptCount val="8"/>
                <c:pt idx="5" formatCode="0">
                  <c:v>0</c:v>
                </c:pt>
                <c:pt idx="6" formatCode="0">
                  <c:v>0</c:v>
                </c:pt>
              </c:numCache>
            </c:numRef>
          </c:cat>
          <c:val>
            <c:numLit>
              <c:formatCode>General</c:formatCode>
              <c:ptCount val="1"/>
              <c:pt idx="0">
                <c:v>0</c:v>
              </c:pt>
            </c:numLit>
          </c:val>
          <c:smooth val="0"/>
          <c:extLst>
            <c:ext xmlns:c16="http://schemas.microsoft.com/office/drawing/2014/chart" uri="{C3380CC4-5D6E-409C-BE32-E72D297353CC}">
              <c16:uniqueId val="{00000001-4C75-49D6-A31A-8015C654ED90}"/>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6255744"/>
        <c:axId val="116278400"/>
      </c:lineChart>
      <c:lineChart>
        <c:grouping val="standard"/>
        <c:varyColors val="0"/>
        <c:ser>
          <c:idx val="0"/>
          <c:order val="2"/>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2-4C75-49D6-A31A-8015C654ED90}"/>
            </c:ext>
          </c:extLst>
        </c:ser>
        <c:ser>
          <c:idx val="1"/>
          <c:order val="3"/>
          <c:spPr>
            <a:ln w="28575">
              <a:noFill/>
            </a:ln>
          </c:spPr>
          <c:marker>
            <c:symbol val="dot"/>
            <c:size val="5"/>
            <c:spPr>
              <a:solidFill>
                <a:srgbClr val="000000"/>
              </a:solidFill>
              <a:ln>
                <a:solidFill>
                  <a:srgbClr val="000000"/>
                </a:solidFill>
                <a:prstDash val="solid"/>
              </a:ln>
            </c:spPr>
          </c:marker>
          <c:cat>
            <c:numRef>
              <c:f>AGE!$Z$67:$AG$67</c:f>
              <c:numCache>
                <c:formatCode>General</c:formatCode>
                <c:ptCount val="8"/>
                <c:pt idx="5" formatCode="0">
                  <c:v>0</c:v>
                </c:pt>
                <c:pt idx="6" formatCode="0">
                  <c:v>0</c:v>
                </c:pt>
              </c:numCache>
            </c:numRef>
          </c:cat>
          <c:val>
            <c:numRef>
              <c:f>AGE!$S$69:$AG$69</c:f>
              <c:numCache>
                <c:formatCode>0%</c:formatCode>
                <c:ptCount val="15"/>
              </c:numCache>
            </c:numRef>
          </c:val>
          <c:smooth val="0"/>
          <c:extLst>
            <c:ext xmlns:c16="http://schemas.microsoft.com/office/drawing/2014/chart" uri="{C3380CC4-5D6E-409C-BE32-E72D297353CC}">
              <c16:uniqueId val="{00000003-4C75-49D6-A31A-8015C654ED90}"/>
            </c:ext>
          </c:extLst>
        </c:ser>
        <c:dLbls>
          <c:showLegendKey val="0"/>
          <c:showVal val="0"/>
          <c:showCatName val="0"/>
          <c:showSerName val="0"/>
          <c:showPercent val="0"/>
          <c:showBubbleSize val="0"/>
        </c:dLbls>
        <c:marker val="1"/>
        <c:smooth val="0"/>
        <c:axId val="116280320"/>
        <c:axId val="116294400"/>
      </c:lineChart>
      <c:catAx>
        <c:axId val="116255744"/>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6278400"/>
        <c:crosses val="autoZero"/>
        <c:auto val="0"/>
        <c:lblAlgn val="ctr"/>
        <c:lblOffset val="100"/>
        <c:tickLblSkip val="14"/>
        <c:tickMarkSkip val="1"/>
        <c:noMultiLvlLbl val="0"/>
      </c:catAx>
      <c:valAx>
        <c:axId val="11627840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6255744"/>
        <c:crosses val="autoZero"/>
        <c:crossBetween val="midCat"/>
        <c:majorUnit val="5"/>
      </c:valAx>
      <c:catAx>
        <c:axId val="116280320"/>
        <c:scaling>
          <c:orientation val="minMax"/>
        </c:scaling>
        <c:delete val="1"/>
        <c:axPos val="b"/>
        <c:majorTickMark val="out"/>
        <c:minorTickMark val="none"/>
        <c:tickLblPos val="none"/>
        <c:crossAx val="116294400"/>
        <c:crosses val="autoZero"/>
        <c:auto val="0"/>
        <c:lblAlgn val="ctr"/>
        <c:lblOffset val="100"/>
        <c:noMultiLvlLbl val="0"/>
      </c:catAx>
      <c:valAx>
        <c:axId val="116294400"/>
        <c:scaling>
          <c:orientation val="minMax"/>
        </c:scaling>
        <c:delete val="1"/>
        <c:axPos val="l"/>
        <c:numFmt formatCode="General" sourceLinked="1"/>
        <c:majorTickMark val="out"/>
        <c:minorTickMark val="none"/>
        <c:tickLblPos val="none"/>
        <c:crossAx val="11628032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cat>
            <c:numRef>
              <c:f>AGE!$AN$67:$AX$67</c:f>
              <c:numCache>
                <c:formatCode>General</c:formatCode>
                <c:ptCount val="11"/>
              </c:numCache>
            </c:numRef>
          </c:cat>
          <c:val>
            <c:numRef>
              <c:f>AGE!$AN$68:$AX$68</c:f>
              <c:numCache>
                <c:formatCode>General</c:formatCode>
                <c:ptCount val="11"/>
              </c:numCache>
            </c:numRef>
          </c:val>
          <c:smooth val="0"/>
          <c:extLst>
            <c:ext xmlns:c16="http://schemas.microsoft.com/office/drawing/2014/chart" uri="{C3380CC4-5D6E-409C-BE32-E72D297353CC}">
              <c16:uniqueId val="{00000000-EFA6-42CF-82E7-8DEF84BB641A}"/>
            </c:ext>
          </c:extLst>
        </c:ser>
        <c:ser>
          <c:idx val="3"/>
          <c:order val="1"/>
          <c:spPr>
            <a:ln w="28575">
              <a:noFill/>
            </a:ln>
          </c:spPr>
          <c:marker>
            <c:symbol val="none"/>
          </c:marker>
          <c:cat>
            <c:numRef>
              <c:f>AGE!$AN$67:$AX$67</c:f>
              <c:numCache>
                <c:formatCode>General</c:formatCode>
                <c:ptCount val="11"/>
              </c:numCache>
            </c:numRef>
          </c:cat>
          <c:val>
            <c:numLit>
              <c:formatCode>General</c:formatCode>
              <c:ptCount val="1"/>
              <c:pt idx="0">
                <c:v>0</c:v>
              </c:pt>
            </c:numLit>
          </c:val>
          <c:smooth val="0"/>
          <c:extLst>
            <c:ext xmlns:c16="http://schemas.microsoft.com/office/drawing/2014/chart" uri="{C3380CC4-5D6E-409C-BE32-E72D297353CC}">
              <c16:uniqueId val="{00000001-EFA6-42CF-82E7-8DEF84BB641A}"/>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6321280"/>
        <c:axId val="11633536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cat>
            <c:numRef>
              <c:f>AGE!$AN$67:$AX$67</c:f>
              <c:numCache>
                <c:formatCode>General</c:formatCode>
                <c:ptCount val="11"/>
              </c:numCache>
            </c:numRef>
          </c:cat>
          <c:val>
            <c:numRef>
              <c:f>AGE!$AN$69:$AX$69</c:f>
              <c:numCache>
                <c:formatCode>General</c:formatCode>
                <c:ptCount val="11"/>
              </c:numCache>
            </c:numRef>
          </c:val>
          <c:smooth val="0"/>
          <c:extLst>
            <c:ext xmlns:c16="http://schemas.microsoft.com/office/drawing/2014/chart" uri="{C3380CC4-5D6E-409C-BE32-E72D297353CC}">
              <c16:uniqueId val="{00000002-EFA6-42CF-82E7-8DEF84BB641A}"/>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3-EFA6-42CF-82E7-8DEF84BB641A}"/>
            </c:ext>
          </c:extLst>
        </c:ser>
        <c:dLbls>
          <c:showLegendKey val="0"/>
          <c:showVal val="0"/>
          <c:showCatName val="0"/>
          <c:showSerName val="0"/>
          <c:showPercent val="0"/>
          <c:showBubbleSize val="0"/>
        </c:dLbls>
        <c:marker val="1"/>
        <c:smooth val="0"/>
        <c:axId val="116337280"/>
        <c:axId val="116347264"/>
      </c:lineChart>
      <c:catAx>
        <c:axId val="11632128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6335360"/>
        <c:crosses val="autoZero"/>
        <c:auto val="0"/>
        <c:lblAlgn val="ctr"/>
        <c:lblOffset val="100"/>
        <c:tickLblSkip val="10"/>
        <c:tickMarkSkip val="1"/>
        <c:noMultiLvlLbl val="0"/>
      </c:catAx>
      <c:valAx>
        <c:axId val="11633536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6321280"/>
        <c:crosses val="autoZero"/>
        <c:crossBetween val="midCat"/>
        <c:majorUnit val="5"/>
      </c:valAx>
      <c:catAx>
        <c:axId val="116337280"/>
        <c:scaling>
          <c:orientation val="minMax"/>
        </c:scaling>
        <c:delete val="1"/>
        <c:axPos val="b"/>
        <c:numFmt formatCode="General" sourceLinked="1"/>
        <c:majorTickMark val="out"/>
        <c:minorTickMark val="none"/>
        <c:tickLblPos val="none"/>
        <c:crossAx val="116347264"/>
        <c:crosses val="autoZero"/>
        <c:auto val="0"/>
        <c:lblAlgn val="ctr"/>
        <c:lblOffset val="100"/>
        <c:noMultiLvlLbl val="0"/>
      </c:catAx>
      <c:valAx>
        <c:axId val="116347264"/>
        <c:scaling>
          <c:orientation val="minMax"/>
        </c:scaling>
        <c:delete val="1"/>
        <c:axPos val="l"/>
        <c:numFmt formatCode="General" sourceLinked="1"/>
        <c:majorTickMark val="out"/>
        <c:minorTickMark val="none"/>
        <c:tickLblPos val="none"/>
        <c:crossAx val="11633728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0-933D-4EB0-9D23-AA7BAC8F0586}"/>
            </c:ext>
          </c:extLst>
        </c:ser>
        <c:ser>
          <c:idx val="3"/>
          <c:order val="1"/>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1-933D-4EB0-9D23-AA7BAC8F0586}"/>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6362240"/>
        <c:axId val="116380416"/>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2-933D-4EB0-9D23-AA7BAC8F0586}"/>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3-933D-4EB0-9D23-AA7BAC8F0586}"/>
            </c:ext>
          </c:extLst>
        </c:ser>
        <c:dLbls>
          <c:showLegendKey val="0"/>
          <c:showVal val="0"/>
          <c:showCatName val="0"/>
          <c:showSerName val="0"/>
          <c:showPercent val="0"/>
          <c:showBubbleSize val="0"/>
        </c:dLbls>
        <c:marker val="1"/>
        <c:smooth val="0"/>
        <c:axId val="116382336"/>
        <c:axId val="116384128"/>
      </c:lineChart>
      <c:catAx>
        <c:axId val="11636224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6380416"/>
        <c:crosses val="autoZero"/>
        <c:auto val="0"/>
        <c:lblAlgn val="ctr"/>
        <c:lblOffset val="100"/>
        <c:tickLblSkip val="7"/>
        <c:tickMarkSkip val="1"/>
        <c:noMultiLvlLbl val="0"/>
      </c:catAx>
      <c:valAx>
        <c:axId val="116380416"/>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6362240"/>
        <c:crosses val="autoZero"/>
        <c:crossBetween val="midCat"/>
        <c:majorUnit val="5"/>
      </c:valAx>
      <c:catAx>
        <c:axId val="116382336"/>
        <c:scaling>
          <c:orientation val="minMax"/>
        </c:scaling>
        <c:delete val="1"/>
        <c:axPos val="b"/>
        <c:majorTickMark val="out"/>
        <c:minorTickMark val="none"/>
        <c:tickLblPos val="none"/>
        <c:crossAx val="116384128"/>
        <c:crosses val="autoZero"/>
        <c:auto val="0"/>
        <c:lblAlgn val="ctr"/>
        <c:lblOffset val="100"/>
        <c:noMultiLvlLbl val="0"/>
      </c:catAx>
      <c:valAx>
        <c:axId val="116384128"/>
        <c:scaling>
          <c:orientation val="minMax"/>
        </c:scaling>
        <c:delete val="1"/>
        <c:axPos val="l"/>
        <c:numFmt formatCode="General" sourceLinked="1"/>
        <c:majorTickMark val="out"/>
        <c:minorTickMark val="none"/>
        <c:tickLblPos val="none"/>
        <c:crossAx val="11638233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0-914C-4E3C-9449-36E55A31444E}"/>
            </c:ext>
          </c:extLst>
        </c:ser>
        <c:ser>
          <c:idx val="3"/>
          <c:order val="1"/>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1-914C-4E3C-9449-36E55A31444E}"/>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6423680"/>
        <c:axId val="11645004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2-914C-4E3C-9449-36E55A31444E}"/>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3-914C-4E3C-9449-36E55A31444E}"/>
            </c:ext>
          </c:extLst>
        </c:ser>
        <c:dLbls>
          <c:showLegendKey val="0"/>
          <c:showVal val="0"/>
          <c:showCatName val="0"/>
          <c:showSerName val="0"/>
          <c:showPercent val="0"/>
          <c:showBubbleSize val="0"/>
        </c:dLbls>
        <c:marker val="1"/>
        <c:smooth val="0"/>
        <c:axId val="116451968"/>
        <c:axId val="116453760"/>
      </c:lineChart>
      <c:catAx>
        <c:axId val="11642368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6450048"/>
        <c:crosses val="autoZero"/>
        <c:auto val="0"/>
        <c:lblAlgn val="ctr"/>
        <c:lblOffset val="100"/>
        <c:tickLblSkip val="7"/>
        <c:tickMarkSkip val="1"/>
        <c:noMultiLvlLbl val="0"/>
      </c:catAx>
      <c:valAx>
        <c:axId val="11645004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6423680"/>
        <c:crosses val="autoZero"/>
        <c:crossBetween val="midCat"/>
        <c:majorUnit val="5"/>
      </c:valAx>
      <c:catAx>
        <c:axId val="116451968"/>
        <c:scaling>
          <c:orientation val="minMax"/>
        </c:scaling>
        <c:delete val="1"/>
        <c:axPos val="b"/>
        <c:majorTickMark val="out"/>
        <c:minorTickMark val="none"/>
        <c:tickLblPos val="none"/>
        <c:crossAx val="116453760"/>
        <c:crosses val="autoZero"/>
        <c:auto val="0"/>
        <c:lblAlgn val="ctr"/>
        <c:lblOffset val="100"/>
        <c:noMultiLvlLbl val="0"/>
      </c:catAx>
      <c:valAx>
        <c:axId val="116453760"/>
        <c:scaling>
          <c:orientation val="minMax"/>
        </c:scaling>
        <c:delete val="1"/>
        <c:axPos val="l"/>
        <c:numFmt formatCode="General" sourceLinked="1"/>
        <c:majorTickMark val="out"/>
        <c:minorTickMark val="none"/>
        <c:tickLblPos val="none"/>
        <c:crossAx val="11645196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0-36C5-433C-8E1F-48D22ED6DC45}"/>
            </c:ext>
          </c:extLst>
        </c:ser>
        <c:ser>
          <c:idx val="3"/>
          <c:order val="1"/>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1-36C5-433C-8E1F-48D22ED6DC45}"/>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6497408"/>
        <c:axId val="11651148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2-36C5-433C-8E1F-48D22ED6DC45}"/>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3-36C5-433C-8E1F-48D22ED6DC45}"/>
            </c:ext>
          </c:extLst>
        </c:ser>
        <c:dLbls>
          <c:showLegendKey val="0"/>
          <c:showVal val="0"/>
          <c:showCatName val="0"/>
          <c:showSerName val="0"/>
          <c:showPercent val="0"/>
          <c:showBubbleSize val="0"/>
        </c:dLbls>
        <c:marker val="1"/>
        <c:smooth val="0"/>
        <c:axId val="116513408"/>
        <c:axId val="116552064"/>
      </c:lineChart>
      <c:catAx>
        <c:axId val="116497408"/>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6511488"/>
        <c:crosses val="autoZero"/>
        <c:auto val="0"/>
        <c:lblAlgn val="ctr"/>
        <c:lblOffset val="100"/>
        <c:tickLblSkip val="7"/>
        <c:tickMarkSkip val="1"/>
        <c:noMultiLvlLbl val="0"/>
      </c:catAx>
      <c:valAx>
        <c:axId val="11651148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6497408"/>
        <c:crosses val="autoZero"/>
        <c:crossBetween val="midCat"/>
        <c:majorUnit val="5"/>
      </c:valAx>
      <c:catAx>
        <c:axId val="116513408"/>
        <c:scaling>
          <c:orientation val="minMax"/>
        </c:scaling>
        <c:delete val="1"/>
        <c:axPos val="b"/>
        <c:majorTickMark val="out"/>
        <c:minorTickMark val="none"/>
        <c:tickLblPos val="none"/>
        <c:crossAx val="116552064"/>
        <c:crosses val="autoZero"/>
        <c:auto val="0"/>
        <c:lblAlgn val="ctr"/>
        <c:lblOffset val="100"/>
        <c:noMultiLvlLbl val="0"/>
      </c:catAx>
      <c:valAx>
        <c:axId val="116552064"/>
        <c:scaling>
          <c:orientation val="minMax"/>
        </c:scaling>
        <c:delete val="1"/>
        <c:axPos val="l"/>
        <c:numFmt formatCode="General" sourceLinked="1"/>
        <c:majorTickMark val="out"/>
        <c:minorTickMark val="none"/>
        <c:tickLblPos val="none"/>
        <c:crossAx val="11651340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0-4E67-47A3-B524-F928A6F4C589}"/>
            </c:ext>
          </c:extLst>
        </c:ser>
        <c:ser>
          <c:idx val="3"/>
          <c:order val="1"/>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1-4E67-47A3-B524-F928A6F4C589}"/>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6587520"/>
        <c:axId val="11661388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2-4E67-47A3-B524-F928A6F4C589}"/>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3-4E67-47A3-B524-F928A6F4C589}"/>
            </c:ext>
          </c:extLst>
        </c:ser>
        <c:dLbls>
          <c:showLegendKey val="0"/>
          <c:showVal val="0"/>
          <c:showCatName val="0"/>
          <c:showSerName val="0"/>
          <c:showPercent val="0"/>
          <c:showBubbleSize val="0"/>
        </c:dLbls>
        <c:marker val="1"/>
        <c:smooth val="0"/>
        <c:axId val="116615808"/>
        <c:axId val="116621696"/>
      </c:lineChart>
      <c:catAx>
        <c:axId val="11658752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6613888"/>
        <c:crosses val="autoZero"/>
        <c:auto val="0"/>
        <c:lblAlgn val="ctr"/>
        <c:lblOffset val="100"/>
        <c:tickLblSkip val="7"/>
        <c:tickMarkSkip val="1"/>
        <c:noMultiLvlLbl val="0"/>
      </c:catAx>
      <c:valAx>
        <c:axId val="11661388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6587520"/>
        <c:crosses val="autoZero"/>
        <c:crossBetween val="midCat"/>
        <c:majorUnit val="5"/>
      </c:valAx>
      <c:catAx>
        <c:axId val="116615808"/>
        <c:scaling>
          <c:orientation val="minMax"/>
        </c:scaling>
        <c:delete val="1"/>
        <c:axPos val="b"/>
        <c:majorTickMark val="out"/>
        <c:minorTickMark val="none"/>
        <c:tickLblPos val="none"/>
        <c:crossAx val="116621696"/>
        <c:crosses val="autoZero"/>
        <c:auto val="0"/>
        <c:lblAlgn val="ctr"/>
        <c:lblOffset val="100"/>
        <c:noMultiLvlLbl val="0"/>
      </c:catAx>
      <c:valAx>
        <c:axId val="116621696"/>
        <c:scaling>
          <c:orientation val="minMax"/>
        </c:scaling>
        <c:delete val="1"/>
        <c:axPos val="l"/>
        <c:numFmt formatCode="General" sourceLinked="1"/>
        <c:majorTickMark val="out"/>
        <c:minorTickMark val="none"/>
        <c:tickLblPos val="none"/>
        <c:crossAx val="11661580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0-1F9B-41C9-A0BF-EC83915DDFBC}"/>
            </c:ext>
          </c:extLst>
        </c:ser>
        <c:ser>
          <c:idx val="3"/>
          <c:order val="1"/>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1-1F9B-41C9-A0BF-EC83915DDFBC}"/>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6648960"/>
        <c:axId val="116667136"/>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2-1F9B-41C9-A0BF-EC83915DDFBC}"/>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3-1F9B-41C9-A0BF-EC83915DDFBC}"/>
            </c:ext>
          </c:extLst>
        </c:ser>
        <c:dLbls>
          <c:showLegendKey val="0"/>
          <c:showVal val="0"/>
          <c:showCatName val="0"/>
          <c:showSerName val="0"/>
          <c:showPercent val="0"/>
          <c:showBubbleSize val="0"/>
        </c:dLbls>
        <c:marker val="1"/>
        <c:smooth val="0"/>
        <c:axId val="116669056"/>
        <c:axId val="116674944"/>
      </c:lineChart>
      <c:catAx>
        <c:axId val="11664896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6667136"/>
        <c:crosses val="autoZero"/>
        <c:auto val="0"/>
        <c:lblAlgn val="ctr"/>
        <c:lblOffset val="100"/>
        <c:tickLblSkip val="7"/>
        <c:tickMarkSkip val="1"/>
        <c:noMultiLvlLbl val="0"/>
      </c:catAx>
      <c:valAx>
        <c:axId val="116667136"/>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6648960"/>
        <c:crosses val="autoZero"/>
        <c:crossBetween val="midCat"/>
        <c:majorUnit val="5"/>
      </c:valAx>
      <c:catAx>
        <c:axId val="116669056"/>
        <c:scaling>
          <c:orientation val="minMax"/>
        </c:scaling>
        <c:delete val="1"/>
        <c:axPos val="b"/>
        <c:majorTickMark val="out"/>
        <c:minorTickMark val="none"/>
        <c:tickLblPos val="none"/>
        <c:crossAx val="116674944"/>
        <c:crosses val="autoZero"/>
        <c:auto val="0"/>
        <c:lblAlgn val="ctr"/>
        <c:lblOffset val="100"/>
        <c:noMultiLvlLbl val="0"/>
      </c:catAx>
      <c:valAx>
        <c:axId val="116674944"/>
        <c:scaling>
          <c:orientation val="minMax"/>
        </c:scaling>
        <c:delete val="1"/>
        <c:axPos val="l"/>
        <c:numFmt formatCode="General" sourceLinked="1"/>
        <c:majorTickMark val="out"/>
        <c:minorTickMark val="none"/>
        <c:tickLblPos val="none"/>
        <c:crossAx val="11666905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0-60D6-4318-A98C-C6325DA92E76}"/>
            </c:ext>
          </c:extLst>
        </c:ser>
        <c:ser>
          <c:idx val="3"/>
          <c:order val="1"/>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1-60D6-4318-A98C-C6325DA92E76}"/>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6698112"/>
        <c:axId val="11882572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2-60D6-4318-A98C-C6325DA92E76}"/>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3-60D6-4318-A98C-C6325DA92E76}"/>
            </c:ext>
          </c:extLst>
        </c:ser>
        <c:dLbls>
          <c:showLegendKey val="0"/>
          <c:showVal val="0"/>
          <c:showCatName val="0"/>
          <c:showSerName val="0"/>
          <c:showPercent val="0"/>
          <c:showBubbleSize val="0"/>
        </c:dLbls>
        <c:marker val="1"/>
        <c:smooth val="0"/>
        <c:axId val="118827648"/>
        <c:axId val="118837632"/>
      </c:lineChart>
      <c:catAx>
        <c:axId val="11669811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8825728"/>
        <c:crosses val="autoZero"/>
        <c:auto val="0"/>
        <c:lblAlgn val="ctr"/>
        <c:lblOffset val="100"/>
        <c:tickLblSkip val="7"/>
        <c:tickMarkSkip val="1"/>
        <c:noMultiLvlLbl val="0"/>
      </c:catAx>
      <c:valAx>
        <c:axId val="11882572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6698112"/>
        <c:crosses val="autoZero"/>
        <c:crossBetween val="midCat"/>
        <c:majorUnit val="5"/>
      </c:valAx>
      <c:catAx>
        <c:axId val="118827648"/>
        <c:scaling>
          <c:orientation val="minMax"/>
        </c:scaling>
        <c:delete val="1"/>
        <c:axPos val="b"/>
        <c:majorTickMark val="out"/>
        <c:minorTickMark val="none"/>
        <c:tickLblPos val="none"/>
        <c:crossAx val="118837632"/>
        <c:crosses val="autoZero"/>
        <c:auto val="0"/>
        <c:lblAlgn val="ctr"/>
        <c:lblOffset val="100"/>
        <c:noMultiLvlLbl val="0"/>
      </c:catAx>
      <c:valAx>
        <c:axId val="118837632"/>
        <c:scaling>
          <c:orientation val="minMax"/>
        </c:scaling>
        <c:delete val="1"/>
        <c:axPos val="l"/>
        <c:numFmt formatCode="General" sourceLinked="1"/>
        <c:majorTickMark val="out"/>
        <c:minorTickMark val="none"/>
        <c:tickLblPos val="none"/>
        <c:crossAx val="11882764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0-6385-42EA-828E-2D73ECF1ED8B}"/>
            </c:ext>
          </c:extLst>
        </c:ser>
        <c:ser>
          <c:idx val="3"/>
          <c:order val="1"/>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1-6385-42EA-828E-2D73ECF1ED8B}"/>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8864896"/>
        <c:axId val="11888716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2-6385-42EA-828E-2D73ECF1ED8B}"/>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3-6385-42EA-828E-2D73ECF1ED8B}"/>
            </c:ext>
          </c:extLst>
        </c:ser>
        <c:dLbls>
          <c:showLegendKey val="0"/>
          <c:showVal val="0"/>
          <c:showCatName val="0"/>
          <c:showSerName val="0"/>
          <c:showPercent val="0"/>
          <c:showBubbleSize val="0"/>
        </c:dLbls>
        <c:marker val="1"/>
        <c:smooth val="0"/>
        <c:axId val="118889088"/>
        <c:axId val="118894976"/>
      </c:lineChart>
      <c:catAx>
        <c:axId val="118864896"/>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8887168"/>
        <c:crosses val="autoZero"/>
        <c:auto val="0"/>
        <c:lblAlgn val="ctr"/>
        <c:lblOffset val="100"/>
        <c:tickLblSkip val="7"/>
        <c:tickMarkSkip val="1"/>
        <c:noMultiLvlLbl val="0"/>
      </c:catAx>
      <c:valAx>
        <c:axId val="11888716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8864896"/>
        <c:crosses val="autoZero"/>
        <c:crossBetween val="midCat"/>
        <c:majorUnit val="5"/>
      </c:valAx>
      <c:catAx>
        <c:axId val="118889088"/>
        <c:scaling>
          <c:orientation val="minMax"/>
        </c:scaling>
        <c:delete val="1"/>
        <c:axPos val="b"/>
        <c:majorTickMark val="out"/>
        <c:minorTickMark val="none"/>
        <c:tickLblPos val="none"/>
        <c:crossAx val="118894976"/>
        <c:crosses val="autoZero"/>
        <c:auto val="0"/>
        <c:lblAlgn val="ctr"/>
        <c:lblOffset val="100"/>
        <c:noMultiLvlLbl val="0"/>
      </c:catAx>
      <c:valAx>
        <c:axId val="118894976"/>
        <c:scaling>
          <c:orientation val="minMax"/>
        </c:scaling>
        <c:delete val="1"/>
        <c:axPos val="l"/>
        <c:numFmt formatCode="General" sourceLinked="1"/>
        <c:majorTickMark val="out"/>
        <c:minorTickMark val="none"/>
        <c:tickLblPos val="none"/>
        <c:crossAx val="11888908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0-57BB-4E3F-8064-BF7C4E2E5BB0}"/>
            </c:ext>
          </c:extLst>
        </c:ser>
        <c:ser>
          <c:idx val="3"/>
          <c:order val="1"/>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1-57BB-4E3F-8064-BF7C4E2E5BB0}"/>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8922240"/>
        <c:axId val="118944512"/>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2-57BB-4E3F-8064-BF7C4E2E5BB0}"/>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3-57BB-4E3F-8064-BF7C4E2E5BB0}"/>
            </c:ext>
          </c:extLst>
        </c:ser>
        <c:dLbls>
          <c:showLegendKey val="0"/>
          <c:showVal val="0"/>
          <c:showCatName val="0"/>
          <c:showSerName val="0"/>
          <c:showPercent val="0"/>
          <c:showBubbleSize val="0"/>
        </c:dLbls>
        <c:marker val="1"/>
        <c:smooth val="0"/>
        <c:axId val="118946432"/>
        <c:axId val="118964608"/>
      </c:lineChart>
      <c:catAx>
        <c:axId val="11892224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8944512"/>
        <c:crosses val="autoZero"/>
        <c:auto val="0"/>
        <c:lblAlgn val="ctr"/>
        <c:lblOffset val="100"/>
        <c:tickLblSkip val="7"/>
        <c:tickMarkSkip val="1"/>
        <c:noMultiLvlLbl val="0"/>
      </c:catAx>
      <c:valAx>
        <c:axId val="118944512"/>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8922240"/>
        <c:crosses val="autoZero"/>
        <c:crossBetween val="midCat"/>
        <c:majorUnit val="5"/>
      </c:valAx>
      <c:catAx>
        <c:axId val="118946432"/>
        <c:scaling>
          <c:orientation val="minMax"/>
        </c:scaling>
        <c:delete val="1"/>
        <c:axPos val="b"/>
        <c:majorTickMark val="out"/>
        <c:minorTickMark val="none"/>
        <c:tickLblPos val="none"/>
        <c:crossAx val="118964608"/>
        <c:crosses val="autoZero"/>
        <c:auto val="0"/>
        <c:lblAlgn val="ctr"/>
        <c:lblOffset val="100"/>
        <c:noMultiLvlLbl val="0"/>
      </c:catAx>
      <c:valAx>
        <c:axId val="118964608"/>
        <c:scaling>
          <c:orientation val="minMax"/>
        </c:scaling>
        <c:delete val="1"/>
        <c:axPos val="l"/>
        <c:numFmt formatCode="General" sourceLinked="1"/>
        <c:majorTickMark val="out"/>
        <c:minorTickMark val="none"/>
        <c:tickLblPos val="none"/>
        <c:crossAx val="118946432"/>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0-3AC2-41CF-A155-44E6065BE986}"/>
            </c:ext>
          </c:extLst>
        </c:ser>
        <c:ser>
          <c:idx val="3"/>
          <c:order val="1"/>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1-3AC2-41CF-A155-44E6065BE986}"/>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9024640"/>
        <c:axId val="119030528"/>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2-3AC2-41CF-A155-44E6065BE986}"/>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3-3AC2-41CF-A155-44E6065BE986}"/>
            </c:ext>
          </c:extLst>
        </c:ser>
        <c:dLbls>
          <c:showLegendKey val="0"/>
          <c:showVal val="0"/>
          <c:showCatName val="0"/>
          <c:showSerName val="0"/>
          <c:showPercent val="0"/>
          <c:showBubbleSize val="0"/>
        </c:dLbls>
        <c:marker val="1"/>
        <c:smooth val="0"/>
        <c:axId val="119032448"/>
        <c:axId val="119042432"/>
      </c:lineChart>
      <c:catAx>
        <c:axId val="119024640"/>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9030528"/>
        <c:crosses val="autoZero"/>
        <c:auto val="0"/>
        <c:lblAlgn val="ctr"/>
        <c:lblOffset val="100"/>
        <c:tickLblSkip val="7"/>
        <c:tickMarkSkip val="1"/>
        <c:noMultiLvlLbl val="0"/>
      </c:catAx>
      <c:valAx>
        <c:axId val="119030528"/>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9024640"/>
        <c:crosses val="autoZero"/>
        <c:crossBetween val="midCat"/>
        <c:majorUnit val="5"/>
      </c:valAx>
      <c:catAx>
        <c:axId val="119032448"/>
        <c:scaling>
          <c:orientation val="minMax"/>
        </c:scaling>
        <c:delete val="1"/>
        <c:axPos val="b"/>
        <c:majorTickMark val="out"/>
        <c:minorTickMark val="none"/>
        <c:tickLblPos val="none"/>
        <c:crossAx val="119042432"/>
        <c:crosses val="autoZero"/>
        <c:auto val="0"/>
        <c:lblAlgn val="ctr"/>
        <c:lblOffset val="100"/>
        <c:noMultiLvlLbl val="0"/>
      </c:catAx>
      <c:valAx>
        <c:axId val="119042432"/>
        <c:scaling>
          <c:orientation val="minMax"/>
        </c:scaling>
        <c:delete val="1"/>
        <c:axPos val="l"/>
        <c:numFmt formatCode="General" sourceLinked="1"/>
        <c:majorTickMark val="out"/>
        <c:minorTickMark val="none"/>
        <c:tickLblPos val="none"/>
        <c:crossAx val="11903244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0-9ED3-4447-ABCB-E30E51D00713}"/>
            </c:ext>
          </c:extLst>
        </c:ser>
        <c:ser>
          <c:idx val="3"/>
          <c:order val="1"/>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1-9ED3-4447-ABCB-E30E51D00713}"/>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9200768"/>
        <c:axId val="119755520"/>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2-9ED3-4447-ABCB-E30E51D00713}"/>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3-9ED3-4447-ABCB-E30E51D00713}"/>
            </c:ext>
          </c:extLst>
        </c:ser>
        <c:dLbls>
          <c:showLegendKey val="0"/>
          <c:showVal val="0"/>
          <c:showCatName val="0"/>
          <c:showSerName val="0"/>
          <c:showPercent val="0"/>
          <c:showBubbleSize val="0"/>
        </c:dLbls>
        <c:marker val="1"/>
        <c:smooth val="0"/>
        <c:axId val="119757440"/>
        <c:axId val="119763328"/>
      </c:lineChart>
      <c:catAx>
        <c:axId val="119200768"/>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19755520"/>
        <c:crosses val="autoZero"/>
        <c:auto val="0"/>
        <c:lblAlgn val="ctr"/>
        <c:lblOffset val="100"/>
        <c:tickLblSkip val="7"/>
        <c:tickMarkSkip val="1"/>
        <c:noMultiLvlLbl val="0"/>
      </c:catAx>
      <c:valAx>
        <c:axId val="119755520"/>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9200768"/>
        <c:crosses val="autoZero"/>
        <c:crossBetween val="midCat"/>
        <c:majorUnit val="5"/>
      </c:valAx>
      <c:catAx>
        <c:axId val="119757440"/>
        <c:scaling>
          <c:orientation val="minMax"/>
        </c:scaling>
        <c:delete val="1"/>
        <c:axPos val="b"/>
        <c:majorTickMark val="out"/>
        <c:minorTickMark val="none"/>
        <c:tickLblPos val="none"/>
        <c:crossAx val="119763328"/>
        <c:crosses val="autoZero"/>
        <c:auto val="0"/>
        <c:lblAlgn val="ctr"/>
        <c:lblOffset val="100"/>
        <c:noMultiLvlLbl val="0"/>
      </c:catAx>
      <c:valAx>
        <c:axId val="119763328"/>
        <c:scaling>
          <c:orientation val="minMax"/>
        </c:scaling>
        <c:delete val="1"/>
        <c:axPos val="l"/>
        <c:numFmt formatCode="General" sourceLinked="1"/>
        <c:majorTickMark val="out"/>
        <c:minorTickMark val="none"/>
        <c:tickLblPos val="none"/>
        <c:crossAx val="11975744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0-D1A4-46E9-9D3F-0544EF614B63}"/>
            </c:ext>
          </c:extLst>
        </c:ser>
        <c:ser>
          <c:idx val="3"/>
          <c:order val="1"/>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1-D1A4-46E9-9D3F-0544EF614B63}"/>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19794688"/>
        <c:axId val="121000704"/>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2-D1A4-46E9-9D3F-0544EF614B63}"/>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3-D1A4-46E9-9D3F-0544EF614B63}"/>
            </c:ext>
          </c:extLst>
        </c:ser>
        <c:dLbls>
          <c:showLegendKey val="0"/>
          <c:showVal val="0"/>
          <c:showCatName val="0"/>
          <c:showSerName val="0"/>
          <c:showPercent val="0"/>
          <c:showBubbleSize val="0"/>
        </c:dLbls>
        <c:marker val="1"/>
        <c:smooth val="0"/>
        <c:axId val="121002624"/>
        <c:axId val="121004416"/>
      </c:lineChart>
      <c:catAx>
        <c:axId val="119794688"/>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1000704"/>
        <c:crosses val="autoZero"/>
        <c:auto val="0"/>
        <c:lblAlgn val="ctr"/>
        <c:lblOffset val="100"/>
        <c:tickLblSkip val="7"/>
        <c:tickMarkSkip val="1"/>
        <c:noMultiLvlLbl val="0"/>
      </c:catAx>
      <c:valAx>
        <c:axId val="121000704"/>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19794688"/>
        <c:crosses val="autoZero"/>
        <c:crossBetween val="midCat"/>
        <c:majorUnit val="5"/>
      </c:valAx>
      <c:catAx>
        <c:axId val="121002624"/>
        <c:scaling>
          <c:orientation val="minMax"/>
        </c:scaling>
        <c:delete val="1"/>
        <c:axPos val="b"/>
        <c:majorTickMark val="out"/>
        <c:minorTickMark val="none"/>
        <c:tickLblPos val="none"/>
        <c:crossAx val="121004416"/>
        <c:crosses val="autoZero"/>
        <c:auto val="0"/>
        <c:lblAlgn val="ctr"/>
        <c:lblOffset val="100"/>
        <c:noMultiLvlLbl val="0"/>
      </c:catAx>
      <c:valAx>
        <c:axId val="121004416"/>
        <c:scaling>
          <c:orientation val="minMax"/>
        </c:scaling>
        <c:delete val="1"/>
        <c:axPos val="l"/>
        <c:numFmt formatCode="General" sourceLinked="1"/>
        <c:majorTickMark val="out"/>
        <c:minorTickMark val="none"/>
        <c:tickLblPos val="none"/>
        <c:crossAx val="12100262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cat>
            <c:numRef>
              <c:f>AGE!$AH$67:$AM$67</c:f>
              <c:numCache>
                <c:formatCode>General</c:formatCode>
                <c:ptCount val="6"/>
              </c:numCache>
            </c:numRef>
          </c:cat>
          <c:val>
            <c:numRef>
              <c:f>AGE!$AH$68:$AM$68</c:f>
              <c:numCache>
                <c:formatCode>General</c:formatCode>
                <c:ptCount val="6"/>
              </c:numCache>
            </c:numRef>
          </c:val>
          <c:smooth val="0"/>
          <c:extLst>
            <c:ext xmlns:c16="http://schemas.microsoft.com/office/drawing/2014/chart" uri="{C3380CC4-5D6E-409C-BE32-E72D297353CC}">
              <c16:uniqueId val="{00000000-4519-42B8-8437-5B5F27736042}"/>
            </c:ext>
          </c:extLst>
        </c:ser>
        <c:ser>
          <c:idx val="3"/>
          <c:order val="1"/>
          <c:spPr>
            <a:ln w="28575">
              <a:noFill/>
            </a:ln>
          </c:spPr>
          <c:marker>
            <c:symbol val="none"/>
          </c:marker>
          <c:cat>
            <c:numRef>
              <c:f>AGE!$AH$67:$AM$67</c:f>
              <c:numCache>
                <c:formatCode>General</c:formatCode>
                <c:ptCount val="6"/>
              </c:numCache>
            </c:numRef>
          </c:cat>
          <c:val>
            <c:numLit>
              <c:formatCode>General</c:formatCode>
              <c:ptCount val="1"/>
              <c:pt idx="0">
                <c:v>0</c:v>
              </c:pt>
            </c:numLit>
          </c:val>
          <c:smooth val="0"/>
          <c:extLst>
            <c:ext xmlns:c16="http://schemas.microsoft.com/office/drawing/2014/chart" uri="{C3380CC4-5D6E-409C-BE32-E72D297353CC}">
              <c16:uniqueId val="{00000001-4519-42B8-8437-5B5F27736042}"/>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1035392"/>
        <c:axId val="121377536"/>
      </c:lineChart>
      <c:lineChart>
        <c:grouping val="standard"/>
        <c:varyColors val="0"/>
        <c:ser>
          <c:idx val="0"/>
          <c:order val="2"/>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2-4519-42B8-8437-5B5F27736042}"/>
            </c:ext>
          </c:extLst>
        </c:ser>
        <c:ser>
          <c:idx val="1"/>
          <c:order val="3"/>
          <c:spPr>
            <a:ln w="28575">
              <a:noFill/>
            </a:ln>
          </c:spPr>
          <c:marker>
            <c:symbol val="dot"/>
            <c:size val="5"/>
            <c:spPr>
              <a:solidFill>
                <a:srgbClr val="000000"/>
              </a:solidFill>
              <a:ln>
                <a:solidFill>
                  <a:srgbClr val="000000"/>
                </a:solidFill>
                <a:prstDash val="solid"/>
              </a:ln>
            </c:spPr>
          </c:marker>
          <c:cat>
            <c:numRef>
              <c:f>AGE!$AH$67:$AM$67</c:f>
              <c:numCache>
                <c:formatCode>General</c:formatCode>
                <c:ptCount val="6"/>
              </c:numCache>
            </c:numRef>
          </c:cat>
          <c:val>
            <c:numRef>
              <c:f>AGE!$AH$69:$AM$69</c:f>
              <c:numCache>
                <c:formatCode>General</c:formatCode>
                <c:ptCount val="6"/>
              </c:numCache>
            </c:numRef>
          </c:val>
          <c:smooth val="0"/>
          <c:extLst>
            <c:ext xmlns:c16="http://schemas.microsoft.com/office/drawing/2014/chart" uri="{C3380CC4-5D6E-409C-BE32-E72D297353CC}">
              <c16:uniqueId val="{00000003-4519-42B8-8437-5B5F27736042}"/>
            </c:ext>
          </c:extLst>
        </c:ser>
        <c:dLbls>
          <c:showLegendKey val="0"/>
          <c:showVal val="0"/>
          <c:showCatName val="0"/>
          <c:showSerName val="0"/>
          <c:showPercent val="0"/>
          <c:showBubbleSize val="0"/>
        </c:dLbls>
        <c:marker val="1"/>
        <c:smooth val="0"/>
        <c:axId val="121379456"/>
        <c:axId val="121385344"/>
      </c:lineChart>
      <c:catAx>
        <c:axId val="121035392"/>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1377536"/>
        <c:crosses val="autoZero"/>
        <c:auto val="0"/>
        <c:lblAlgn val="ctr"/>
        <c:lblOffset val="100"/>
        <c:tickLblSkip val="7"/>
        <c:tickMarkSkip val="1"/>
        <c:noMultiLvlLbl val="0"/>
      </c:catAx>
      <c:valAx>
        <c:axId val="121377536"/>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1035392"/>
        <c:crosses val="autoZero"/>
        <c:crossBetween val="midCat"/>
        <c:majorUnit val="5"/>
      </c:valAx>
      <c:catAx>
        <c:axId val="121379456"/>
        <c:scaling>
          <c:orientation val="minMax"/>
        </c:scaling>
        <c:delete val="1"/>
        <c:axPos val="b"/>
        <c:majorTickMark val="out"/>
        <c:minorTickMark val="none"/>
        <c:tickLblPos val="none"/>
        <c:crossAx val="121385344"/>
        <c:crosses val="autoZero"/>
        <c:auto val="0"/>
        <c:lblAlgn val="ctr"/>
        <c:lblOffset val="100"/>
        <c:noMultiLvlLbl val="0"/>
      </c:catAx>
      <c:valAx>
        <c:axId val="121385344"/>
        <c:scaling>
          <c:orientation val="minMax"/>
        </c:scaling>
        <c:delete val="1"/>
        <c:axPos val="l"/>
        <c:numFmt formatCode="General" sourceLinked="1"/>
        <c:majorTickMark val="out"/>
        <c:minorTickMark val="none"/>
        <c:tickLblPos val="none"/>
        <c:crossAx val="12137945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2"/>
          <c:order val="0"/>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0-0CEB-4545-92DC-B006AB6675ED}"/>
            </c:ext>
          </c:extLst>
        </c:ser>
        <c:ser>
          <c:idx val="3"/>
          <c:order val="1"/>
          <c:spPr>
            <a:ln w="28575">
              <a:noFill/>
            </a:ln>
          </c:spPr>
          <c:marker>
            <c:symbol val="none"/>
          </c:marker>
          <c:val>
            <c:numLit>
              <c:formatCode>General</c:formatCode>
              <c:ptCount val="1"/>
              <c:pt idx="0">
                <c:v>0</c:v>
              </c:pt>
            </c:numLit>
          </c:val>
          <c:smooth val="0"/>
          <c:extLst>
            <c:ext xmlns:c16="http://schemas.microsoft.com/office/drawing/2014/chart" uri="{C3380CC4-5D6E-409C-BE32-E72D297353CC}">
              <c16:uniqueId val="{00000001-0CEB-4545-92DC-B006AB6675ED}"/>
            </c:ext>
          </c:extLst>
        </c:ser>
        <c:dLbls>
          <c:showLegendKey val="0"/>
          <c:showVal val="0"/>
          <c:showCatName val="0"/>
          <c:showSerName val="0"/>
          <c:showPercent val="0"/>
          <c:showBubbleSize val="0"/>
        </c:dLbls>
        <c:hiLowLines>
          <c:spPr>
            <a:ln w="25400">
              <a:solidFill>
                <a:srgbClr val="000000"/>
              </a:solidFill>
              <a:prstDash val="solid"/>
            </a:ln>
          </c:spPr>
        </c:hiLowLines>
        <c:marker val="1"/>
        <c:smooth val="0"/>
        <c:axId val="121412608"/>
        <c:axId val="121418496"/>
      </c:lineChart>
      <c:lineChart>
        <c:grouping val="standard"/>
        <c:varyColors val="0"/>
        <c:ser>
          <c:idx val="0"/>
          <c:order val="2"/>
          <c:spPr>
            <a:ln w="28575">
              <a:noFill/>
            </a:ln>
          </c:spPr>
          <c:marker>
            <c:symbol val="dot"/>
            <c:size val="5"/>
            <c:spPr>
              <a:solidFill>
                <a:srgbClr val="000000"/>
              </a:solidFill>
              <a:ln>
                <a:solidFill>
                  <a:srgbClr val="000000"/>
                </a:solidFill>
                <a:prstDash val="solid"/>
              </a:ln>
            </c:spPr>
          </c:marker>
          <c:val>
            <c:numLit>
              <c:formatCode>General</c:formatCode>
              <c:ptCount val="1"/>
              <c:pt idx="0">
                <c:v>0</c:v>
              </c:pt>
            </c:numLit>
          </c:val>
          <c:smooth val="0"/>
          <c:extLst>
            <c:ext xmlns:c16="http://schemas.microsoft.com/office/drawing/2014/chart" uri="{C3380CC4-5D6E-409C-BE32-E72D297353CC}">
              <c16:uniqueId val="{00000002-0CEB-4545-92DC-B006AB6675ED}"/>
            </c:ext>
          </c:extLst>
        </c:ser>
        <c:ser>
          <c:idx val="1"/>
          <c:order val="3"/>
          <c:spPr>
            <a:ln w="3175">
              <a:solidFill>
                <a:srgbClr val="000000"/>
              </a:solidFill>
              <a:prstDash val="solid"/>
            </a:ln>
          </c:spPr>
          <c:marker>
            <c:symbol val="none"/>
          </c:marker>
          <c:val>
            <c:numRef>
              <c:f>AGE!$Z$67:$AG$67</c:f>
              <c:numCache>
                <c:formatCode>General</c:formatCode>
                <c:ptCount val="8"/>
                <c:pt idx="5" formatCode="0">
                  <c:v>0</c:v>
                </c:pt>
                <c:pt idx="6" formatCode="0">
                  <c:v>0</c:v>
                </c:pt>
              </c:numCache>
            </c:numRef>
          </c:val>
          <c:smooth val="0"/>
          <c:extLst>
            <c:ext xmlns:c16="http://schemas.microsoft.com/office/drawing/2014/chart" uri="{C3380CC4-5D6E-409C-BE32-E72D297353CC}">
              <c16:uniqueId val="{00000003-0CEB-4545-92DC-B006AB6675ED}"/>
            </c:ext>
          </c:extLst>
        </c:ser>
        <c:dLbls>
          <c:showLegendKey val="0"/>
          <c:showVal val="0"/>
          <c:showCatName val="0"/>
          <c:showSerName val="0"/>
          <c:showPercent val="0"/>
          <c:showBubbleSize val="0"/>
        </c:dLbls>
        <c:marker val="1"/>
        <c:smooth val="0"/>
        <c:axId val="121420416"/>
        <c:axId val="121422208"/>
      </c:lineChart>
      <c:catAx>
        <c:axId val="121412608"/>
        <c:scaling>
          <c:orientation val="minMax"/>
        </c:scaling>
        <c:delete val="0"/>
        <c:axPos val="b"/>
        <c:numFmt formatCode="General" sourceLinked="1"/>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Tms Rmn"/>
                <a:ea typeface="Tms Rmn"/>
                <a:cs typeface="Tms Rmn"/>
              </a:defRPr>
            </a:pPr>
            <a:endParaRPr lang="nb-NO"/>
          </a:p>
        </c:txPr>
        <c:crossAx val="121418496"/>
        <c:crosses val="autoZero"/>
        <c:auto val="0"/>
        <c:lblAlgn val="ctr"/>
        <c:lblOffset val="100"/>
        <c:tickLblSkip val="7"/>
        <c:tickMarkSkip val="1"/>
        <c:noMultiLvlLbl val="0"/>
      </c:catAx>
      <c:valAx>
        <c:axId val="121418496"/>
        <c:scaling>
          <c:orientation val="minMax"/>
          <c:max val="20"/>
          <c:min val="0"/>
        </c:scaling>
        <c:delete val="0"/>
        <c:axPos val="l"/>
        <c:title>
          <c:tx>
            <c:rich>
              <a:bodyPr/>
              <a:lstStyle/>
              <a:p>
                <a:pPr>
                  <a:defRPr sz="1400" b="0" i="0" u="none" strike="noStrike" baseline="0">
                    <a:solidFill>
                      <a:srgbClr val="000000"/>
                    </a:solidFill>
                    <a:latin typeface="Tms Rmn"/>
                    <a:ea typeface="Tms Rmn"/>
                    <a:cs typeface="Tms Rmn"/>
                  </a:defRPr>
                </a:pPr>
                <a:r>
                  <a:rPr lang="nb-NO"/>
                  <a:t>      Mean age recorded
     +/- 2stdev</a:t>
                </a:r>
              </a:p>
            </c:rich>
          </c:tx>
          <c:overlay val="0"/>
          <c:spPr>
            <a:noFill/>
            <a:ln w="25400">
              <a:noFill/>
            </a:ln>
          </c:spPr>
        </c:title>
        <c:numFmt formatCode="General" sourceLinked="1"/>
        <c:majorTickMark val="cross"/>
        <c:minorTickMark val="in"/>
        <c:tickLblPos val="nextTo"/>
        <c:spPr>
          <a:ln w="3175">
            <a:solidFill>
              <a:srgbClr val="000000"/>
            </a:solidFill>
            <a:prstDash val="solid"/>
          </a:ln>
        </c:spPr>
        <c:txPr>
          <a:bodyPr rot="0" vert="horz"/>
          <a:lstStyle/>
          <a:p>
            <a:pPr>
              <a:defRPr sz="1400" b="1" i="0" u="none" strike="noStrike" baseline="0">
                <a:solidFill>
                  <a:srgbClr val="000000"/>
                </a:solidFill>
                <a:latin typeface="Tms Rmn"/>
                <a:ea typeface="Tms Rmn"/>
                <a:cs typeface="Tms Rmn"/>
              </a:defRPr>
            </a:pPr>
            <a:endParaRPr lang="nb-NO"/>
          </a:p>
        </c:txPr>
        <c:crossAx val="121412608"/>
        <c:crosses val="autoZero"/>
        <c:crossBetween val="midCat"/>
        <c:majorUnit val="5"/>
      </c:valAx>
      <c:catAx>
        <c:axId val="121420416"/>
        <c:scaling>
          <c:orientation val="minMax"/>
        </c:scaling>
        <c:delete val="1"/>
        <c:axPos val="b"/>
        <c:majorTickMark val="out"/>
        <c:minorTickMark val="none"/>
        <c:tickLblPos val="none"/>
        <c:crossAx val="121422208"/>
        <c:crosses val="autoZero"/>
        <c:auto val="0"/>
        <c:lblAlgn val="ctr"/>
        <c:lblOffset val="100"/>
        <c:noMultiLvlLbl val="0"/>
      </c:catAx>
      <c:valAx>
        <c:axId val="121422208"/>
        <c:scaling>
          <c:orientation val="minMax"/>
        </c:scaling>
        <c:delete val="1"/>
        <c:axPos val="l"/>
        <c:numFmt formatCode="General" sourceLinked="1"/>
        <c:majorTickMark val="out"/>
        <c:minorTickMark val="none"/>
        <c:tickLblPos val="none"/>
        <c:crossAx val="121420416"/>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oddHeader>&amp;F</c:oddHeader>
      <c:oddFooter>Page &amp;P</c:oddFooter>
    </c:headerFooter>
    <c:pageMargins b="1" l="0.750000000000002" r="0.750000000000002" t="1" header="0.5" footer="0.5"/>
    <c:pageSetup/>
  </c:printSettings>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56192468928602"/>
          <c:y val="8.1779511407770983E-2"/>
          <c:w val="0.80820388457187664"/>
          <c:h val="0.76614489634649241"/>
        </c:manualLayout>
      </c:layout>
      <c:lineChart>
        <c:grouping val="standard"/>
        <c:varyColors val="0"/>
        <c:ser>
          <c:idx val="2"/>
          <c:order val="0"/>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AgeTest!$H$331:$H$346</c:f>
              <c:numCache>
                <c:formatCode>0.000</c:formatCode>
                <c:ptCount val="16"/>
                <c:pt idx="0">
                  <c:v>0</c:v>
                </c:pt>
                <c:pt idx="1">
                  <c:v>0</c:v>
                </c:pt>
                <c:pt idx="2">
                  <c:v>2</c:v>
                </c:pt>
                <c:pt idx="3">
                  <c:v>3</c:v>
                </c:pt>
                <c:pt idx="4">
                  <c:v>4.8528028654224418</c:v>
                </c:pt>
                <c:pt idx="5">
                  <c:v>6.3188599833288519</c:v>
                </c:pt>
                <c:pt idx="6">
                  <c:v>7.6661063281988913</c:v>
                </c:pt>
                <c:pt idx="7">
                  <c:v>7</c:v>
                </c:pt>
                <c:pt idx="8">
                  <c:v>0</c:v>
                </c:pt>
                <c:pt idx="9">
                  <c:v>8.9142135623730958</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7D52-48E7-81A2-59F6B264FC5C}"/>
            </c:ext>
          </c:extLst>
        </c:ser>
        <c:ser>
          <c:idx val="3"/>
          <c:order val="1"/>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AgeTest!$H$352:$H$367</c:f>
              <c:numCache>
                <c:formatCode>0.000</c:formatCode>
                <c:ptCount val="16"/>
                <c:pt idx="0">
                  <c:v>0</c:v>
                </c:pt>
                <c:pt idx="1">
                  <c:v>0</c:v>
                </c:pt>
                <c:pt idx="2">
                  <c:v>2</c:v>
                </c:pt>
                <c:pt idx="3">
                  <c:v>3</c:v>
                </c:pt>
                <c:pt idx="4">
                  <c:v>3.1471971345775582</c:v>
                </c:pt>
                <c:pt idx="5">
                  <c:v>4.1255844611155927</c:v>
                </c:pt>
                <c:pt idx="6">
                  <c:v>4.9221289659187555</c:v>
                </c:pt>
                <c:pt idx="7">
                  <c:v>7</c:v>
                </c:pt>
                <c:pt idx="8">
                  <c:v>0</c:v>
                </c:pt>
                <c:pt idx="9">
                  <c:v>6.0857864376269051</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7D52-48E7-81A2-59F6B264FC5C}"/>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469952"/>
        <c:axId val="121475840"/>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AgeTest!$H$309:$H$324</c:f>
              <c:numCache>
                <c:formatCode>0.00</c:formatCode>
                <c:ptCount val="16"/>
                <c:pt idx="0">
                  <c:v>0</c:v>
                </c:pt>
                <c:pt idx="1">
                  <c:v>0</c:v>
                </c:pt>
                <c:pt idx="2">
                  <c:v>2</c:v>
                </c:pt>
                <c:pt idx="3">
                  <c:v>3</c:v>
                </c:pt>
                <c:pt idx="4">
                  <c:v>4</c:v>
                </c:pt>
                <c:pt idx="5">
                  <c:v>5.2222222222222223</c:v>
                </c:pt>
                <c:pt idx="6">
                  <c:v>6.2941176470588234</c:v>
                </c:pt>
                <c:pt idx="7">
                  <c:v>7</c:v>
                </c:pt>
                <c:pt idx="8">
                  <c:v>0</c:v>
                </c:pt>
                <c:pt idx="9">
                  <c:v>7.5</c:v>
                </c:pt>
                <c:pt idx="10">
                  <c:v>10</c:v>
                </c:pt>
                <c:pt idx="11">
                  <c:v>0</c:v>
                </c:pt>
                <c:pt idx="12">
                  <c:v>0</c:v>
                </c:pt>
                <c:pt idx="13">
                  <c:v>0</c:v>
                </c:pt>
                <c:pt idx="14">
                  <c:v>0</c:v>
                </c:pt>
                <c:pt idx="15">
                  <c:v>0</c:v>
                </c:pt>
              </c:numCache>
            </c:numRef>
          </c:val>
          <c:smooth val="0"/>
          <c:extLst>
            <c:ext xmlns:c16="http://schemas.microsoft.com/office/drawing/2014/chart" uri="{C3380CC4-5D6E-409C-BE32-E72D297353CC}">
              <c16:uniqueId val="{00000002-7D52-48E7-81A2-59F6B264FC5C}"/>
            </c:ext>
          </c:extLst>
        </c:ser>
        <c:ser>
          <c:idx val="1"/>
          <c:order val="3"/>
          <c:spPr>
            <a:ln w="3175">
              <a:solidFill>
                <a:srgbClr val="000000"/>
              </a:solidFill>
              <a:prstDash val="solid"/>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AgeTest!$G$352:$G$367</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7D52-48E7-81A2-59F6B264FC5C}"/>
            </c:ext>
          </c:extLst>
        </c:ser>
        <c:dLbls>
          <c:showLegendKey val="0"/>
          <c:showVal val="0"/>
          <c:showCatName val="0"/>
          <c:showSerName val="0"/>
          <c:showPercent val="0"/>
          <c:showBubbleSize val="0"/>
        </c:dLbls>
        <c:marker val="1"/>
        <c:smooth val="0"/>
        <c:axId val="121477760"/>
        <c:axId val="121483648"/>
      </c:lineChart>
      <c:catAx>
        <c:axId val="121469952"/>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475840"/>
        <c:crosses val="autoZero"/>
        <c:auto val="0"/>
        <c:lblAlgn val="ctr"/>
        <c:lblOffset val="100"/>
        <c:tickLblSkip val="1"/>
        <c:tickMarkSkip val="1"/>
        <c:noMultiLvlLbl val="0"/>
      </c:catAx>
      <c:valAx>
        <c:axId val="121475840"/>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7.0031782750320098E-2"/>
              <c:y val="0.17216742644011604"/>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469952"/>
        <c:crosses val="autoZero"/>
        <c:crossBetween val="midCat"/>
        <c:majorUnit val="5"/>
      </c:valAx>
      <c:catAx>
        <c:axId val="121477760"/>
        <c:scaling>
          <c:orientation val="minMax"/>
        </c:scaling>
        <c:delete val="1"/>
        <c:axPos val="b"/>
        <c:numFmt formatCode="0" sourceLinked="1"/>
        <c:majorTickMark val="out"/>
        <c:minorTickMark val="none"/>
        <c:tickLblPos val="none"/>
        <c:crossAx val="121483648"/>
        <c:crosses val="autoZero"/>
        <c:auto val="0"/>
        <c:lblAlgn val="ctr"/>
        <c:lblOffset val="100"/>
        <c:noMultiLvlLbl val="0"/>
      </c:catAx>
      <c:valAx>
        <c:axId val="121483648"/>
        <c:scaling>
          <c:orientation val="minMax"/>
        </c:scaling>
        <c:delete val="1"/>
        <c:axPos val="l"/>
        <c:numFmt formatCode="0.00" sourceLinked="1"/>
        <c:majorTickMark val="out"/>
        <c:minorTickMark val="none"/>
        <c:tickLblPos val="none"/>
        <c:crossAx val="12147776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2" r="0.750000000000002" t="1" header="0.5" footer="0.5"/>
    <c:pageSetup paperSize="9" orientation="landscape"/>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40344168260125"/>
          <c:y val="8.1779511407770983E-2"/>
          <c:w val="0.8317399617590826"/>
          <c:h val="0.76614489634649241"/>
        </c:manualLayout>
      </c:layout>
      <c:lineChart>
        <c:grouping val="standard"/>
        <c:varyColors val="0"/>
        <c:ser>
          <c:idx val="2"/>
          <c:order val="0"/>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AgeTest!$J$331:$J$346</c:f>
              <c:numCache>
                <c:formatCode>0.000</c:formatCode>
                <c:ptCount val="16"/>
                <c:pt idx="0">
                  <c:v>0</c:v>
                </c:pt>
                <c:pt idx="1">
                  <c:v>0</c:v>
                </c:pt>
                <c:pt idx="2">
                  <c:v>2</c:v>
                </c:pt>
                <c:pt idx="3">
                  <c:v>3.7777777777777768</c:v>
                </c:pt>
                <c:pt idx="4">
                  <c:v>5.4469927107274376</c:v>
                </c:pt>
                <c:pt idx="5">
                  <c:v>7.1539278019412542</c:v>
                </c:pt>
                <c:pt idx="6">
                  <c:v>8.4549584707784007</c:v>
                </c:pt>
                <c:pt idx="7">
                  <c:v>7</c:v>
                </c:pt>
                <c:pt idx="8">
                  <c:v>0</c:v>
                </c:pt>
                <c:pt idx="9">
                  <c:v>10.914213562373096</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DEEF-4FAC-9B00-410008404D9B}"/>
            </c:ext>
          </c:extLst>
        </c:ser>
        <c:ser>
          <c:idx val="3"/>
          <c:order val="1"/>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AgeTest!$J$352:$J$367</c:f>
              <c:numCache>
                <c:formatCode>0.000</c:formatCode>
                <c:ptCount val="16"/>
                <c:pt idx="0">
                  <c:v>0</c:v>
                </c:pt>
                <c:pt idx="1">
                  <c:v>0</c:v>
                </c:pt>
                <c:pt idx="2">
                  <c:v>2</c:v>
                </c:pt>
                <c:pt idx="3">
                  <c:v>2.4444444444444455</c:v>
                </c:pt>
                <c:pt idx="4">
                  <c:v>1.9443116370986495</c:v>
                </c:pt>
                <c:pt idx="5">
                  <c:v>2.4250195664797984</c:v>
                </c:pt>
                <c:pt idx="6">
                  <c:v>2.6038650586333629</c:v>
                </c:pt>
                <c:pt idx="7">
                  <c:v>7</c:v>
                </c:pt>
                <c:pt idx="8">
                  <c:v>0</c:v>
                </c:pt>
                <c:pt idx="9">
                  <c:v>8.0857864376269042</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DEEF-4FAC-9B00-410008404D9B}"/>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510912"/>
        <c:axId val="121549568"/>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AgeTest!$J$309:$J$324</c:f>
              <c:numCache>
                <c:formatCode>0.00</c:formatCode>
                <c:ptCount val="16"/>
                <c:pt idx="0">
                  <c:v>0</c:v>
                </c:pt>
                <c:pt idx="1">
                  <c:v>0</c:v>
                </c:pt>
                <c:pt idx="2">
                  <c:v>2</c:v>
                </c:pt>
                <c:pt idx="3">
                  <c:v>3.1111111111111112</c:v>
                </c:pt>
                <c:pt idx="4">
                  <c:v>3.6956521739130435</c:v>
                </c:pt>
                <c:pt idx="5">
                  <c:v>4.7894736842105265</c:v>
                </c:pt>
                <c:pt idx="6">
                  <c:v>5.5294117647058822</c:v>
                </c:pt>
                <c:pt idx="7">
                  <c:v>7</c:v>
                </c:pt>
                <c:pt idx="8">
                  <c:v>0</c:v>
                </c:pt>
                <c:pt idx="9">
                  <c:v>9.5</c:v>
                </c:pt>
                <c:pt idx="10">
                  <c:v>9</c:v>
                </c:pt>
                <c:pt idx="11">
                  <c:v>0</c:v>
                </c:pt>
                <c:pt idx="12">
                  <c:v>0</c:v>
                </c:pt>
                <c:pt idx="13">
                  <c:v>0</c:v>
                </c:pt>
                <c:pt idx="14">
                  <c:v>0</c:v>
                </c:pt>
                <c:pt idx="15">
                  <c:v>0</c:v>
                </c:pt>
              </c:numCache>
            </c:numRef>
          </c:val>
          <c:smooth val="0"/>
          <c:extLst>
            <c:ext xmlns:c16="http://schemas.microsoft.com/office/drawing/2014/chart" uri="{C3380CC4-5D6E-409C-BE32-E72D297353CC}">
              <c16:uniqueId val="{00000002-DEEF-4FAC-9B00-410008404D9B}"/>
            </c:ext>
          </c:extLst>
        </c:ser>
        <c:ser>
          <c:idx val="1"/>
          <c:order val="3"/>
          <c:spPr>
            <a:ln w="3175">
              <a:solidFill>
                <a:srgbClr val="000000"/>
              </a:solidFill>
              <a:prstDash val="solid"/>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AgeTest!$G$352:$G$367</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DEEF-4FAC-9B00-410008404D9B}"/>
            </c:ext>
          </c:extLst>
        </c:ser>
        <c:dLbls>
          <c:showLegendKey val="0"/>
          <c:showVal val="0"/>
          <c:showCatName val="0"/>
          <c:showSerName val="0"/>
          <c:showPercent val="0"/>
          <c:showBubbleSize val="0"/>
        </c:dLbls>
        <c:marker val="1"/>
        <c:smooth val="0"/>
        <c:axId val="121551488"/>
        <c:axId val="121553280"/>
      </c:lineChart>
      <c:catAx>
        <c:axId val="121510912"/>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549568"/>
        <c:crosses val="autoZero"/>
        <c:auto val="0"/>
        <c:lblAlgn val="ctr"/>
        <c:lblOffset val="100"/>
        <c:tickLblSkip val="1"/>
        <c:tickMarkSkip val="1"/>
        <c:noMultiLvlLbl val="0"/>
      </c:catAx>
      <c:valAx>
        <c:axId val="121549568"/>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3.8240967005561177E-2"/>
              <c:y val="0.19799235621863059"/>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510912"/>
        <c:crosses val="autoZero"/>
        <c:crossBetween val="midCat"/>
        <c:majorUnit val="5"/>
      </c:valAx>
      <c:catAx>
        <c:axId val="121551488"/>
        <c:scaling>
          <c:orientation val="minMax"/>
        </c:scaling>
        <c:delete val="1"/>
        <c:axPos val="b"/>
        <c:numFmt formatCode="0" sourceLinked="1"/>
        <c:majorTickMark val="out"/>
        <c:minorTickMark val="none"/>
        <c:tickLblPos val="none"/>
        <c:crossAx val="121553280"/>
        <c:crosses val="autoZero"/>
        <c:auto val="0"/>
        <c:lblAlgn val="ctr"/>
        <c:lblOffset val="100"/>
        <c:noMultiLvlLbl val="0"/>
      </c:catAx>
      <c:valAx>
        <c:axId val="121553280"/>
        <c:scaling>
          <c:orientation val="minMax"/>
        </c:scaling>
        <c:delete val="1"/>
        <c:axPos val="l"/>
        <c:numFmt formatCode="0.00" sourceLinked="1"/>
        <c:majorTickMark val="out"/>
        <c:minorTickMark val="none"/>
        <c:tickLblPos val="none"/>
        <c:crossAx val="12155148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2" r="0.75000000000000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899092811250096"/>
          <c:y val="7.8620901457169878E-2"/>
          <c:w val="0.81577488114866215"/>
          <c:h val="0.77793313020778665"/>
        </c:manualLayout>
      </c:layout>
      <c:lineChart>
        <c:grouping val="standard"/>
        <c:varyColors val="0"/>
        <c:ser>
          <c:idx val="2"/>
          <c:order val="0"/>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AgeTest!$K$331:$K$346</c:f>
              <c:numCache>
                <c:formatCode>0.000</c:formatCode>
                <c:ptCount val="16"/>
                <c:pt idx="0">
                  <c:v>0</c:v>
                </c:pt>
                <c:pt idx="1">
                  <c:v>0</c:v>
                </c:pt>
                <c:pt idx="2">
                  <c:v>2</c:v>
                </c:pt>
                <c:pt idx="3">
                  <c:v>4.6666666666666661</c:v>
                </c:pt>
                <c:pt idx="4">
                  <c:v>4.9785032186018592</c:v>
                </c:pt>
                <c:pt idx="5">
                  <c:v>5.406199888793755</c:v>
                </c:pt>
                <c:pt idx="6">
                  <c:v>6.6094346597580813</c:v>
                </c:pt>
                <c:pt idx="7">
                  <c:v>7</c:v>
                </c:pt>
                <c:pt idx="8">
                  <c:v>0</c:v>
                </c:pt>
                <c:pt idx="9">
                  <c:v>11.742640687119284</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65B3-4EB0-AA4D-94827A5C61EB}"/>
            </c:ext>
          </c:extLst>
        </c:ser>
        <c:ser>
          <c:idx val="3"/>
          <c:order val="1"/>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AgeTest!$K$352:$K$367</c:f>
              <c:numCache>
                <c:formatCode>0.000</c:formatCode>
                <c:ptCount val="16"/>
                <c:pt idx="0">
                  <c:v>0</c:v>
                </c:pt>
                <c:pt idx="1">
                  <c:v>0</c:v>
                </c:pt>
                <c:pt idx="2">
                  <c:v>2</c:v>
                </c:pt>
                <c:pt idx="3">
                  <c:v>0.66666666666666652</c:v>
                </c:pt>
                <c:pt idx="4">
                  <c:v>2.6736706944416193</c:v>
                </c:pt>
                <c:pt idx="5">
                  <c:v>4.4885369533115087</c:v>
                </c:pt>
                <c:pt idx="6">
                  <c:v>5.0376241637713299</c:v>
                </c:pt>
                <c:pt idx="7">
                  <c:v>7</c:v>
                </c:pt>
                <c:pt idx="8">
                  <c:v>0</c:v>
                </c:pt>
                <c:pt idx="9">
                  <c:v>3.2573593128807152</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65B3-4EB0-AA4D-94827A5C61EB}"/>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580544"/>
        <c:axId val="121590528"/>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AgeTest!$K$309:$K$324</c:f>
              <c:numCache>
                <c:formatCode>0.00</c:formatCode>
                <c:ptCount val="16"/>
                <c:pt idx="0">
                  <c:v>0</c:v>
                </c:pt>
                <c:pt idx="1">
                  <c:v>0</c:v>
                </c:pt>
                <c:pt idx="2">
                  <c:v>2</c:v>
                </c:pt>
                <c:pt idx="3">
                  <c:v>2.6666666666666665</c:v>
                </c:pt>
                <c:pt idx="4">
                  <c:v>3.8260869565217392</c:v>
                </c:pt>
                <c:pt idx="5">
                  <c:v>4.9473684210526319</c:v>
                </c:pt>
                <c:pt idx="6">
                  <c:v>5.8235294117647056</c:v>
                </c:pt>
                <c:pt idx="7">
                  <c:v>7</c:v>
                </c:pt>
                <c:pt idx="8">
                  <c:v>0</c:v>
                </c:pt>
                <c:pt idx="9">
                  <c:v>7.5</c:v>
                </c:pt>
                <c:pt idx="10">
                  <c:v>10</c:v>
                </c:pt>
                <c:pt idx="11">
                  <c:v>0</c:v>
                </c:pt>
                <c:pt idx="12">
                  <c:v>0</c:v>
                </c:pt>
                <c:pt idx="13">
                  <c:v>0</c:v>
                </c:pt>
                <c:pt idx="14">
                  <c:v>0</c:v>
                </c:pt>
                <c:pt idx="15">
                  <c:v>0</c:v>
                </c:pt>
              </c:numCache>
            </c:numRef>
          </c:val>
          <c:smooth val="0"/>
          <c:extLst>
            <c:ext xmlns:c16="http://schemas.microsoft.com/office/drawing/2014/chart" uri="{C3380CC4-5D6E-409C-BE32-E72D297353CC}">
              <c16:uniqueId val="{00000002-65B3-4EB0-AA4D-94827A5C61EB}"/>
            </c:ext>
          </c:extLst>
        </c:ser>
        <c:ser>
          <c:idx val="1"/>
          <c:order val="3"/>
          <c:spPr>
            <a:ln w="3175">
              <a:solidFill>
                <a:srgbClr val="000000"/>
              </a:solidFill>
              <a:prstDash val="solid"/>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AgeTest!$G$352:$G$367</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65B3-4EB0-AA4D-94827A5C61EB}"/>
            </c:ext>
          </c:extLst>
        </c:ser>
        <c:dLbls>
          <c:showLegendKey val="0"/>
          <c:showVal val="0"/>
          <c:showCatName val="0"/>
          <c:showSerName val="0"/>
          <c:showPercent val="0"/>
          <c:showBubbleSize val="0"/>
        </c:dLbls>
        <c:marker val="1"/>
        <c:smooth val="0"/>
        <c:axId val="121592448"/>
        <c:axId val="121598336"/>
      </c:lineChart>
      <c:catAx>
        <c:axId val="121580544"/>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590528"/>
        <c:crosses val="autoZero"/>
        <c:auto val="0"/>
        <c:lblAlgn val="ctr"/>
        <c:lblOffset val="100"/>
        <c:tickLblSkip val="1"/>
        <c:tickMarkSkip val="1"/>
        <c:noMultiLvlLbl val="0"/>
      </c:catAx>
      <c:valAx>
        <c:axId val="121590528"/>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3.7854985640919256E-2"/>
              <c:y val="0.19448333664174344"/>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580544"/>
        <c:crosses val="autoZero"/>
        <c:crossBetween val="midCat"/>
        <c:majorUnit val="5"/>
      </c:valAx>
      <c:catAx>
        <c:axId val="121592448"/>
        <c:scaling>
          <c:orientation val="minMax"/>
        </c:scaling>
        <c:delete val="1"/>
        <c:axPos val="b"/>
        <c:numFmt formatCode="0" sourceLinked="1"/>
        <c:majorTickMark val="out"/>
        <c:minorTickMark val="none"/>
        <c:tickLblPos val="none"/>
        <c:crossAx val="121598336"/>
        <c:crosses val="autoZero"/>
        <c:auto val="0"/>
        <c:lblAlgn val="ctr"/>
        <c:lblOffset val="100"/>
        <c:noMultiLvlLbl val="0"/>
      </c:catAx>
      <c:valAx>
        <c:axId val="121598336"/>
        <c:scaling>
          <c:orientation val="minMax"/>
        </c:scaling>
        <c:delete val="1"/>
        <c:axPos val="l"/>
        <c:numFmt formatCode="0.00" sourceLinked="1"/>
        <c:majorTickMark val="out"/>
        <c:minorTickMark val="none"/>
        <c:tickLblPos val="none"/>
        <c:crossAx val="12159244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2" r="0.750000000000002" t="1" header="0.5" footer="0.5"/>
    <c:pageSetup paperSize="9" orientation="landscape"/>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40344168260125"/>
          <c:y val="7.8620901457169878E-2"/>
          <c:w val="0.8317399617590826"/>
          <c:h val="0.77793313020778665"/>
        </c:manualLayout>
      </c:layout>
      <c:lineChart>
        <c:grouping val="standard"/>
        <c:varyColors val="0"/>
        <c:ser>
          <c:idx val="2"/>
          <c:order val="0"/>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AgeTest!$L$331:$L$346</c:f>
              <c:numCache>
                <c:formatCode>0.000</c:formatCode>
                <c:ptCount val="16"/>
                <c:pt idx="0">
                  <c:v>0</c:v>
                </c:pt>
                <c:pt idx="1">
                  <c:v>0</c:v>
                </c:pt>
                <c:pt idx="2">
                  <c:v>3.9142135623730949</c:v>
                </c:pt>
                <c:pt idx="3">
                  <c:v>3</c:v>
                </c:pt>
                <c:pt idx="4">
                  <c:v>5.4745665733404909</c:v>
                </c:pt>
                <c:pt idx="5">
                  <c:v>6.1547005383792515</c:v>
                </c:pt>
                <c:pt idx="6">
                  <c:v>7.0828430371740332</c:v>
                </c:pt>
                <c:pt idx="7">
                  <c:v>8.792846967826323</c:v>
                </c:pt>
                <c:pt idx="8">
                  <c:v>0</c:v>
                </c:pt>
                <c:pt idx="9">
                  <c:v>11.742640687119284</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C106-4B2D-8110-37A6F59CA58A}"/>
            </c:ext>
          </c:extLst>
        </c:ser>
        <c:ser>
          <c:idx val="3"/>
          <c:order val="1"/>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AgeTest!$L$352:$L$367</c:f>
              <c:numCache>
                <c:formatCode>0.000</c:formatCode>
                <c:ptCount val="16"/>
                <c:pt idx="0">
                  <c:v>0</c:v>
                </c:pt>
                <c:pt idx="1">
                  <c:v>0</c:v>
                </c:pt>
                <c:pt idx="2">
                  <c:v>1.0857864376269049</c:v>
                </c:pt>
                <c:pt idx="3">
                  <c:v>3</c:v>
                </c:pt>
                <c:pt idx="4">
                  <c:v>2.8732595136160306</c:v>
                </c:pt>
                <c:pt idx="5">
                  <c:v>3.8452994616207485</c:v>
                </c:pt>
                <c:pt idx="6">
                  <c:v>4.6818628451789088</c:v>
                </c:pt>
                <c:pt idx="7">
                  <c:v>3.7785816036022486</c:v>
                </c:pt>
                <c:pt idx="8">
                  <c:v>0</c:v>
                </c:pt>
                <c:pt idx="9">
                  <c:v>3.2573593128807152</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C106-4B2D-8110-37A6F59CA58A}"/>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621504"/>
        <c:axId val="121639680"/>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AgeTest!$L$309:$L$324</c:f>
              <c:numCache>
                <c:formatCode>0.00</c:formatCode>
                <c:ptCount val="16"/>
                <c:pt idx="0">
                  <c:v>0</c:v>
                </c:pt>
                <c:pt idx="1">
                  <c:v>0</c:v>
                </c:pt>
                <c:pt idx="2">
                  <c:v>2.5</c:v>
                </c:pt>
                <c:pt idx="3">
                  <c:v>3</c:v>
                </c:pt>
                <c:pt idx="4">
                  <c:v>4.1739130434782608</c:v>
                </c:pt>
                <c:pt idx="5">
                  <c:v>5</c:v>
                </c:pt>
                <c:pt idx="6">
                  <c:v>5.882352941176471</c:v>
                </c:pt>
                <c:pt idx="7">
                  <c:v>6.2857142857142856</c:v>
                </c:pt>
                <c:pt idx="8">
                  <c:v>0</c:v>
                </c:pt>
                <c:pt idx="9">
                  <c:v>7.5</c:v>
                </c:pt>
                <c:pt idx="10">
                  <c:v>9</c:v>
                </c:pt>
                <c:pt idx="11">
                  <c:v>0</c:v>
                </c:pt>
                <c:pt idx="12">
                  <c:v>0</c:v>
                </c:pt>
                <c:pt idx="13">
                  <c:v>0</c:v>
                </c:pt>
                <c:pt idx="14">
                  <c:v>0</c:v>
                </c:pt>
                <c:pt idx="15">
                  <c:v>0</c:v>
                </c:pt>
              </c:numCache>
            </c:numRef>
          </c:val>
          <c:smooth val="0"/>
          <c:extLst>
            <c:ext xmlns:c16="http://schemas.microsoft.com/office/drawing/2014/chart" uri="{C3380CC4-5D6E-409C-BE32-E72D297353CC}">
              <c16:uniqueId val="{00000002-C106-4B2D-8110-37A6F59CA58A}"/>
            </c:ext>
          </c:extLst>
        </c:ser>
        <c:ser>
          <c:idx val="1"/>
          <c:order val="3"/>
          <c:spPr>
            <a:ln w="3175">
              <a:solidFill>
                <a:srgbClr val="000000"/>
              </a:solidFill>
              <a:prstDash val="solid"/>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AgeTest!$G$352:$G$367</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C106-4B2D-8110-37A6F59CA58A}"/>
            </c:ext>
          </c:extLst>
        </c:ser>
        <c:dLbls>
          <c:showLegendKey val="0"/>
          <c:showVal val="0"/>
          <c:showCatName val="0"/>
          <c:showSerName val="0"/>
          <c:showPercent val="0"/>
          <c:showBubbleSize val="0"/>
        </c:dLbls>
        <c:marker val="1"/>
        <c:smooth val="0"/>
        <c:axId val="121641600"/>
        <c:axId val="121647488"/>
      </c:lineChart>
      <c:catAx>
        <c:axId val="121621504"/>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639680"/>
        <c:crosses val="autoZero"/>
        <c:auto val="0"/>
        <c:lblAlgn val="ctr"/>
        <c:lblOffset val="100"/>
        <c:tickLblSkip val="1"/>
        <c:tickMarkSkip val="1"/>
        <c:noMultiLvlLbl val="0"/>
      </c:catAx>
      <c:valAx>
        <c:axId val="121639680"/>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3.8240967005561177E-2"/>
              <c:y val="0.22758684576192711"/>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621504"/>
        <c:crosses val="autoZero"/>
        <c:crossBetween val="midCat"/>
        <c:majorUnit val="5"/>
      </c:valAx>
      <c:catAx>
        <c:axId val="121641600"/>
        <c:scaling>
          <c:orientation val="minMax"/>
        </c:scaling>
        <c:delete val="1"/>
        <c:axPos val="b"/>
        <c:numFmt formatCode="0" sourceLinked="1"/>
        <c:majorTickMark val="out"/>
        <c:minorTickMark val="none"/>
        <c:tickLblPos val="none"/>
        <c:crossAx val="121647488"/>
        <c:crosses val="autoZero"/>
        <c:auto val="0"/>
        <c:lblAlgn val="ctr"/>
        <c:lblOffset val="100"/>
        <c:noMultiLvlLbl val="0"/>
      </c:catAx>
      <c:valAx>
        <c:axId val="121647488"/>
        <c:scaling>
          <c:orientation val="minMax"/>
        </c:scaling>
        <c:delete val="1"/>
        <c:axPos val="l"/>
        <c:numFmt formatCode="0.00" sourceLinked="1"/>
        <c:majorTickMark val="out"/>
        <c:minorTickMark val="none"/>
        <c:tickLblPos val="none"/>
        <c:crossAx val="12164160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2" r="0.750000000000002" t="1" header="0.5" footer="0.5"/>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466917554508959"/>
          <c:y val="8.0851063829787267E-2"/>
          <c:w val="0.81009663371607465"/>
          <c:h val="0.77021276595744415"/>
        </c:manualLayout>
      </c:layout>
      <c:lineChart>
        <c:grouping val="standard"/>
        <c:varyColors val="0"/>
        <c:ser>
          <c:idx val="2"/>
          <c:order val="0"/>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AgeTest!$M$331:$M$346</c:f>
              <c:numCache>
                <c:formatCode>0.000</c:formatCode>
                <c:ptCount val="16"/>
                <c:pt idx="0">
                  <c:v>0</c:v>
                </c:pt>
                <c:pt idx="1">
                  <c:v>0</c:v>
                </c:pt>
                <c:pt idx="2">
                  <c:v>2</c:v>
                </c:pt>
                <c:pt idx="3">
                  <c:v>3.7777777777777768</c:v>
                </c:pt>
                <c:pt idx="4">
                  <c:v>5.4745665733404909</c:v>
                </c:pt>
                <c:pt idx="5">
                  <c:v>8.0446600784020141</c:v>
                </c:pt>
                <c:pt idx="6">
                  <c:v>9.2930854964490308</c:v>
                </c:pt>
                <c:pt idx="7">
                  <c:v>8.497616396221126</c:v>
                </c:pt>
                <c:pt idx="8">
                  <c:v>0</c:v>
                </c:pt>
                <c:pt idx="9">
                  <c:v>9.9142135623730958</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2F91-466F-8499-580923599A70}"/>
            </c:ext>
          </c:extLst>
        </c:ser>
        <c:ser>
          <c:idx val="3"/>
          <c:order val="1"/>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AgeTest!$M$352:$M$367</c:f>
              <c:numCache>
                <c:formatCode>0.000</c:formatCode>
                <c:ptCount val="16"/>
                <c:pt idx="0">
                  <c:v>0</c:v>
                </c:pt>
                <c:pt idx="1">
                  <c:v>0</c:v>
                </c:pt>
                <c:pt idx="2">
                  <c:v>2</c:v>
                </c:pt>
                <c:pt idx="3">
                  <c:v>2.4444444444444455</c:v>
                </c:pt>
                <c:pt idx="4">
                  <c:v>2.8732595136160306</c:v>
                </c:pt>
                <c:pt idx="5">
                  <c:v>1.2184978163348288</c:v>
                </c:pt>
                <c:pt idx="6">
                  <c:v>2.5892674447274393</c:v>
                </c:pt>
                <c:pt idx="7">
                  <c:v>6.3595264609217317</c:v>
                </c:pt>
                <c:pt idx="8">
                  <c:v>0</c:v>
                </c:pt>
                <c:pt idx="9">
                  <c:v>7.0857864376269051</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2F91-466F-8499-580923599A70}"/>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687424"/>
        <c:axId val="121701504"/>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AgeTest!$M$309:$M$324</c:f>
              <c:numCache>
                <c:formatCode>0.00</c:formatCode>
                <c:ptCount val="16"/>
                <c:pt idx="0">
                  <c:v>0</c:v>
                </c:pt>
                <c:pt idx="1">
                  <c:v>0</c:v>
                </c:pt>
                <c:pt idx="2">
                  <c:v>2</c:v>
                </c:pt>
                <c:pt idx="3">
                  <c:v>3.1111111111111112</c:v>
                </c:pt>
                <c:pt idx="4">
                  <c:v>4.1739130434782608</c:v>
                </c:pt>
                <c:pt idx="5">
                  <c:v>4.6315789473684212</c:v>
                </c:pt>
                <c:pt idx="6">
                  <c:v>5.9411764705882355</c:v>
                </c:pt>
                <c:pt idx="7">
                  <c:v>7.4285714285714288</c:v>
                </c:pt>
                <c:pt idx="8">
                  <c:v>0</c:v>
                </c:pt>
                <c:pt idx="9">
                  <c:v>8.5</c:v>
                </c:pt>
                <c:pt idx="10">
                  <c:v>10</c:v>
                </c:pt>
                <c:pt idx="11">
                  <c:v>0</c:v>
                </c:pt>
                <c:pt idx="12">
                  <c:v>0</c:v>
                </c:pt>
                <c:pt idx="13">
                  <c:v>0</c:v>
                </c:pt>
                <c:pt idx="14">
                  <c:v>0</c:v>
                </c:pt>
                <c:pt idx="15">
                  <c:v>0</c:v>
                </c:pt>
              </c:numCache>
            </c:numRef>
          </c:val>
          <c:smooth val="0"/>
          <c:extLst>
            <c:ext xmlns:c16="http://schemas.microsoft.com/office/drawing/2014/chart" uri="{C3380CC4-5D6E-409C-BE32-E72D297353CC}">
              <c16:uniqueId val="{00000002-2F91-466F-8499-580923599A70}"/>
            </c:ext>
          </c:extLst>
        </c:ser>
        <c:ser>
          <c:idx val="1"/>
          <c:order val="3"/>
          <c:spPr>
            <a:ln w="3175">
              <a:solidFill>
                <a:srgbClr val="000000"/>
              </a:solidFill>
              <a:prstDash val="solid"/>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AgeTest!$G$352:$G$367</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2F91-466F-8499-580923599A70}"/>
            </c:ext>
          </c:extLst>
        </c:ser>
        <c:dLbls>
          <c:showLegendKey val="0"/>
          <c:showVal val="0"/>
          <c:showCatName val="0"/>
          <c:showSerName val="0"/>
          <c:showPercent val="0"/>
          <c:showBubbleSize val="0"/>
        </c:dLbls>
        <c:marker val="1"/>
        <c:smooth val="0"/>
        <c:axId val="121703424"/>
        <c:axId val="121709312"/>
      </c:lineChart>
      <c:catAx>
        <c:axId val="121687424"/>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701504"/>
        <c:crosses val="autoZero"/>
        <c:auto val="0"/>
        <c:lblAlgn val="ctr"/>
        <c:lblOffset val="100"/>
        <c:tickLblSkip val="1"/>
        <c:tickMarkSkip val="1"/>
        <c:noMultiLvlLbl val="0"/>
      </c:catAx>
      <c:valAx>
        <c:axId val="121701504"/>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 stdev</a:t>
                </a:r>
              </a:p>
            </c:rich>
          </c:tx>
          <c:layout>
            <c:manualLayout>
              <c:xMode val="edge"/>
              <c:yMode val="edge"/>
              <c:x val="9.4636475525305356E-3"/>
              <c:y val="0.16595743713853983"/>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687424"/>
        <c:crosses val="autoZero"/>
        <c:crossBetween val="midCat"/>
        <c:majorUnit val="5"/>
      </c:valAx>
      <c:catAx>
        <c:axId val="121703424"/>
        <c:scaling>
          <c:orientation val="minMax"/>
        </c:scaling>
        <c:delete val="1"/>
        <c:axPos val="b"/>
        <c:numFmt formatCode="0" sourceLinked="1"/>
        <c:majorTickMark val="out"/>
        <c:minorTickMark val="none"/>
        <c:tickLblPos val="none"/>
        <c:crossAx val="121709312"/>
        <c:crosses val="autoZero"/>
        <c:auto val="0"/>
        <c:lblAlgn val="ctr"/>
        <c:lblOffset val="100"/>
        <c:noMultiLvlLbl val="0"/>
      </c:catAx>
      <c:valAx>
        <c:axId val="121709312"/>
        <c:scaling>
          <c:orientation val="minMax"/>
        </c:scaling>
        <c:delete val="1"/>
        <c:axPos val="l"/>
        <c:numFmt formatCode="0.00" sourceLinked="1"/>
        <c:majorTickMark val="out"/>
        <c:minorTickMark val="none"/>
        <c:tickLblPos val="none"/>
        <c:crossAx val="12170342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2" r="0.750000000000002" t="1" header="0.5" footer="0.5"/>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531548757170284"/>
          <c:y val="8.0851063829787267E-2"/>
          <c:w val="0.82982791586998084"/>
          <c:h val="0.77021276595744415"/>
        </c:manualLayout>
      </c:layout>
      <c:lineChart>
        <c:grouping val="standard"/>
        <c:varyColors val="0"/>
        <c:ser>
          <c:idx val="2"/>
          <c:order val="0"/>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AgeTest!$N$331:$N$346</c:f>
              <c:numCache>
                <c:formatCode>0.000</c:formatCode>
                <c:ptCount val="16"/>
                <c:pt idx="0">
                  <c:v>0</c:v>
                </c:pt>
                <c:pt idx="1">
                  <c:v>0</c:v>
                </c:pt>
                <c:pt idx="2">
                  <c:v>2</c:v>
                </c:pt>
                <c:pt idx="3">
                  <c:v>5.0085218700691145</c:v>
                </c:pt>
                <c:pt idx="4">
                  <c:v>5.2542610233719902</c:v>
                </c:pt>
                <c:pt idx="5">
                  <c:v>6.2395249035259379</c:v>
                </c:pt>
                <c:pt idx="6">
                  <c:v>7.2336588679771427</c:v>
                </c:pt>
                <c:pt idx="7">
                  <c:v>9.2231239525945163</c:v>
                </c:pt>
                <c:pt idx="8">
                  <c:v>0</c:v>
                </c:pt>
                <c:pt idx="9">
                  <c:v>11.914213562373096</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D86E-4465-9B92-5F70957E52E2}"/>
            </c:ext>
          </c:extLst>
        </c:ser>
        <c:ser>
          <c:idx val="3"/>
          <c:order val="1"/>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AgeTest!$N$352:$N$367</c:f>
              <c:numCache>
                <c:formatCode>0.000</c:formatCode>
                <c:ptCount val="16"/>
                <c:pt idx="0">
                  <c:v>0</c:v>
                </c:pt>
                <c:pt idx="1">
                  <c:v>0</c:v>
                </c:pt>
                <c:pt idx="2">
                  <c:v>2</c:v>
                </c:pt>
                <c:pt idx="3">
                  <c:v>2.1025892410419962</c:v>
                </c:pt>
                <c:pt idx="4">
                  <c:v>3.1805215853236617</c:v>
                </c:pt>
                <c:pt idx="5">
                  <c:v>3.9710014122635369</c:v>
                </c:pt>
                <c:pt idx="6">
                  <c:v>5.119282308493446</c:v>
                </c:pt>
                <c:pt idx="7">
                  <c:v>3.6340189045483404</c:v>
                </c:pt>
                <c:pt idx="8">
                  <c:v>0</c:v>
                </c:pt>
                <c:pt idx="9">
                  <c:v>9.0857864376269042</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D86E-4465-9B92-5F70957E52E2}"/>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748864"/>
        <c:axId val="121762944"/>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AgeTest!$N$309:$N$324</c:f>
              <c:numCache>
                <c:formatCode>0.00</c:formatCode>
                <c:ptCount val="16"/>
                <c:pt idx="0">
                  <c:v>0</c:v>
                </c:pt>
                <c:pt idx="1">
                  <c:v>0</c:v>
                </c:pt>
                <c:pt idx="2">
                  <c:v>2</c:v>
                </c:pt>
                <c:pt idx="3">
                  <c:v>3.5555555555555554</c:v>
                </c:pt>
                <c:pt idx="4">
                  <c:v>4.2173913043478262</c:v>
                </c:pt>
                <c:pt idx="5">
                  <c:v>5.1052631578947372</c:v>
                </c:pt>
                <c:pt idx="6">
                  <c:v>6.1764705882352944</c:v>
                </c:pt>
                <c:pt idx="7">
                  <c:v>6.4285714285714288</c:v>
                </c:pt>
                <c:pt idx="8">
                  <c:v>0</c:v>
                </c:pt>
                <c:pt idx="9">
                  <c:v>10.5</c:v>
                </c:pt>
                <c:pt idx="10">
                  <c:v>10</c:v>
                </c:pt>
                <c:pt idx="11">
                  <c:v>0</c:v>
                </c:pt>
                <c:pt idx="12">
                  <c:v>0</c:v>
                </c:pt>
                <c:pt idx="13">
                  <c:v>0</c:v>
                </c:pt>
                <c:pt idx="14">
                  <c:v>0</c:v>
                </c:pt>
                <c:pt idx="15">
                  <c:v>0</c:v>
                </c:pt>
              </c:numCache>
            </c:numRef>
          </c:val>
          <c:smooth val="0"/>
          <c:extLst>
            <c:ext xmlns:c16="http://schemas.microsoft.com/office/drawing/2014/chart" uri="{C3380CC4-5D6E-409C-BE32-E72D297353CC}">
              <c16:uniqueId val="{00000002-D86E-4465-9B92-5F70957E52E2}"/>
            </c:ext>
          </c:extLst>
        </c:ser>
        <c:ser>
          <c:idx val="1"/>
          <c:order val="3"/>
          <c:spPr>
            <a:ln w="3175">
              <a:solidFill>
                <a:srgbClr val="000000"/>
              </a:solidFill>
              <a:prstDash val="solid"/>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AgeTest!$G$352:$G$367</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D86E-4465-9B92-5F70957E52E2}"/>
            </c:ext>
          </c:extLst>
        </c:ser>
        <c:dLbls>
          <c:showLegendKey val="0"/>
          <c:showVal val="0"/>
          <c:showCatName val="0"/>
          <c:showSerName val="0"/>
          <c:showPercent val="0"/>
          <c:showBubbleSize val="0"/>
        </c:dLbls>
        <c:marker val="1"/>
        <c:smooth val="0"/>
        <c:axId val="121764864"/>
        <c:axId val="121766656"/>
      </c:lineChart>
      <c:catAx>
        <c:axId val="121748864"/>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762944"/>
        <c:crosses val="autoZero"/>
        <c:auto val="0"/>
        <c:lblAlgn val="ctr"/>
        <c:lblOffset val="100"/>
        <c:tickLblSkip val="1"/>
        <c:tickMarkSkip val="1"/>
        <c:noMultiLvlLbl val="0"/>
      </c:catAx>
      <c:valAx>
        <c:axId val="121762944"/>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9.5602417513902718E-3"/>
              <c:y val="0.20425537716876299"/>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748864"/>
        <c:crosses val="autoZero"/>
        <c:crossBetween val="midCat"/>
        <c:majorUnit val="5"/>
      </c:valAx>
      <c:catAx>
        <c:axId val="121764864"/>
        <c:scaling>
          <c:orientation val="minMax"/>
        </c:scaling>
        <c:delete val="1"/>
        <c:axPos val="b"/>
        <c:numFmt formatCode="0" sourceLinked="1"/>
        <c:majorTickMark val="out"/>
        <c:minorTickMark val="none"/>
        <c:tickLblPos val="none"/>
        <c:crossAx val="121766656"/>
        <c:crosses val="autoZero"/>
        <c:auto val="0"/>
        <c:lblAlgn val="ctr"/>
        <c:lblOffset val="100"/>
        <c:noMultiLvlLbl val="0"/>
      </c:catAx>
      <c:valAx>
        <c:axId val="121766656"/>
        <c:scaling>
          <c:orientation val="minMax"/>
        </c:scaling>
        <c:delete val="1"/>
        <c:axPos val="l"/>
        <c:numFmt formatCode="0.00" sourceLinked="1"/>
        <c:majorTickMark val="out"/>
        <c:minorTickMark val="none"/>
        <c:tickLblPos val="none"/>
        <c:crossAx val="12176486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2" r="0.750000000000002" t="1" header="0.5" footer="0.5"/>
    <c:pageSetup paperSize="9" orientation="landscape"/>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0256704102682"/>
          <c:y val="7.569721115537878E-2"/>
          <c:w val="0.79874013885089634"/>
          <c:h val="0.78486055776892427"/>
        </c:manualLayout>
      </c:layout>
      <c:lineChart>
        <c:grouping val="standard"/>
        <c:varyColors val="0"/>
        <c:ser>
          <c:idx val="2"/>
          <c:order val="0"/>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Lit>
              <c:formatCode>General</c:formatCode>
              <c:ptCount val="1"/>
              <c:pt idx="0">
                <c:v>0</c:v>
              </c:pt>
            </c:numLit>
          </c:val>
          <c:smooth val="0"/>
          <c:extLst>
            <c:ext xmlns:c16="http://schemas.microsoft.com/office/drawing/2014/chart" uri="{C3380CC4-5D6E-409C-BE32-E72D297353CC}">
              <c16:uniqueId val="{00000000-2D8C-43AE-BA31-3D3B59B7A00A}"/>
            </c:ext>
          </c:extLst>
        </c:ser>
        <c:ser>
          <c:idx val="3"/>
          <c:order val="1"/>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Lit>
              <c:formatCode>General</c:formatCode>
              <c:ptCount val="1"/>
              <c:pt idx="0">
                <c:v>0</c:v>
              </c:pt>
            </c:numLit>
          </c:val>
          <c:smooth val="0"/>
          <c:extLst>
            <c:ext xmlns:c16="http://schemas.microsoft.com/office/drawing/2014/chart" uri="{C3380CC4-5D6E-409C-BE32-E72D297353CC}">
              <c16:uniqueId val="{00000001-2D8C-43AE-BA31-3D3B59B7A00A}"/>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805824"/>
        <c:axId val="121819904"/>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Lit>
              <c:formatCode>General</c:formatCode>
              <c:ptCount val="1"/>
              <c:pt idx="0">
                <c:v>0</c:v>
              </c:pt>
            </c:numLit>
          </c:val>
          <c:smooth val="0"/>
          <c:extLst>
            <c:ext xmlns:c16="http://schemas.microsoft.com/office/drawing/2014/chart" uri="{C3380CC4-5D6E-409C-BE32-E72D297353CC}">
              <c16:uniqueId val="{00000002-2D8C-43AE-BA31-3D3B59B7A00A}"/>
            </c:ext>
          </c:extLst>
        </c:ser>
        <c:ser>
          <c:idx val="1"/>
          <c:order val="3"/>
          <c:spPr>
            <a:ln w="3175">
              <a:solidFill>
                <a:srgbClr val="000000"/>
              </a:solidFill>
              <a:prstDash val="solid"/>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AgeTest!$G$352:$G$367</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2D8C-43AE-BA31-3D3B59B7A00A}"/>
            </c:ext>
          </c:extLst>
        </c:ser>
        <c:dLbls>
          <c:showLegendKey val="0"/>
          <c:showVal val="0"/>
          <c:showCatName val="0"/>
          <c:showSerName val="0"/>
          <c:showPercent val="0"/>
          <c:showBubbleSize val="0"/>
        </c:dLbls>
        <c:marker val="1"/>
        <c:smooth val="0"/>
        <c:axId val="121821824"/>
        <c:axId val="121823616"/>
      </c:lineChart>
      <c:catAx>
        <c:axId val="121805824"/>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819904"/>
        <c:crosses val="autoZero"/>
        <c:auto val="0"/>
        <c:lblAlgn val="ctr"/>
        <c:lblOffset val="100"/>
        <c:tickLblSkip val="1"/>
        <c:tickMarkSkip val="1"/>
        <c:noMultiLvlLbl val="0"/>
      </c:catAx>
      <c:valAx>
        <c:axId val="121819904"/>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 stdev</a:t>
                </a:r>
              </a:p>
            </c:rich>
          </c:tx>
          <c:layout>
            <c:manualLayout>
              <c:xMode val="edge"/>
              <c:yMode val="edge"/>
              <c:x val="7.9495430302850736E-2"/>
              <c:y val="0.21513927694522086"/>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805824"/>
        <c:crosses val="autoZero"/>
        <c:crossBetween val="midCat"/>
        <c:majorUnit val="5"/>
      </c:valAx>
      <c:catAx>
        <c:axId val="121821824"/>
        <c:scaling>
          <c:orientation val="minMax"/>
        </c:scaling>
        <c:delete val="1"/>
        <c:axPos val="b"/>
        <c:numFmt formatCode="0" sourceLinked="1"/>
        <c:majorTickMark val="out"/>
        <c:minorTickMark val="none"/>
        <c:tickLblPos val="none"/>
        <c:crossAx val="121823616"/>
        <c:crosses val="autoZero"/>
        <c:auto val="0"/>
        <c:lblAlgn val="ctr"/>
        <c:lblOffset val="100"/>
        <c:noMultiLvlLbl val="0"/>
      </c:catAx>
      <c:valAx>
        <c:axId val="121823616"/>
        <c:scaling>
          <c:orientation val="minMax"/>
        </c:scaling>
        <c:delete val="1"/>
        <c:axPos val="l"/>
        <c:numFmt formatCode="General" sourceLinked="1"/>
        <c:majorTickMark val="out"/>
        <c:minorTickMark val="none"/>
        <c:tickLblPos val="none"/>
        <c:crossAx val="12182182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2" r="0.750000000000002" t="1" header="0.5" footer="0.5"/>
    <c:pageSetup orientation="landscape" horizontalDpi="300" verticalDpi="300"/>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03913461323609"/>
          <c:y val="7.6101667070852461E-2"/>
          <c:w val="0.83153416921827628"/>
          <c:h val="0.78504877609932222"/>
        </c:manualLayout>
      </c:layout>
      <c:lineChart>
        <c:grouping val="standard"/>
        <c:varyColors val="0"/>
        <c:ser>
          <c:idx val="2"/>
          <c:order val="0"/>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Lit>
              <c:formatCode>General</c:formatCode>
              <c:ptCount val="1"/>
              <c:pt idx="0">
                <c:v>0</c:v>
              </c:pt>
            </c:numLit>
          </c:val>
          <c:smooth val="0"/>
          <c:extLst>
            <c:ext xmlns:c16="http://schemas.microsoft.com/office/drawing/2014/chart" uri="{C3380CC4-5D6E-409C-BE32-E72D297353CC}">
              <c16:uniqueId val="{00000000-6BC1-4117-BE3B-53BB41C55A30}"/>
            </c:ext>
          </c:extLst>
        </c:ser>
        <c:ser>
          <c:idx val="3"/>
          <c:order val="1"/>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Lit>
              <c:formatCode>General</c:formatCode>
              <c:ptCount val="1"/>
              <c:pt idx="0">
                <c:v>0</c:v>
              </c:pt>
            </c:numLit>
          </c:val>
          <c:smooth val="0"/>
          <c:extLst>
            <c:ext xmlns:c16="http://schemas.microsoft.com/office/drawing/2014/chart" uri="{C3380CC4-5D6E-409C-BE32-E72D297353CC}">
              <c16:uniqueId val="{00000001-6BC1-4117-BE3B-53BB41C55A30}"/>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1854976"/>
        <c:axId val="121860864"/>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Lit>
              <c:formatCode>General</c:formatCode>
              <c:ptCount val="1"/>
              <c:pt idx="0">
                <c:v>0</c:v>
              </c:pt>
            </c:numLit>
          </c:val>
          <c:smooth val="0"/>
          <c:extLst>
            <c:ext xmlns:c16="http://schemas.microsoft.com/office/drawing/2014/chart" uri="{C3380CC4-5D6E-409C-BE32-E72D297353CC}">
              <c16:uniqueId val="{00000002-6BC1-4117-BE3B-53BB41C55A30}"/>
            </c:ext>
          </c:extLst>
        </c:ser>
        <c:ser>
          <c:idx val="1"/>
          <c:order val="3"/>
          <c:spPr>
            <a:ln w="3175">
              <a:solidFill>
                <a:srgbClr val="000000"/>
              </a:solidFill>
              <a:prstDash val="solid"/>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AgeTest!$G$352:$G$367</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6BC1-4117-BE3B-53BB41C55A30}"/>
            </c:ext>
          </c:extLst>
        </c:ser>
        <c:dLbls>
          <c:showLegendKey val="0"/>
          <c:showVal val="0"/>
          <c:showCatName val="0"/>
          <c:showSerName val="0"/>
          <c:showPercent val="0"/>
          <c:showBubbleSize val="0"/>
        </c:dLbls>
        <c:marker val="1"/>
        <c:smooth val="0"/>
        <c:axId val="121862784"/>
        <c:axId val="121864576"/>
      </c:lineChart>
      <c:catAx>
        <c:axId val="121854976"/>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1860864"/>
        <c:crosses val="autoZero"/>
        <c:auto val="0"/>
        <c:lblAlgn val="ctr"/>
        <c:lblOffset val="100"/>
        <c:tickLblSkip val="1"/>
        <c:tickMarkSkip val="1"/>
        <c:noMultiLvlLbl val="0"/>
      </c:catAx>
      <c:valAx>
        <c:axId val="121860864"/>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4.9586927829050276E-2"/>
              <c:y val="0.23631564347139591"/>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1854976"/>
        <c:crosses val="autoZero"/>
        <c:crossBetween val="midCat"/>
        <c:majorUnit val="5"/>
      </c:valAx>
      <c:catAx>
        <c:axId val="121862784"/>
        <c:scaling>
          <c:orientation val="minMax"/>
        </c:scaling>
        <c:delete val="1"/>
        <c:axPos val="b"/>
        <c:numFmt formatCode="0" sourceLinked="1"/>
        <c:majorTickMark val="out"/>
        <c:minorTickMark val="none"/>
        <c:tickLblPos val="none"/>
        <c:crossAx val="121864576"/>
        <c:crosses val="autoZero"/>
        <c:auto val="0"/>
        <c:lblAlgn val="ctr"/>
        <c:lblOffset val="100"/>
        <c:noMultiLvlLbl val="0"/>
      </c:catAx>
      <c:valAx>
        <c:axId val="121864576"/>
        <c:scaling>
          <c:orientation val="minMax"/>
        </c:scaling>
        <c:delete val="1"/>
        <c:axPos val="l"/>
        <c:numFmt formatCode="General" sourceLinked="1"/>
        <c:majorTickMark val="out"/>
        <c:minorTickMark val="none"/>
        <c:tickLblPos val="none"/>
        <c:crossAx val="121862784"/>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2" r="0.750000000000002" t="1" header="0.5" footer="0.5"/>
    <c:pageSetup paperSize="9" orientation="landscape"/>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7677170314407217E-2"/>
          <c:y val="2.7210884353741478E-2"/>
          <c:w val="0.92315890131996059"/>
          <c:h val="0.92244897959183669"/>
        </c:manualLayout>
      </c:layout>
      <c:lineChart>
        <c:grouping val="standard"/>
        <c:varyColors val="0"/>
        <c:ser>
          <c:idx val="15"/>
          <c:order val="0"/>
          <c:tx>
            <c:strRef>
              <c:f>AgeTest!$AC$749</c:f>
              <c:strCache>
                <c:ptCount val="1"/>
                <c:pt idx="0">
                  <c:v>0</c:v>
                </c:pt>
              </c:strCache>
            </c:strRef>
          </c:tx>
          <c:spPr>
            <a:ln w="12700">
              <a:solidFill>
                <a:srgbClr val="FF00FF"/>
              </a:solidFill>
              <a:prstDash val="solid"/>
            </a:ln>
          </c:spPr>
          <c:marker>
            <c:symbol val="plus"/>
            <c:size val="5"/>
            <c:spPr>
              <a:noFill/>
              <a:ln>
                <a:solidFill>
                  <a:srgbClr val="FF00FF"/>
                </a:solidFill>
                <a:prstDash val="solid"/>
              </a:ln>
            </c:spPr>
          </c:marker>
          <c:cat>
            <c:numRef>
              <c:f>AgeTest!$AD$748:$AS$748</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AgeTest!$AD$749:$AS$749</c:f>
              <c:numCache>
                <c:formatCode>General</c:formatCode>
                <c:ptCount val="16"/>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0-412D-431C-9CC6-3D1E6903ED38}"/>
            </c:ext>
          </c:extLst>
        </c:ser>
        <c:ser>
          <c:idx val="0"/>
          <c:order val="1"/>
          <c:tx>
            <c:strRef>
              <c:f>AgeTest!$AC$750</c:f>
              <c:strCache>
                <c:ptCount val="1"/>
                <c:pt idx="0">
                  <c:v>1</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AgeTest!$AD$748:$AS$748</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AgeTest!$AD$750:$AS$750</c:f>
              <c:numCache>
                <c:formatCode>General</c:formatCode>
                <c:ptCount val="16"/>
                <c:pt idx="6" formatCode="0%">
                  <c:v>0</c:v>
                </c:pt>
                <c:pt idx="7" formatCode="0%">
                  <c:v>0</c:v>
                </c:pt>
                <c:pt idx="8" formatCode="0%">
                  <c:v>0</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1-412D-431C-9CC6-3D1E6903ED38}"/>
            </c:ext>
          </c:extLst>
        </c:ser>
        <c:ser>
          <c:idx val="1"/>
          <c:order val="2"/>
          <c:tx>
            <c:strRef>
              <c:f>AgeTest!$AC$751</c:f>
              <c:strCache>
                <c:ptCount val="1"/>
                <c:pt idx="0">
                  <c:v>2</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AgeTest!$AD$748:$AS$748</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AgeTest!$AD$751:$AS$751</c:f>
              <c:numCache>
                <c:formatCode>General</c:formatCode>
                <c:ptCount val="16"/>
                <c:pt idx="5" formatCode="0%">
                  <c:v>0</c:v>
                </c:pt>
                <c:pt idx="6" formatCode="0%">
                  <c:v>0</c:v>
                </c:pt>
                <c:pt idx="7" formatCode="0%">
                  <c:v>1.1875</c:v>
                </c:pt>
                <c:pt idx="8" formatCode="0%">
                  <c:v>6.25E-2</c:v>
                </c:pt>
                <c:pt idx="9" formatCode="0%">
                  <c:v>0</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2-412D-431C-9CC6-3D1E6903ED38}"/>
            </c:ext>
          </c:extLst>
        </c:ser>
        <c:ser>
          <c:idx val="2"/>
          <c:order val="3"/>
          <c:tx>
            <c:strRef>
              <c:f>AgeTest!$AC$752</c:f>
              <c:strCache>
                <c:ptCount val="1"/>
                <c:pt idx="0">
                  <c:v>3</c:v>
                </c:pt>
              </c:strCache>
            </c:strRef>
          </c:tx>
          <c:spPr>
            <a:ln w="12700">
              <a:solidFill>
                <a:srgbClr val="800000"/>
              </a:solidFill>
              <a:prstDash val="solid"/>
            </a:ln>
          </c:spPr>
          <c:marker>
            <c:symbol val="triangle"/>
            <c:size val="5"/>
            <c:spPr>
              <a:solidFill>
                <a:srgbClr val="800000"/>
              </a:solidFill>
              <a:ln>
                <a:solidFill>
                  <a:srgbClr val="800000"/>
                </a:solidFill>
                <a:prstDash val="solid"/>
              </a:ln>
            </c:spPr>
          </c:marker>
          <c:cat>
            <c:numRef>
              <c:f>AgeTest!$AD$748:$AS$748</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AgeTest!$AD$752:$AS$752</c:f>
              <c:numCache>
                <c:formatCode>General</c:formatCode>
                <c:ptCount val="16"/>
                <c:pt idx="4" formatCode="0%">
                  <c:v>1.4084507042253521E-2</c:v>
                </c:pt>
                <c:pt idx="5" formatCode="0%">
                  <c:v>0</c:v>
                </c:pt>
                <c:pt idx="6" formatCode="0%">
                  <c:v>0</c:v>
                </c:pt>
                <c:pt idx="7" formatCode="0%">
                  <c:v>1.056338028169014</c:v>
                </c:pt>
                <c:pt idx="8" formatCode="0%">
                  <c:v>0.16901408450704225</c:v>
                </c:pt>
                <c:pt idx="9" formatCode="0%">
                  <c:v>1.4084507042253521E-2</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3-412D-431C-9CC6-3D1E6903ED38}"/>
            </c:ext>
          </c:extLst>
        </c:ser>
        <c:ser>
          <c:idx val="3"/>
          <c:order val="4"/>
          <c:tx>
            <c:strRef>
              <c:f>AgeTest!$AC$753</c:f>
              <c:strCache>
                <c:ptCount val="1"/>
                <c:pt idx="0">
                  <c:v>4</c:v>
                </c:pt>
              </c:strCache>
            </c:strRef>
          </c:tx>
          <c:spPr>
            <a:ln w="12700">
              <a:solidFill>
                <a:srgbClr val="00FFFF"/>
              </a:solidFill>
              <a:prstDash val="solid"/>
            </a:ln>
          </c:spPr>
          <c:marker>
            <c:symbol val="x"/>
            <c:size val="5"/>
            <c:spPr>
              <a:noFill/>
              <a:ln>
                <a:solidFill>
                  <a:srgbClr val="00FFFF"/>
                </a:solidFill>
                <a:prstDash val="solid"/>
              </a:ln>
            </c:spPr>
          </c:marker>
          <c:cat>
            <c:numRef>
              <c:f>AgeTest!$AD$748:$AS$748</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AgeTest!$AD$753:$AS$753</c:f>
              <c:numCache>
                <c:formatCode>General</c:formatCode>
                <c:ptCount val="16"/>
                <c:pt idx="3" formatCode="0%">
                  <c:v>2.1739130434782608E-2</c:v>
                </c:pt>
                <c:pt idx="4" formatCode="0%">
                  <c:v>0</c:v>
                </c:pt>
                <c:pt idx="5" formatCode="0%">
                  <c:v>5.434782608695652E-3</c:v>
                </c:pt>
                <c:pt idx="6" formatCode="0%">
                  <c:v>0.10326086956521739</c:v>
                </c:pt>
                <c:pt idx="7" formatCode="0%">
                  <c:v>0.96739130434782605</c:v>
                </c:pt>
                <c:pt idx="8" formatCode="0%">
                  <c:v>0.14130434782608695</c:v>
                </c:pt>
                <c:pt idx="9" formatCode="0%">
                  <c:v>1.0869565217391304E-2</c:v>
                </c:pt>
                <c:pt idx="10" formatCode="0%">
                  <c:v>0</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4-412D-431C-9CC6-3D1E6903ED38}"/>
            </c:ext>
          </c:extLst>
        </c:ser>
        <c:ser>
          <c:idx val="4"/>
          <c:order val="5"/>
          <c:tx>
            <c:strRef>
              <c:f>AgeTest!$AC$754</c:f>
              <c:strCache>
                <c:ptCount val="1"/>
                <c:pt idx="0">
                  <c:v>5</c:v>
                </c:pt>
              </c:strCache>
            </c:strRef>
          </c:tx>
          <c:spPr>
            <a:ln w="12700">
              <a:solidFill>
                <a:srgbClr val="800080"/>
              </a:solidFill>
              <a:prstDash val="solid"/>
            </a:ln>
          </c:spPr>
          <c:marker>
            <c:symbol val="star"/>
            <c:size val="5"/>
            <c:spPr>
              <a:noFill/>
              <a:ln>
                <a:solidFill>
                  <a:srgbClr val="800080"/>
                </a:solidFill>
                <a:prstDash val="solid"/>
              </a:ln>
            </c:spPr>
          </c:marker>
          <c:cat>
            <c:numRef>
              <c:f>AgeTest!$AD$748:$AS$748</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AgeTest!$AD$754:$AS$754</c:f>
              <c:numCache>
                <c:formatCode>General</c:formatCode>
                <c:ptCount val="16"/>
                <c:pt idx="2" formatCode="0%">
                  <c:v>0.12582781456953643</c:v>
                </c:pt>
                <c:pt idx="3" formatCode="0%">
                  <c:v>0</c:v>
                </c:pt>
                <c:pt idx="4" formatCode="0%">
                  <c:v>0</c:v>
                </c:pt>
                <c:pt idx="5" formatCode="0%">
                  <c:v>0</c:v>
                </c:pt>
                <c:pt idx="6" formatCode="0%">
                  <c:v>3.9735099337748346E-2</c:v>
                </c:pt>
                <c:pt idx="7" formatCode="0%">
                  <c:v>0.88079470198675491</c:v>
                </c:pt>
                <c:pt idx="8" formatCode="0%">
                  <c:v>0.17218543046357615</c:v>
                </c:pt>
                <c:pt idx="9" formatCode="0%">
                  <c:v>2.6490066225165563E-2</c:v>
                </c:pt>
                <c:pt idx="10" formatCode="0%">
                  <c:v>6.6225165562913907E-3</c:v>
                </c:pt>
                <c:pt idx="11" formatCode="0%">
                  <c:v>0</c:v>
                </c:pt>
                <c:pt idx="12" formatCode="0%">
                  <c:v>0</c:v>
                </c:pt>
                <c:pt idx="13" formatCode="0%">
                  <c:v>0</c:v>
                </c:pt>
                <c:pt idx="14" formatCode="0%">
                  <c:v>0</c:v>
                </c:pt>
                <c:pt idx="15" formatCode="0%">
                  <c:v>0</c:v>
                </c:pt>
              </c:numCache>
            </c:numRef>
          </c:val>
          <c:smooth val="0"/>
          <c:extLst>
            <c:ext xmlns:c16="http://schemas.microsoft.com/office/drawing/2014/chart" uri="{C3380CC4-5D6E-409C-BE32-E72D297353CC}">
              <c16:uniqueId val="{00000005-412D-431C-9CC6-3D1E6903ED38}"/>
            </c:ext>
          </c:extLst>
        </c:ser>
        <c:ser>
          <c:idx val="5"/>
          <c:order val="6"/>
          <c:tx>
            <c:strRef>
              <c:f>AgeTest!$AC$755</c:f>
              <c:strCache>
                <c:ptCount val="1"/>
                <c:pt idx="0">
                  <c:v>6</c:v>
                </c:pt>
              </c:strCache>
            </c:strRef>
          </c:tx>
          <c:spPr>
            <a:ln w="12700">
              <a:solidFill>
                <a:srgbClr val="800000"/>
              </a:solidFill>
              <a:prstDash val="solid"/>
            </a:ln>
          </c:spPr>
          <c:marker>
            <c:symbol val="circle"/>
            <c:size val="5"/>
            <c:spPr>
              <a:solidFill>
                <a:srgbClr val="800000"/>
              </a:solidFill>
              <a:ln>
                <a:solidFill>
                  <a:srgbClr val="800000"/>
                </a:solidFill>
                <a:prstDash val="solid"/>
              </a:ln>
            </c:spPr>
          </c:marker>
          <c:cat>
            <c:numRef>
              <c:f>AgeTest!$AD$748:$AS$748</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AgeTest!$AD$755:$AS$755</c:f>
              <c:numCache>
                <c:formatCode>0%</c:formatCode>
                <c:ptCount val="16"/>
                <c:pt idx="1">
                  <c:v>0.13970588235294118</c:v>
                </c:pt>
                <c:pt idx="2">
                  <c:v>0</c:v>
                </c:pt>
                <c:pt idx="3">
                  <c:v>0</c:v>
                </c:pt>
                <c:pt idx="4">
                  <c:v>0</c:v>
                </c:pt>
                <c:pt idx="5">
                  <c:v>7.3529411764705881E-3</c:v>
                </c:pt>
                <c:pt idx="6">
                  <c:v>6.6176470588235295E-2</c:v>
                </c:pt>
                <c:pt idx="7">
                  <c:v>0.83823529411764708</c:v>
                </c:pt>
                <c:pt idx="8">
                  <c:v>0.15441176470588236</c:v>
                </c:pt>
                <c:pt idx="9">
                  <c:v>4.4117647058823532E-2</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6-412D-431C-9CC6-3D1E6903ED38}"/>
            </c:ext>
          </c:extLst>
        </c:ser>
        <c:ser>
          <c:idx val="6"/>
          <c:order val="7"/>
          <c:tx>
            <c:strRef>
              <c:f>AgeTest!$AC$756</c:f>
              <c:strCache>
                <c:ptCount val="1"/>
                <c:pt idx="0">
                  <c:v>7</c:v>
                </c:pt>
              </c:strCache>
            </c:strRef>
          </c:tx>
          <c:spPr>
            <a:ln w="12700">
              <a:solidFill>
                <a:srgbClr val="008080"/>
              </a:solidFill>
              <a:prstDash val="solid"/>
            </a:ln>
          </c:spPr>
          <c:marker>
            <c:symbol val="plus"/>
            <c:size val="5"/>
            <c:spPr>
              <a:noFill/>
              <a:ln>
                <a:solidFill>
                  <a:srgbClr val="008080"/>
                </a:solidFill>
                <a:prstDash val="solid"/>
              </a:ln>
            </c:spPr>
          </c:marker>
          <c:cat>
            <c:numRef>
              <c:f>AgeTest!$AD$748:$AS$748</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AgeTest!$AD$756:$AS$756</c:f>
              <c:numCache>
                <c:formatCode>0%</c:formatCode>
                <c:ptCount val="16"/>
                <c:pt idx="0">
                  <c:v>0.17857142857142858</c:v>
                </c:pt>
                <c:pt idx="1">
                  <c:v>0</c:v>
                </c:pt>
                <c:pt idx="2">
                  <c:v>0</c:v>
                </c:pt>
                <c:pt idx="3">
                  <c:v>0</c:v>
                </c:pt>
                <c:pt idx="4">
                  <c:v>0</c:v>
                </c:pt>
                <c:pt idx="5">
                  <c:v>0.10714285714285714</c:v>
                </c:pt>
                <c:pt idx="6">
                  <c:v>0</c:v>
                </c:pt>
                <c:pt idx="7">
                  <c:v>0.7857142857142857</c:v>
                </c:pt>
                <c:pt idx="8">
                  <c:v>0.17857142857142858</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7-412D-431C-9CC6-3D1E6903ED38}"/>
            </c:ext>
          </c:extLst>
        </c:ser>
        <c:ser>
          <c:idx val="7"/>
          <c:order val="8"/>
          <c:tx>
            <c:strRef>
              <c:f>AgeTest!$AC$757</c:f>
              <c:strCache>
                <c:ptCount val="1"/>
                <c:pt idx="0">
                  <c:v>8</c:v>
                </c:pt>
              </c:strCache>
            </c:strRef>
          </c:tx>
          <c:spPr>
            <a:ln w="12700">
              <a:solidFill>
                <a:srgbClr val="0000FF"/>
              </a:solidFill>
              <a:prstDash val="solid"/>
            </a:ln>
          </c:spPr>
          <c:marker>
            <c:symbol val="dot"/>
            <c:size val="5"/>
            <c:spPr>
              <a:noFill/>
              <a:ln>
                <a:solidFill>
                  <a:srgbClr val="0000FF"/>
                </a:solidFill>
                <a:prstDash val="solid"/>
              </a:ln>
            </c:spPr>
          </c:marker>
          <c:cat>
            <c:numRef>
              <c:f>AgeTest!$AD$748:$AS$748</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AgeTest!$AD$757:$AS$757</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8-412D-431C-9CC6-3D1E6903ED38}"/>
            </c:ext>
          </c:extLst>
        </c:ser>
        <c:ser>
          <c:idx val="8"/>
          <c:order val="9"/>
          <c:tx>
            <c:strRef>
              <c:f>AgeTest!$AC$758</c:f>
              <c:strCache>
                <c:ptCount val="1"/>
                <c:pt idx="0">
                  <c:v>9</c:v>
                </c:pt>
              </c:strCache>
            </c:strRef>
          </c:tx>
          <c:spPr>
            <a:ln w="12700">
              <a:solidFill>
                <a:srgbClr val="00CCFF"/>
              </a:solidFill>
              <a:prstDash val="solid"/>
            </a:ln>
          </c:spPr>
          <c:marker>
            <c:symbol val="dash"/>
            <c:size val="5"/>
            <c:spPr>
              <a:noFill/>
              <a:ln>
                <a:solidFill>
                  <a:srgbClr val="00CCFF"/>
                </a:solidFill>
                <a:prstDash val="solid"/>
              </a:ln>
            </c:spPr>
          </c:marker>
          <c:cat>
            <c:numRef>
              <c:f>AgeTest!$AD$748:$AS$748</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AgeTest!$AD$758:$AS$758</c:f>
              <c:numCache>
                <c:formatCode>0%</c:formatCode>
                <c:ptCount val="16"/>
                <c:pt idx="0">
                  <c:v>0</c:v>
                </c:pt>
                <c:pt idx="1">
                  <c:v>0</c:v>
                </c:pt>
                <c:pt idx="2">
                  <c:v>0</c:v>
                </c:pt>
                <c:pt idx="3">
                  <c:v>0</c:v>
                </c:pt>
                <c:pt idx="4">
                  <c:v>0.125</c:v>
                </c:pt>
                <c:pt idx="5">
                  <c:v>6.25E-2</c:v>
                </c:pt>
                <c:pt idx="6">
                  <c:v>0.1875</c:v>
                </c:pt>
                <c:pt idx="7">
                  <c:v>0.5</c:v>
                </c:pt>
                <c:pt idx="8">
                  <c:v>0.3125</c:v>
                </c:pt>
                <c:pt idx="9">
                  <c:v>6.25E-2</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9-412D-431C-9CC6-3D1E6903ED38}"/>
            </c:ext>
          </c:extLst>
        </c:ser>
        <c:ser>
          <c:idx val="9"/>
          <c:order val="10"/>
          <c:tx>
            <c:strRef>
              <c:f>AgeTest!$AC$759</c:f>
              <c:strCache>
                <c:ptCount val="1"/>
                <c:pt idx="0">
                  <c:v>10</c:v>
                </c:pt>
              </c:strCache>
            </c:strRef>
          </c:tx>
          <c:spPr>
            <a:ln w="12700">
              <a:solidFill>
                <a:srgbClr val="99CCFF"/>
              </a:solidFill>
              <a:prstDash val="solid"/>
            </a:ln>
          </c:spPr>
          <c:marker>
            <c:symbol val="diamond"/>
            <c:size val="5"/>
            <c:spPr>
              <a:solidFill>
                <a:srgbClr val="A0E0E0"/>
              </a:solidFill>
              <a:ln>
                <a:solidFill>
                  <a:srgbClr val="A0E0E0"/>
                </a:solidFill>
                <a:prstDash val="solid"/>
              </a:ln>
            </c:spPr>
          </c:marker>
          <c:cat>
            <c:numRef>
              <c:f>AgeTest!$AD$748:$AS$748</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AgeTest!$AD$759:$AS$759</c:f>
              <c:numCache>
                <c:formatCode>0%</c:formatCode>
                <c:ptCount val="16"/>
                <c:pt idx="0">
                  <c:v>0</c:v>
                </c:pt>
                <c:pt idx="1">
                  <c:v>0</c:v>
                </c:pt>
                <c:pt idx="2">
                  <c:v>0</c:v>
                </c:pt>
                <c:pt idx="3">
                  <c:v>0</c:v>
                </c:pt>
                <c:pt idx="4">
                  <c:v>0</c:v>
                </c:pt>
                <c:pt idx="5">
                  <c:v>0</c:v>
                </c:pt>
                <c:pt idx="6">
                  <c:v>0.25</c:v>
                </c:pt>
                <c:pt idx="7">
                  <c:v>1</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A-412D-431C-9CC6-3D1E6903ED38}"/>
            </c:ext>
          </c:extLst>
        </c:ser>
        <c:ser>
          <c:idx val="10"/>
          <c:order val="11"/>
          <c:tx>
            <c:strRef>
              <c:f>AgeTest!$AC$760</c:f>
              <c:strCache>
                <c:ptCount val="1"/>
                <c:pt idx="0">
                  <c:v>11</c:v>
                </c:pt>
              </c:strCache>
            </c:strRef>
          </c:tx>
          <c:spPr>
            <a:ln w="12700">
              <a:solidFill>
                <a:srgbClr val="008000"/>
              </a:solidFill>
              <a:prstDash val="solid"/>
            </a:ln>
          </c:spPr>
          <c:marker>
            <c:symbol val="square"/>
            <c:size val="5"/>
            <c:spPr>
              <a:solidFill>
                <a:srgbClr val="008000"/>
              </a:solidFill>
              <a:ln>
                <a:solidFill>
                  <a:srgbClr val="008000"/>
                </a:solidFill>
                <a:prstDash val="solid"/>
              </a:ln>
            </c:spPr>
          </c:marker>
          <c:cat>
            <c:numRef>
              <c:f>AgeTest!$AD$748:$AS$748</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AgeTest!$AD$760:$AS$760</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B-412D-431C-9CC6-3D1E6903ED38}"/>
            </c:ext>
          </c:extLst>
        </c:ser>
        <c:ser>
          <c:idx val="11"/>
          <c:order val="12"/>
          <c:tx>
            <c:strRef>
              <c:f>AgeTest!$AC$761</c:f>
              <c:strCache>
                <c:ptCount val="1"/>
                <c:pt idx="0">
                  <c:v>12</c:v>
                </c:pt>
              </c:strCache>
            </c:strRef>
          </c:tx>
          <c:spPr>
            <a:ln w="12700">
              <a:solidFill>
                <a:srgbClr val="0000FF"/>
              </a:solidFill>
              <a:prstDash val="solid"/>
            </a:ln>
          </c:spPr>
          <c:marker>
            <c:symbol val="triangle"/>
            <c:size val="5"/>
            <c:spPr>
              <a:solidFill>
                <a:srgbClr val="0000FF"/>
              </a:solidFill>
              <a:ln>
                <a:solidFill>
                  <a:srgbClr val="0000FF"/>
                </a:solidFill>
                <a:prstDash val="solid"/>
              </a:ln>
            </c:spPr>
          </c:marker>
          <c:cat>
            <c:numRef>
              <c:f>AgeTest!$AD$748:$AS$748</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AgeTest!$AD$761:$AS$761</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C-412D-431C-9CC6-3D1E6903ED38}"/>
            </c:ext>
          </c:extLst>
        </c:ser>
        <c:ser>
          <c:idx val="12"/>
          <c:order val="13"/>
          <c:tx>
            <c:strRef>
              <c:f>AgeTest!$AC$762</c:f>
              <c:strCache>
                <c:ptCount val="1"/>
                <c:pt idx="0">
                  <c:v>13</c:v>
                </c:pt>
              </c:strCache>
            </c:strRef>
          </c:tx>
          <c:spPr>
            <a:ln w="12700">
              <a:solidFill>
                <a:srgbClr val="FF0000"/>
              </a:solidFill>
              <a:prstDash val="solid"/>
            </a:ln>
          </c:spPr>
          <c:marker>
            <c:symbol val="x"/>
            <c:size val="5"/>
            <c:spPr>
              <a:noFill/>
              <a:ln>
                <a:solidFill>
                  <a:srgbClr val="FF0000"/>
                </a:solidFill>
                <a:prstDash val="solid"/>
              </a:ln>
            </c:spPr>
          </c:marker>
          <c:cat>
            <c:numRef>
              <c:f>AgeTest!$AD$748:$AS$748</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AgeTest!$AD$762:$AS$762</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D-412D-431C-9CC6-3D1E6903ED38}"/>
            </c:ext>
          </c:extLst>
        </c:ser>
        <c:ser>
          <c:idx val="14"/>
          <c:order val="14"/>
          <c:tx>
            <c:strRef>
              <c:f>AgeTest!$AC$763</c:f>
              <c:strCache>
                <c:ptCount val="1"/>
                <c:pt idx="0">
                  <c:v>14</c:v>
                </c:pt>
              </c:strCache>
            </c:strRef>
          </c:tx>
          <c:spPr>
            <a:ln w="12700">
              <a:solidFill>
                <a:srgbClr val="CC99FF"/>
              </a:solidFill>
              <a:prstDash val="solid"/>
            </a:ln>
          </c:spPr>
          <c:marker>
            <c:symbol val="circle"/>
            <c:size val="5"/>
            <c:spPr>
              <a:solidFill>
                <a:srgbClr val="CC99FF"/>
              </a:solidFill>
              <a:ln>
                <a:solidFill>
                  <a:srgbClr val="CC99FF"/>
                </a:solidFill>
                <a:prstDash val="solid"/>
              </a:ln>
            </c:spPr>
          </c:marker>
          <c:cat>
            <c:numRef>
              <c:f>AgeTest!$AD$748:$AS$748</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AgeTest!$AD$763:$AS$763</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E-412D-431C-9CC6-3D1E6903ED38}"/>
            </c:ext>
          </c:extLst>
        </c:ser>
        <c:ser>
          <c:idx val="13"/>
          <c:order val="15"/>
          <c:tx>
            <c:strRef>
              <c:f>AgeTest!$AC$764</c:f>
              <c:strCache>
                <c:ptCount val="1"/>
                <c:pt idx="0">
                  <c:v>15</c:v>
                </c:pt>
              </c:strCache>
            </c:strRef>
          </c:tx>
          <c:spPr>
            <a:ln w="12700">
              <a:solidFill>
                <a:srgbClr val="FF99CC"/>
              </a:solidFill>
              <a:prstDash val="solid"/>
            </a:ln>
          </c:spPr>
          <c:marker>
            <c:symbol val="star"/>
            <c:size val="5"/>
            <c:spPr>
              <a:noFill/>
              <a:ln>
                <a:solidFill>
                  <a:srgbClr val="CC9CCC"/>
                </a:solidFill>
                <a:prstDash val="solid"/>
              </a:ln>
            </c:spPr>
          </c:marker>
          <c:cat>
            <c:numRef>
              <c:f>AgeTest!$AD$748:$AS$748</c:f>
              <c:numCache>
                <c:formatCode>General</c:formatCode>
                <c:ptCount val="16"/>
                <c:pt idx="0">
                  <c:v>-7</c:v>
                </c:pt>
                <c:pt idx="1">
                  <c:v>-6</c:v>
                </c:pt>
                <c:pt idx="2">
                  <c:v>-5</c:v>
                </c:pt>
                <c:pt idx="3">
                  <c:v>-4</c:v>
                </c:pt>
                <c:pt idx="4">
                  <c:v>-3</c:v>
                </c:pt>
                <c:pt idx="5">
                  <c:v>-2</c:v>
                </c:pt>
                <c:pt idx="6">
                  <c:v>-1</c:v>
                </c:pt>
                <c:pt idx="7">
                  <c:v>0</c:v>
                </c:pt>
                <c:pt idx="8">
                  <c:v>1</c:v>
                </c:pt>
                <c:pt idx="9">
                  <c:v>2</c:v>
                </c:pt>
                <c:pt idx="10">
                  <c:v>3</c:v>
                </c:pt>
                <c:pt idx="11">
                  <c:v>4</c:v>
                </c:pt>
                <c:pt idx="12">
                  <c:v>5</c:v>
                </c:pt>
                <c:pt idx="13">
                  <c:v>6</c:v>
                </c:pt>
                <c:pt idx="14">
                  <c:v>7</c:v>
                </c:pt>
                <c:pt idx="15">
                  <c:v>8</c:v>
                </c:pt>
              </c:numCache>
            </c:numRef>
          </c:cat>
          <c:val>
            <c:numRef>
              <c:f>AgeTest!$AD$764:$AS$764</c:f>
              <c:numCache>
                <c:formatCode>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F-412D-431C-9CC6-3D1E6903ED38}"/>
            </c:ext>
          </c:extLst>
        </c:ser>
        <c:dLbls>
          <c:showLegendKey val="0"/>
          <c:showVal val="0"/>
          <c:showCatName val="0"/>
          <c:showSerName val="0"/>
          <c:showPercent val="0"/>
          <c:showBubbleSize val="0"/>
        </c:dLbls>
        <c:marker val="1"/>
        <c:smooth val="0"/>
        <c:axId val="122012032"/>
        <c:axId val="122013952"/>
      </c:lineChart>
      <c:catAx>
        <c:axId val="122012032"/>
        <c:scaling>
          <c:orientation val="minMax"/>
        </c:scaling>
        <c:delete val="0"/>
        <c:axPos val="b"/>
        <c:numFmt formatCode="General" sourceLinked="1"/>
        <c:majorTickMark val="out"/>
        <c:minorTickMark val="none"/>
        <c:tickLblPos val="nextTo"/>
        <c:spPr>
          <a:ln w="3175">
            <a:solidFill>
              <a:srgbClr val="000000"/>
            </a:solidFill>
            <a:prstDash val="solid"/>
          </a:ln>
        </c:spPr>
        <c:txPr>
          <a:bodyPr rot="-4500000" vert="horz"/>
          <a:lstStyle/>
          <a:p>
            <a:pPr>
              <a:defRPr sz="1125" b="0" i="0" u="none" strike="noStrike" baseline="0">
                <a:solidFill>
                  <a:srgbClr val="000000"/>
                </a:solidFill>
                <a:latin typeface="Arial"/>
                <a:ea typeface="Arial"/>
                <a:cs typeface="Arial"/>
              </a:defRPr>
            </a:pPr>
            <a:endParaRPr lang="nb-NO"/>
          </a:p>
        </c:txPr>
        <c:crossAx val="122013952"/>
        <c:crosses val="autoZero"/>
        <c:auto val="1"/>
        <c:lblAlgn val="ctr"/>
        <c:lblOffset val="100"/>
        <c:tickLblSkip val="1"/>
        <c:tickMarkSkip val="1"/>
        <c:noMultiLvlLbl val="0"/>
      </c:catAx>
      <c:valAx>
        <c:axId val="122013952"/>
        <c:scaling>
          <c:orientation val="minMax"/>
          <c:max val="1"/>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nb-NO"/>
          </a:p>
        </c:txPr>
        <c:crossAx val="122012032"/>
        <c:crosses val="autoZero"/>
        <c:crossBetween val="between"/>
        <c:majorUnit val="0.1"/>
      </c:valAx>
      <c:spPr>
        <a:noFill/>
        <a:ln w="25400">
          <a:noFill/>
        </a:ln>
      </c:spPr>
    </c:plotArea>
    <c:legend>
      <c:legendPos val="r"/>
      <c:layout>
        <c:manualLayout>
          <c:xMode val="edge"/>
          <c:yMode val="edge"/>
          <c:wMode val="edge"/>
          <c:hMode val="edge"/>
          <c:x val="0.91998648903064195"/>
          <c:y val="0.30884354039078482"/>
          <c:w val="0.99612334850548767"/>
          <c:h val="0.99591834354039077"/>
        </c:manualLayout>
      </c:layout>
      <c:overlay val="0"/>
      <c:spPr>
        <a:solidFill>
          <a:srgbClr val="FFFFFF"/>
        </a:solidFill>
        <a:ln w="3175">
          <a:solidFill>
            <a:srgbClr val="000000"/>
          </a:solidFill>
          <a:prstDash val="solid"/>
        </a:ln>
      </c:spPr>
      <c:txPr>
        <a:bodyPr/>
        <a:lstStyle/>
        <a:p>
          <a:pPr>
            <a:defRPr sz="925" b="0" i="0" u="none" strike="noStrike" baseline="0">
              <a:solidFill>
                <a:srgbClr val="000000"/>
              </a:solidFill>
              <a:latin typeface="Arial"/>
              <a:ea typeface="Arial"/>
              <a:cs typeface="Arial"/>
            </a:defRPr>
          </a:pPr>
          <a:endParaRPr lang="nb-NO"/>
        </a:p>
      </c:txPr>
    </c:legend>
    <c:plotVisOnly val="1"/>
    <c:dispBlanksAs val="gap"/>
    <c:showDLblsOverMax val="0"/>
  </c:chart>
  <c:spPr>
    <a:solidFill>
      <a:srgbClr val="FFFFFF"/>
    </a:solidFill>
    <a:ln w="9525">
      <a:noFill/>
    </a:ln>
  </c:spPr>
  <c:txPr>
    <a:bodyPr/>
    <a:lstStyle/>
    <a:p>
      <a:pPr>
        <a:defRPr sz="1900" b="0" i="0" u="none" strike="noStrike" baseline="0">
          <a:solidFill>
            <a:srgbClr val="000000"/>
          </a:solidFill>
          <a:latin typeface="Arial"/>
          <a:ea typeface="Arial"/>
          <a:cs typeface="Arial"/>
        </a:defRPr>
      </a:pPr>
      <a:endParaRPr lang="nb-NO"/>
    </a:p>
  </c:txPr>
  <c:printSettings>
    <c:headerFooter alignWithMargins="0"/>
    <c:pageMargins b="1" l="0.750000000000002" r="0.750000000000002" t="1" header="0.5" footer="0.5"/>
    <c:pageSetup orientation="landscape" horizontalDpi="300" verticalDpi="300"/>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3583965105411254E-2"/>
          <c:y val="3.7388767373849482E-2"/>
          <c:w val="0.87522276456537562"/>
          <c:h val="0.82077246473069443"/>
        </c:manualLayout>
      </c:layout>
      <c:lineChart>
        <c:grouping val="standard"/>
        <c:varyColors val="0"/>
        <c:ser>
          <c:idx val="9"/>
          <c:order val="0"/>
          <c:tx>
            <c:strRef>
              <c:f>AgeTest!$G$247</c:f>
              <c:strCache>
                <c:ptCount val="1"/>
                <c:pt idx="0">
                  <c:v>10</c:v>
                </c:pt>
              </c:strCache>
            </c:strRef>
          </c:tx>
          <c:spPr>
            <a:ln w="12700">
              <a:solidFill>
                <a:srgbClr val="99CCFF"/>
              </a:solidFill>
              <a:prstDash val="solid"/>
            </a:ln>
          </c:spPr>
          <c:marker>
            <c:symbol val="diamond"/>
            <c:size val="5"/>
            <c:spPr>
              <a:solidFill>
                <a:srgbClr val="A0E0E0"/>
              </a:solidFill>
              <a:ln>
                <a:solidFill>
                  <a:srgbClr val="A0E0E0"/>
                </a:solidFill>
                <a:prstDash val="solid"/>
              </a:ln>
            </c:spPr>
          </c:marker>
          <c:cat>
            <c:strRef>
              <c:f>AgeTest!$H$236:$R$236</c:f>
              <c:strCache>
                <c:ptCount val="11"/>
                <c:pt idx="0">
                  <c:v>Leser 1</c:v>
                </c:pt>
                <c:pt idx="1">
                  <c:v>Leser 2</c:v>
                </c:pt>
                <c:pt idx="2">
                  <c:v>Leser 3</c:v>
                </c:pt>
                <c:pt idx="3">
                  <c:v>Leser 4</c:v>
                </c:pt>
                <c:pt idx="4">
                  <c:v>Leser 5</c:v>
                </c:pt>
                <c:pt idx="5">
                  <c:v>Leser 6</c:v>
                </c:pt>
                <c:pt idx="6">
                  <c:v>Leser 7</c:v>
                </c:pt>
                <c:pt idx="9">
                  <c:v>Leser 10</c:v>
                </c:pt>
                <c:pt idx="10">
                  <c:v>ALL</c:v>
                </c:pt>
              </c:strCache>
            </c:strRef>
          </c:cat>
          <c:val>
            <c:numRef>
              <c:f>AgeTest!$H$247:$R$247</c:f>
              <c:numCache>
                <c:formatCode>0.0</c:formatCode>
                <c:ptCount val="11"/>
                <c:pt idx="0">
                  <c:v>71</c:v>
                </c:pt>
                <c:pt idx="1">
                  <c:v>64</c:v>
                </c:pt>
                <c:pt idx="2">
                  <c:v>57</c:v>
                </c:pt>
                <c:pt idx="3">
                  <c:v>71</c:v>
                </c:pt>
                <c:pt idx="4">
                  <c:v>0</c:v>
                </c:pt>
                <c:pt idx="5">
                  <c:v>71</c:v>
                </c:pt>
                <c:pt idx="6">
                  <c:v>64</c:v>
                </c:pt>
                <c:pt idx="9">
                  <c:v>64</c:v>
                </c:pt>
                <c:pt idx="10">
                  <c:v>65.615384615384613</c:v>
                </c:pt>
              </c:numCache>
            </c:numRef>
          </c:val>
          <c:smooth val="0"/>
          <c:extLst>
            <c:ext xmlns:c16="http://schemas.microsoft.com/office/drawing/2014/chart" uri="{C3380CC4-5D6E-409C-BE32-E72D297353CC}">
              <c16:uniqueId val="{00000000-D67D-46D0-8114-CD149789A28F}"/>
            </c:ext>
          </c:extLst>
        </c:ser>
        <c:ser>
          <c:idx val="8"/>
          <c:order val="1"/>
          <c:tx>
            <c:strRef>
              <c:f>AgeTest!$G$246</c:f>
              <c:strCache>
                <c:ptCount val="1"/>
                <c:pt idx="0">
                  <c:v>9</c:v>
                </c:pt>
              </c:strCache>
            </c:strRef>
          </c:tx>
          <c:spPr>
            <a:ln w="12700">
              <a:solidFill>
                <a:srgbClr val="00CCFF"/>
              </a:solidFill>
              <a:prstDash val="solid"/>
            </a:ln>
          </c:spPr>
          <c:marker>
            <c:symbol val="dash"/>
            <c:size val="5"/>
            <c:spPr>
              <a:noFill/>
              <a:ln>
                <a:solidFill>
                  <a:srgbClr val="00CCFF"/>
                </a:solidFill>
                <a:prstDash val="solid"/>
              </a:ln>
            </c:spPr>
          </c:marker>
          <c:cat>
            <c:strRef>
              <c:f>AgeTest!$H$236:$R$236</c:f>
              <c:strCache>
                <c:ptCount val="11"/>
                <c:pt idx="0">
                  <c:v>Leser 1</c:v>
                </c:pt>
                <c:pt idx="1">
                  <c:v>Leser 2</c:v>
                </c:pt>
                <c:pt idx="2">
                  <c:v>Leser 3</c:v>
                </c:pt>
                <c:pt idx="3">
                  <c:v>Leser 4</c:v>
                </c:pt>
                <c:pt idx="4">
                  <c:v>Leser 5</c:v>
                </c:pt>
                <c:pt idx="5">
                  <c:v>Leser 6</c:v>
                </c:pt>
                <c:pt idx="6">
                  <c:v>Leser 7</c:v>
                </c:pt>
                <c:pt idx="9">
                  <c:v>Leser 10</c:v>
                </c:pt>
                <c:pt idx="10">
                  <c:v>ALL</c:v>
                </c:pt>
              </c:strCache>
            </c:strRef>
          </c:cat>
          <c:val>
            <c:numRef>
              <c:f>AgeTest!$H$246:$R$246</c:f>
              <c:numCache>
                <c:formatCode>0.0</c:formatCode>
                <c:ptCount val="11"/>
                <c:pt idx="0">
                  <c:v>0</c:v>
                </c:pt>
                <c:pt idx="1">
                  <c:v>0</c:v>
                </c:pt>
                <c:pt idx="2">
                  <c:v>64</c:v>
                </c:pt>
                <c:pt idx="3">
                  <c:v>57</c:v>
                </c:pt>
                <c:pt idx="4">
                  <c:v>64</c:v>
                </c:pt>
                <c:pt idx="5">
                  <c:v>57</c:v>
                </c:pt>
                <c:pt idx="6">
                  <c:v>0</c:v>
                </c:pt>
                <c:pt idx="9">
                  <c:v>57</c:v>
                </c:pt>
                <c:pt idx="10">
                  <c:v>59.8</c:v>
                </c:pt>
              </c:numCache>
            </c:numRef>
          </c:val>
          <c:smooth val="0"/>
          <c:extLst>
            <c:ext xmlns:c16="http://schemas.microsoft.com/office/drawing/2014/chart" uri="{C3380CC4-5D6E-409C-BE32-E72D297353CC}">
              <c16:uniqueId val="{00000001-D67D-46D0-8114-CD149789A28F}"/>
            </c:ext>
          </c:extLst>
        </c:ser>
        <c:ser>
          <c:idx val="7"/>
          <c:order val="2"/>
          <c:tx>
            <c:strRef>
              <c:f>AgeTest!$G$245</c:f>
              <c:strCache>
                <c:ptCount val="1"/>
                <c:pt idx="0">
                  <c:v>8</c:v>
                </c:pt>
              </c:strCache>
            </c:strRef>
          </c:tx>
          <c:spPr>
            <a:ln w="12700">
              <a:solidFill>
                <a:srgbClr val="0000FF"/>
              </a:solidFill>
              <a:prstDash val="solid"/>
            </a:ln>
          </c:spPr>
          <c:marker>
            <c:symbol val="dot"/>
            <c:size val="5"/>
            <c:spPr>
              <a:noFill/>
              <a:ln>
                <a:solidFill>
                  <a:srgbClr val="0000FF"/>
                </a:solidFill>
                <a:prstDash val="solid"/>
              </a:ln>
            </c:spPr>
          </c:marker>
          <c:cat>
            <c:strRef>
              <c:f>AgeTest!$H$236:$R$236</c:f>
              <c:strCache>
                <c:ptCount val="11"/>
                <c:pt idx="0">
                  <c:v>Leser 1</c:v>
                </c:pt>
                <c:pt idx="1">
                  <c:v>Leser 2</c:v>
                </c:pt>
                <c:pt idx="2">
                  <c:v>Leser 3</c:v>
                </c:pt>
                <c:pt idx="3">
                  <c:v>Leser 4</c:v>
                </c:pt>
                <c:pt idx="4">
                  <c:v>Leser 5</c:v>
                </c:pt>
                <c:pt idx="5">
                  <c:v>Leser 6</c:v>
                </c:pt>
                <c:pt idx="6">
                  <c:v>Leser 7</c:v>
                </c:pt>
                <c:pt idx="9">
                  <c:v>Leser 10</c:v>
                </c:pt>
                <c:pt idx="10">
                  <c:v>ALL</c:v>
                </c:pt>
              </c:strCache>
            </c:strRef>
          </c:cat>
          <c:val>
            <c:numRef>
              <c:f>AgeTest!$H$245:$R$245</c:f>
              <c:numCache>
                <c:formatCode>0.0</c:formatCode>
                <c:ptCount val="11"/>
                <c:pt idx="0">
                  <c:v>67.333333333333329</c:v>
                </c:pt>
                <c:pt idx="1">
                  <c:v>69</c:v>
                </c:pt>
                <c:pt idx="2">
                  <c:v>0</c:v>
                </c:pt>
                <c:pt idx="3">
                  <c:v>0</c:v>
                </c:pt>
                <c:pt idx="4">
                  <c:v>62</c:v>
                </c:pt>
                <c:pt idx="5">
                  <c:v>69.2</c:v>
                </c:pt>
                <c:pt idx="6">
                  <c:v>69.5</c:v>
                </c:pt>
                <c:pt idx="9">
                  <c:v>70.333333333333329</c:v>
                </c:pt>
                <c:pt idx="10">
                  <c:v>68.25</c:v>
                </c:pt>
              </c:numCache>
            </c:numRef>
          </c:val>
          <c:smooth val="0"/>
          <c:extLst>
            <c:ext xmlns:c16="http://schemas.microsoft.com/office/drawing/2014/chart" uri="{C3380CC4-5D6E-409C-BE32-E72D297353CC}">
              <c16:uniqueId val="{00000002-D67D-46D0-8114-CD149789A28F}"/>
            </c:ext>
          </c:extLst>
        </c:ser>
        <c:ser>
          <c:idx val="6"/>
          <c:order val="3"/>
          <c:tx>
            <c:strRef>
              <c:f>AgeTest!$G$244</c:f>
              <c:strCache>
                <c:ptCount val="1"/>
                <c:pt idx="0">
                  <c:v>7</c:v>
                </c:pt>
              </c:strCache>
            </c:strRef>
          </c:tx>
          <c:spPr>
            <a:ln w="12700">
              <a:solidFill>
                <a:srgbClr val="008080"/>
              </a:solidFill>
              <a:prstDash val="solid"/>
            </a:ln>
          </c:spPr>
          <c:marker>
            <c:symbol val="plus"/>
            <c:size val="5"/>
            <c:spPr>
              <a:noFill/>
              <a:ln>
                <a:solidFill>
                  <a:srgbClr val="008080"/>
                </a:solidFill>
                <a:prstDash val="solid"/>
              </a:ln>
            </c:spPr>
          </c:marker>
          <c:cat>
            <c:strRef>
              <c:f>AgeTest!$H$236:$R$236</c:f>
              <c:strCache>
                <c:ptCount val="11"/>
                <c:pt idx="0">
                  <c:v>Leser 1</c:v>
                </c:pt>
                <c:pt idx="1">
                  <c:v>Leser 2</c:v>
                </c:pt>
                <c:pt idx="2">
                  <c:v>Leser 3</c:v>
                </c:pt>
                <c:pt idx="3">
                  <c:v>Leser 4</c:v>
                </c:pt>
                <c:pt idx="4">
                  <c:v>Leser 5</c:v>
                </c:pt>
                <c:pt idx="5">
                  <c:v>Leser 6</c:v>
                </c:pt>
                <c:pt idx="6">
                  <c:v>Leser 7</c:v>
                </c:pt>
                <c:pt idx="9">
                  <c:v>Leser 10</c:v>
                </c:pt>
                <c:pt idx="10">
                  <c:v>ALL</c:v>
                </c:pt>
              </c:strCache>
            </c:strRef>
          </c:cat>
          <c:val>
            <c:numRef>
              <c:f>AgeTest!$H$244:$R$244</c:f>
              <c:numCache>
                <c:formatCode>0.0</c:formatCode>
                <c:ptCount val="11"/>
                <c:pt idx="0">
                  <c:v>67</c:v>
                </c:pt>
                <c:pt idx="1">
                  <c:v>70</c:v>
                </c:pt>
                <c:pt idx="2">
                  <c:v>71.571428571428569</c:v>
                </c:pt>
                <c:pt idx="3">
                  <c:v>71.571428571428569</c:v>
                </c:pt>
                <c:pt idx="4">
                  <c:v>71.25</c:v>
                </c:pt>
                <c:pt idx="5">
                  <c:v>70.375</c:v>
                </c:pt>
                <c:pt idx="6">
                  <c:v>66.571428571428569</c:v>
                </c:pt>
                <c:pt idx="9">
                  <c:v>69</c:v>
                </c:pt>
                <c:pt idx="10">
                  <c:v>68.614285714285714</c:v>
                </c:pt>
              </c:numCache>
            </c:numRef>
          </c:val>
          <c:smooth val="0"/>
          <c:extLst>
            <c:ext xmlns:c16="http://schemas.microsoft.com/office/drawing/2014/chart" uri="{C3380CC4-5D6E-409C-BE32-E72D297353CC}">
              <c16:uniqueId val="{00000003-D67D-46D0-8114-CD149789A28F}"/>
            </c:ext>
          </c:extLst>
        </c:ser>
        <c:ser>
          <c:idx val="5"/>
          <c:order val="4"/>
          <c:tx>
            <c:strRef>
              <c:f>AgeTest!$G$243</c:f>
              <c:strCache>
                <c:ptCount val="1"/>
                <c:pt idx="0">
                  <c:v>6</c:v>
                </c:pt>
              </c:strCache>
            </c:strRef>
          </c:tx>
          <c:spPr>
            <a:ln w="12700">
              <a:solidFill>
                <a:srgbClr val="800000"/>
              </a:solidFill>
              <a:prstDash val="solid"/>
            </a:ln>
          </c:spPr>
          <c:marker>
            <c:symbol val="circle"/>
            <c:size val="5"/>
            <c:spPr>
              <a:solidFill>
                <a:srgbClr val="800000"/>
              </a:solidFill>
              <a:ln>
                <a:solidFill>
                  <a:srgbClr val="800000"/>
                </a:solidFill>
                <a:prstDash val="solid"/>
              </a:ln>
            </c:spPr>
          </c:marker>
          <c:cat>
            <c:strRef>
              <c:f>AgeTest!$H$236:$R$236</c:f>
              <c:strCache>
                <c:ptCount val="11"/>
                <c:pt idx="0">
                  <c:v>Leser 1</c:v>
                </c:pt>
                <c:pt idx="1">
                  <c:v>Leser 2</c:v>
                </c:pt>
                <c:pt idx="2">
                  <c:v>Leser 3</c:v>
                </c:pt>
                <c:pt idx="3">
                  <c:v>Leser 4</c:v>
                </c:pt>
                <c:pt idx="4">
                  <c:v>Leser 5</c:v>
                </c:pt>
                <c:pt idx="5">
                  <c:v>Leser 6</c:v>
                </c:pt>
                <c:pt idx="6">
                  <c:v>Leser 7</c:v>
                </c:pt>
                <c:pt idx="9">
                  <c:v>Leser 10</c:v>
                </c:pt>
                <c:pt idx="10">
                  <c:v>ALL</c:v>
                </c:pt>
              </c:strCache>
            </c:strRef>
          </c:cat>
          <c:val>
            <c:numRef>
              <c:f>AgeTest!$H$243:$R$243</c:f>
              <c:numCache>
                <c:formatCode>0.0</c:formatCode>
                <c:ptCount val="11"/>
                <c:pt idx="0">
                  <c:v>67.1875</c:v>
                </c:pt>
                <c:pt idx="1">
                  <c:v>64.857142857142861</c:v>
                </c:pt>
                <c:pt idx="2">
                  <c:v>66.2</c:v>
                </c:pt>
                <c:pt idx="3">
                  <c:v>65.86666666666666</c:v>
                </c:pt>
                <c:pt idx="4">
                  <c:v>66.473684210526315</c:v>
                </c:pt>
                <c:pt idx="5">
                  <c:v>65.333333333333329</c:v>
                </c:pt>
                <c:pt idx="6">
                  <c:v>65.692307692307693</c:v>
                </c:pt>
                <c:pt idx="9">
                  <c:v>63.333333333333336</c:v>
                </c:pt>
                <c:pt idx="10">
                  <c:v>65.631944444444443</c:v>
                </c:pt>
              </c:numCache>
            </c:numRef>
          </c:val>
          <c:smooth val="0"/>
          <c:extLst>
            <c:ext xmlns:c16="http://schemas.microsoft.com/office/drawing/2014/chart" uri="{C3380CC4-5D6E-409C-BE32-E72D297353CC}">
              <c16:uniqueId val="{00000004-D67D-46D0-8114-CD149789A28F}"/>
            </c:ext>
          </c:extLst>
        </c:ser>
        <c:ser>
          <c:idx val="4"/>
          <c:order val="5"/>
          <c:tx>
            <c:strRef>
              <c:f>AgeTest!$G$242</c:f>
              <c:strCache>
                <c:ptCount val="1"/>
                <c:pt idx="0">
                  <c:v>5</c:v>
                </c:pt>
              </c:strCache>
            </c:strRef>
          </c:tx>
          <c:spPr>
            <a:ln w="12700">
              <a:solidFill>
                <a:srgbClr val="800080"/>
              </a:solidFill>
              <a:prstDash val="solid"/>
            </a:ln>
          </c:spPr>
          <c:marker>
            <c:symbol val="star"/>
            <c:size val="5"/>
            <c:spPr>
              <a:noFill/>
              <a:ln>
                <a:solidFill>
                  <a:srgbClr val="800080"/>
                </a:solidFill>
                <a:prstDash val="solid"/>
              </a:ln>
            </c:spPr>
          </c:marker>
          <c:cat>
            <c:strRef>
              <c:f>AgeTest!$H$236:$R$236</c:f>
              <c:strCache>
                <c:ptCount val="11"/>
                <c:pt idx="0">
                  <c:v>Leser 1</c:v>
                </c:pt>
                <c:pt idx="1">
                  <c:v>Leser 2</c:v>
                </c:pt>
                <c:pt idx="2">
                  <c:v>Leser 3</c:v>
                </c:pt>
                <c:pt idx="3">
                  <c:v>Leser 4</c:v>
                </c:pt>
                <c:pt idx="4">
                  <c:v>Leser 5</c:v>
                </c:pt>
                <c:pt idx="5">
                  <c:v>Leser 6</c:v>
                </c:pt>
                <c:pt idx="6">
                  <c:v>Leser 7</c:v>
                </c:pt>
                <c:pt idx="9">
                  <c:v>Leser 10</c:v>
                </c:pt>
                <c:pt idx="10">
                  <c:v>ALL</c:v>
                </c:pt>
              </c:strCache>
            </c:strRef>
          </c:cat>
          <c:val>
            <c:numRef>
              <c:f>AgeTest!$H$242:$R$242</c:f>
              <c:numCache>
                <c:formatCode>0.0</c:formatCode>
                <c:ptCount val="11"/>
                <c:pt idx="0">
                  <c:v>65.235294117647058</c:v>
                </c:pt>
                <c:pt idx="1">
                  <c:v>67.15789473684211</c:v>
                </c:pt>
                <c:pt idx="2">
                  <c:v>66.631578947368425</c:v>
                </c:pt>
                <c:pt idx="3">
                  <c:v>66.13636363636364</c:v>
                </c:pt>
                <c:pt idx="4">
                  <c:v>66.61904761904762</c:v>
                </c:pt>
                <c:pt idx="5">
                  <c:v>65.705882352941174</c:v>
                </c:pt>
                <c:pt idx="6">
                  <c:v>66.925925925925924</c:v>
                </c:pt>
                <c:pt idx="9">
                  <c:v>64.4375</c:v>
                </c:pt>
                <c:pt idx="10">
                  <c:v>66.239999999999995</c:v>
                </c:pt>
              </c:numCache>
            </c:numRef>
          </c:val>
          <c:smooth val="0"/>
          <c:extLst>
            <c:ext xmlns:c16="http://schemas.microsoft.com/office/drawing/2014/chart" uri="{C3380CC4-5D6E-409C-BE32-E72D297353CC}">
              <c16:uniqueId val="{00000005-D67D-46D0-8114-CD149789A28F}"/>
            </c:ext>
          </c:extLst>
        </c:ser>
        <c:ser>
          <c:idx val="3"/>
          <c:order val="6"/>
          <c:tx>
            <c:strRef>
              <c:f>AgeTest!$G$241</c:f>
              <c:strCache>
                <c:ptCount val="1"/>
                <c:pt idx="0">
                  <c:v>4</c:v>
                </c:pt>
              </c:strCache>
            </c:strRef>
          </c:tx>
          <c:spPr>
            <a:ln w="12700">
              <a:solidFill>
                <a:srgbClr val="000000"/>
              </a:solidFill>
              <a:prstDash val="solid"/>
            </a:ln>
          </c:spPr>
          <c:marker>
            <c:symbol val="x"/>
            <c:size val="5"/>
            <c:spPr>
              <a:noFill/>
              <a:ln>
                <a:solidFill>
                  <a:srgbClr val="000000"/>
                </a:solidFill>
                <a:prstDash val="solid"/>
              </a:ln>
            </c:spPr>
          </c:marker>
          <c:cat>
            <c:strRef>
              <c:f>AgeTest!$H$236:$R$236</c:f>
              <c:strCache>
                <c:ptCount val="11"/>
                <c:pt idx="0">
                  <c:v>Leser 1</c:v>
                </c:pt>
                <c:pt idx="1">
                  <c:v>Leser 2</c:v>
                </c:pt>
                <c:pt idx="2">
                  <c:v>Leser 3</c:v>
                </c:pt>
                <c:pt idx="3">
                  <c:v>Leser 4</c:v>
                </c:pt>
                <c:pt idx="4">
                  <c:v>Leser 5</c:v>
                </c:pt>
                <c:pt idx="5">
                  <c:v>Leser 6</c:v>
                </c:pt>
                <c:pt idx="6">
                  <c:v>Leser 7</c:v>
                </c:pt>
                <c:pt idx="9">
                  <c:v>Leser 10</c:v>
                </c:pt>
                <c:pt idx="10">
                  <c:v>ALL</c:v>
                </c:pt>
              </c:strCache>
            </c:strRef>
          </c:cat>
          <c:val>
            <c:numRef>
              <c:f>AgeTest!$H$241:$R$241</c:f>
              <c:numCache>
                <c:formatCode>0.0</c:formatCode>
                <c:ptCount val="11"/>
                <c:pt idx="0">
                  <c:v>63.05263157894737</c:v>
                </c:pt>
                <c:pt idx="1">
                  <c:v>63.5</c:v>
                </c:pt>
                <c:pt idx="2">
                  <c:v>62.35</c:v>
                </c:pt>
                <c:pt idx="3">
                  <c:v>63.157894736842103</c:v>
                </c:pt>
                <c:pt idx="4">
                  <c:v>63.1</c:v>
                </c:pt>
                <c:pt idx="5">
                  <c:v>63.722222222222221</c:v>
                </c:pt>
                <c:pt idx="6">
                  <c:v>61.35</c:v>
                </c:pt>
                <c:pt idx="9">
                  <c:v>64</c:v>
                </c:pt>
                <c:pt idx="10">
                  <c:v>62.629441624365484</c:v>
                </c:pt>
              </c:numCache>
            </c:numRef>
          </c:val>
          <c:smooth val="0"/>
          <c:extLst>
            <c:ext xmlns:c16="http://schemas.microsoft.com/office/drawing/2014/chart" uri="{C3380CC4-5D6E-409C-BE32-E72D297353CC}">
              <c16:uniqueId val="{00000006-D67D-46D0-8114-CD149789A28F}"/>
            </c:ext>
          </c:extLst>
        </c:ser>
        <c:ser>
          <c:idx val="2"/>
          <c:order val="7"/>
          <c:tx>
            <c:strRef>
              <c:f>AgeTest!$G$240</c:f>
              <c:strCache>
                <c:ptCount val="1"/>
                <c:pt idx="0">
                  <c:v>3</c:v>
                </c:pt>
              </c:strCache>
            </c:strRef>
          </c:tx>
          <c:spPr>
            <a:ln w="12700">
              <a:solidFill>
                <a:srgbClr val="FF0000"/>
              </a:solidFill>
              <a:prstDash val="solid"/>
            </a:ln>
          </c:spPr>
          <c:marker>
            <c:symbol val="triangle"/>
            <c:size val="5"/>
            <c:spPr>
              <a:solidFill>
                <a:srgbClr val="FF0000"/>
              </a:solidFill>
              <a:ln>
                <a:solidFill>
                  <a:srgbClr val="FF0000"/>
                </a:solidFill>
                <a:prstDash val="solid"/>
              </a:ln>
            </c:spPr>
          </c:marker>
          <c:cat>
            <c:strRef>
              <c:f>AgeTest!$H$236:$R$236</c:f>
              <c:strCache>
                <c:ptCount val="11"/>
                <c:pt idx="0">
                  <c:v>Leser 1</c:v>
                </c:pt>
                <c:pt idx="1">
                  <c:v>Leser 2</c:v>
                </c:pt>
                <c:pt idx="2">
                  <c:v>Leser 3</c:v>
                </c:pt>
                <c:pt idx="3">
                  <c:v>Leser 4</c:v>
                </c:pt>
                <c:pt idx="4">
                  <c:v>Leser 5</c:v>
                </c:pt>
                <c:pt idx="5">
                  <c:v>Leser 6</c:v>
                </c:pt>
                <c:pt idx="6">
                  <c:v>Leser 7</c:v>
                </c:pt>
                <c:pt idx="9">
                  <c:v>Leser 10</c:v>
                </c:pt>
                <c:pt idx="10">
                  <c:v>ALL</c:v>
                </c:pt>
              </c:strCache>
            </c:strRef>
          </c:cat>
          <c:val>
            <c:numRef>
              <c:f>AgeTest!$H$240:$R$240</c:f>
              <c:numCache>
                <c:formatCode>0.0</c:formatCode>
                <c:ptCount val="11"/>
                <c:pt idx="0">
                  <c:v>58.7</c:v>
                </c:pt>
                <c:pt idx="1">
                  <c:v>57.583333333333336</c:v>
                </c:pt>
                <c:pt idx="2">
                  <c:v>58.909090909090907</c:v>
                </c:pt>
                <c:pt idx="3">
                  <c:v>58.18181818181818</c:v>
                </c:pt>
                <c:pt idx="4">
                  <c:v>58.166666666666664</c:v>
                </c:pt>
                <c:pt idx="5">
                  <c:v>56.7</c:v>
                </c:pt>
                <c:pt idx="6">
                  <c:v>60.333333333333336</c:v>
                </c:pt>
                <c:pt idx="9">
                  <c:v>55.875</c:v>
                </c:pt>
                <c:pt idx="10">
                  <c:v>58.473684210526315</c:v>
                </c:pt>
              </c:numCache>
            </c:numRef>
          </c:val>
          <c:smooth val="0"/>
          <c:extLst>
            <c:ext xmlns:c16="http://schemas.microsoft.com/office/drawing/2014/chart" uri="{C3380CC4-5D6E-409C-BE32-E72D297353CC}">
              <c16:uniqueId val="{00000007-D67D-46D0-8114-CD149789A28F}"/>
            </c:ext>
          </c:extLst>
        </c:ser>
        <c:ser>
          <c:idx val="1"/>
          <c:order val="8"/>
          <c:tx>
            <c:strRef>
              <c:f>AgeTest!$G$239</c:f>
              <c:strCache>
                <c:ptCount val="1"/>
                <c:pt idx="0">
                  <c:v>2</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strRef>
              <c:f>AgeTest!$H$236:$R$236</c:f>
              <c:strCache>
                <c:ptCount val="11"/>
                <c:pt idx="0">
                  <c:v>Leser 1</c:v>
                </c:pt>
                <c:pt idx="1">
                  <c:v>Leser 2</c:v>
                </c:pt>
                <c:pt idx="2">
                  <c:v>Leser 3</c:v>
                </c:pt>
                <c:pt idx="3">
                  <c:v>Leser 4</c:v>
                </c:pt>
                <c:pt idx="4">
                  <c:v>Leser 5</c:v>
                </c:pt>
                <c:pt idx="5">
                  <c:v>Leser 6</c:v>
                </c:pt>
                <c:pt idx="6">
                  <c:v>Leser 7</c:v>
                </c:pt>
                <c:pt idx="9">
                  <c:v>Leser 10</c:v>
                </c:pt>
                <c:pt idx="10">
                  <c:v>ALL</c:v>
                </c:pt>
              </c:strCache>
            </c:strRef>
          </c:cat>
          <c:val>
            <c:numRef>
              <c:f>AgeTest!$H$239:$R$239</c:f>
              <c:numCache>
                <c:formatCode>0.0</c:formatCode>
                <c:ptCount val="11"/>
                <c:pt idx="0">
                  <c:v>61</c:v>
                </c:pt>
                <c:pt idx="1">
                  <c:v>61</c:v>
                </c:pt>
                <c:pt idx="2">
                  <c:v>61</c:v>
                </c:pt>
                <c:pt idx="3">
                  <c:v>66.333333333333329</c:v>
                </c:pt>
                <c:pt idx="4">
                  <c:v>65</c:v>
                </c:pt>
                <c:pt idx="5">
                  <c:v>61</c:v>
                </c:pt>
                <c:pt idx="6">
                  <c:v>61</c:v>
                </c:pt>
                <c:pt idx="9">
                  <c:v>61</c:v>
                </c:pt>
                <c:pt idx="10">
                  <c:v>62</c:v>
                </c:pt>
              </c:numCache>
            </c:numRef>
          </c:val>
          <c:smooth val="0"/>
          <c:extLst>
            <c:ext xmlns:c16="http://schemas.microsoft.com/office/drawing/2014/chart" uri="{C3380CC4-5D6E-409C-BE32-E72D297353CC}">
              <c16:uniqueId val="{00000008-D67D-46D0-8114-CD149789A28F}"/>
            </c:ext>
          </c:extLst>
        </c:ser>
        <c:ser>
          <c:idx val="0"/>
          <c:order val="9"/>
          <c:tx>
            <c:strRef>
              <c:f>AgeTest!$G$238</c:f>
              <c:strCache>
                <c:ptCount val="1"/>
                <c:pt idx="0">
                  <c:v>1</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strRef>
              <c:f>AgeTest!$H$236:$R$236</c:f>
              <c:strCache>
                <c:ptCount val="11"/>
                <c:pt idx="0">
                  <c:v>Leser 1</c:v>
                </c:pt>
                <c:pt idx="1">
                  <c:v>Leser 2</c:v>
                </c:pt>
                <c:pt idx="2">
                  <c:v>Leser 3</c:v>
                </c:pt>
                <c:pt idx="3">
                  <c:v>Leser 4</c:v>
                </c:pt>
                <c:pt idx="4">
                  <c:v>Leser 5</c:v>
                </c:pt>
                <c:pt idx="5">
                  <c:v>Leser 6</c:v>
                </c:pt>
                <c:pt idx="6">
                  <c:v>Leser 7</c:v>
                </c:pt>
                <c:pt idx="9">
                  <c:v>Leser 10</c:v>
                </c:pt>
                <c:pt idx="10">
                  <c:v>ALL</c:v>
                </c:pt>
              </c:strCache>
            </c:strRef>
          </c:cat>
          <c:val>
            <c:numRef>
              <c:f>AgeTest!$H$238:$R$238</c:f>
              <c:numCache>
                <c:formatCode>0.0</c:formatCode>
                <c:ptCount val="11"/>
                <c:pt idx="0">
                  <c:v>0</c:v>
                </c:pt>
                <c:pt idx="1">
                  <c:v>0</c:v>
                </c:pt>
                <c:pt idx="2">
                  <c:v>0</c:v>
                </c:pt>
                <c:pt idx="3">
                  <c:v>0</c:v>
                </c:pt>
                <c:pt idx="4">
                  <c:v>0</c:v>
                </c:pt>
                <c:pt idx="5">
                  <c:v>0</c:v>
                </c:pt>
                <c:pt idx="6">
                  <c:v>0</c:v>
                </c:pt>
                <c:pt idx="9">
                  <c:v>0</c:v>
                </c:pt>
                <c:pt idx="10">
                  <c:v>0</c:v>
                </c:pt>
              </c:numCache>
            </c:numRef>
          </c:val>
          <c:smooth val="0"/>
          <c:extLst>
            <c:ext xmlns:c16="http://schemas.microsoft.com/office/drawing/2014/chart" uri="{C3380CC4-5D6E-409C-BE32-E72D297353CC}">
              <c16:uniqueId val="{00000009-D67D-46D0-8114-CD149789A28F}"/>
            </c:ext>
          </c:extLst>
        </c:ser>
        <c:ser>
          <c:idx val="13"/>
          <c:order val="10"/>
          <c:tx>
            <c:strRef>
              <c:f>AgeTest!$G$237</c:f>
              <c:strCache>
                <c:ptCount val="1"/>
                <c:pt idx="0">
                  <c:v>0</c:v>
                </c:pt>
              </c:strCache>
            </c:strRef>
          </c:tx>
          <c:spPr>
            <a:ln w="12700">
              <a:solidFill>
                <a:srgbClr val="FF99CC"/>
              </a:solidFill>
              <a:prstDash val="solid"/>
            </a:ln>
          </c:spPr>
          <c:marker>
            <c:symbol val="star"/>
            <c:size val="5"/>
            <c:spPr>
              <a:noFill/>
              <a:ln>
                <a:solidFill>
                  <a:srgbClr val="CC9CCC"/>
                </a:solidFill>
                <a:prstDash val="solid"/>
              </a:ln>
            </c:spPr>
          </c:marker>
          <c:cat>
            <c:strRef>
              <c:f>AgeTest!$H$236:$R$236</c:f>
              <c:strCache>
                <c:ptCount val="11"/>
                <c:pt idx="0">
                  <c:v>Leser 1</c:v>
                </c:pt>
                <c:pt idx="1">
                  <c:v>Leser 2</c:v>
                </c:pt>
                <c:pt idx="2">
                  <c:v>Leser 3</c:v>
                </c:pt>
                <c:pt idx="3">
                  <c:v>Leser 4</c:v>
                </c:pt>
                <c:pt idx="4">
                  <c:v>Leser 5</c:v>
                </c:pt>
                <c:pt idx="5">
                  <c:v>Leser 6</c:v>
                </c:pt>
                <c:pt idx="6">
                  <c:v>Leser 7</c:v>
                </c:pt>
                <c:pt idx="9">
                  <c:v>Leser 10</c:v>
                </c:pt>
                <c:pt idx="10">
                  <c:v>ALL</c:v>
                </c:pt>
              </c:strCache>
            </c:strRef>
          </c:cat>
          <c:val>
            <c:numRef>
              <c:f>AgeTest!$H$237:$R$237</c:f>
              <c:numCache>
                <c:formatCode>0.0</c:formatCode>
                <c:ptCount val="11"/>
                <c:pt idx="0">
                  <c:v>0</c:v>
                </c:pt>
                <c:pt idx="1">
                  <c:v>0</c:v>
                </c:pt>
                <c:pt idx="2">
                  <c:v>66.666666666666671</c:v>
                </c:pt>
                <c:pt idx="3">
                  <c:v>51</c:v>
                </c:pt>
                <c:pt idx="4">
                  <c:v>0</c:v>
                </c:pt>
                <c:pt idx="5">
                  <c:v>64</c:v>
                </c:pt>
                <c:pt idx="6">
                  <c:v>0</c:v>
                </c:pt>
                <c:pt idx="9">
                  <c:v>69.7</c:v>
                </c:pt>
                <c:pt idx="10">
                  <c:v>68.679245283018872</c:v>
                </c:pt>
              </c:numCache>
            </c:numRef>
          </c:val>
          <c:smooth val="0"/>
          <c:extLst>
            <c:ext xmlns:c16="http://schemas.microsoft.com/office/drawing/2014/chart" uri="{C3380CC4-5D6E-409C-BE32-E72D297353CC}">
              <c16:uniqueId val="{0000000A-D67D-46D0-8114-CD149789A28F}"/>
            </c:ext>
          </c:extLst>
        </c:ser>
        <c:dLbls>
          <c:showLegendKey val="0"/>
          <c:showVal val="0"/>
          <c:showCatName val="0"/>
          <c:showSerName val="0"/>
          <c:showPercent val="0"/>
          <c:showBubbleSize val="0"/>
        </c:dLbls>
        <c:marker val="1"/>
        <c:smooth val="0"/>
        <c:axId val="122128640"/>
        <c:axId val="122147200"/>
      </c:lineChart>
      <c:catAx>
        <c:axId val="122128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4500000" vert="horz"/>
          <a:lstStyle/>
          <a:p>
            <a:pPr>
              <a:defRPr sz="1200" b="1" i="0" u="none" strike="noStrike" baseline="0">
                <a:solidFill>
                  <a:srgbClr val="000000"/>
                </a:solidFill>
                <a:latin typeface="Arial"/>
                <a:ea typeface="Arial"/>
                <a:cs typeface="Arial"/>
              </a:defRPr>
            </a:pPr>
            <a:endParaRPr lang="nb-NO"/>
          </a:p>
        </c:txPr>
        <c:crossAx val="122147200"/>
        <c:crosses val="autoZero"/>
        <c:auto val="1"/>
        <c:lblAlgn val="ctr"/>
        <c:lblOffset val="100"/>
        <c:tickLblSkip val="1"/>
        <c:tickMarkSkip val="1"/>
        <c:noMultiLvlLbl val="0"/>
      </c:catAx>
      <c:valAx>
        <c:axId val="122147200"/>
        <c:scaling>
          <c:orientation val="minMax"/>
        </c:scaling>
        <c:delete val="0"/>
        <c:axPos val="l"/>
        <c:majorGridlines>
          <c:spPr>
            <a:ln w="3175">
              <a:solidFill>
                <a:srgbClr val="000000"/>
              </a:solidFill>
              <a:prstDash val="sysDash"/>
            </a:ln>
          </c:spPr>
        </c:majorGridlines>
        <c:title>
          <c:tx>
            <c:rich>
              <a:bodyPr/>
              <a:lstStyle/>
              <a:p>
                <a:pPr>
                  <a:defRPr sz="1425" b="1" i="0" u="none" strike="noStrike" baseline="0">
                    <a:solidFill>
                      <a:srgbClr val="000000"/>
                    </a:solidFill>
                    <a:latin typeface="Arial"/>
                    <a:ea typeface="Arial"/>
                    <a:cs typeface="Arial"/>
                  </a:defRPr>
                </a:pPr>
                <a:r>
                  <a:rPr lang="nb-NO"/>
                  <a:t>Mean length (cm)</a:t>
                </a:r>
              </a:p>
            </c:rich>
          </c:tx>
          <c:layout>
            <c:manualLayout>
              <c:xMode val="edge"/>
              <c:yMode val="edge"/>
              <c:x val="5.3172961430668735E-3"/>
              <c:y val="0.3044514626234334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25" b="0" i="0" u="none" strike="noStrike" baseline="0">
                <a:solidFill>
                  <a:srgbClr val="000000"/>
                </a:solidFill>
                <a:latin typeface="Arial"/>
                <a:ea typeface="Arial"/>
                <a:cs typeface="Arial"/>
              </a:defRPr>
            </a:pPr>
            <a:endParaRPr lang="nb-NO"/>
          </a:p>
        </c:txPr>
        <c:crossAx val="122128640"/>
        <c:crosses val="autoZero"/>
        <c:crossBetween val="between"/>
      </c:valAx>
      <c:spPr>
        <a:noFill/>
        <a:ln w="25400">
          <a:noFill/>
        </a:ln>
      </c:spPr>
    </c:plotArea>
    <c:legend>
      <c:legendPos val="r"/>
      <c:layout>
        <c:manualLayout>
          <c:xMode val="edge"/>
          <c:yMode val="edge"/>
          <c:wMode val="edge"/>
          <c:hMode val="edge"/>
          <c:x val="0.92733206548333957"/>
          <c:y val="0.20296764174895571"/>
          <c:w val="0.9953931447128409"/>
          <c:h val="0.99525348805083558"/>
        </c:manualLayout>
      </c:layout>
      <c:overlay val="0"/>
      <c:spPr>
        <a:solidFill>
          <a:srgbClr val="FFFFFF"/>
        </a:solidFill>
        <a:ln w="3175">
          <a:solidFill>
            <a:srgbClr val="000000"/>
          </a:solidFill>
          <a:prstDash val="solid"/>
        </a:ln>
      </c:spPr>
      <c:txPr>
        <a:bodyPr/>
        <a:lstStyle/>
        <a:p>
          <a:pPr>
            <a:defRPr sz="1085" b="0" i="0" u="none" strike="noStrike" baseline="0">
              <a:solidFill>
                <a:srgbClr val="000000"/>
              </a:solidFill>
              <a:latin typeface="Arial"/>
              <a:ea typeface="Arial"/>
              <a:cs typeface="Arial"/>
            </a:defRPr>
          </a:pPr>
          <a:endParaRPr lang="nb-NO"/>
        </a:p>
      </c:txPr>
    </c:legend>
    <c:plotVisOnly val="1"/>
    <c:dispBlanksAs val="gap"/>
    <c:showDLblsOverMax val="0"/>
  </c:chart>
  <c:spPr>
    <a:solidFill>
      <a:srgbClr val="FFFFFF"/>
    </a:solidFill>
    <a:ln w="9525">
      <a:noFill/>
    </a:ln>
  </c:spPr>
  <c:txPr>
    <a:bodyPr/>
    <a:lstStyle/>
    <a:p>
      <a:pPr>
        <a:defRPr sz="2525" b="0" i="0" u="none" strike="noStrike" baseline="0">
          <a:solidFill>
            <a:srgbClr val="000000"/>
          </a:solidFill>
          <a:latin typeface="Arial"/>
          <a:ea typeface="Arial"/>
          <a:cs typeface="Arial"/>
        </a:defRPr>
      </a:pPr>
      <a:endParaRPr lang="nb-NO"/>
    </a:p>
  </c:txPr>
  <c:printSettings>
    <c:headerFooter alignWithMargins="0"/>
    <c:pageMargins b="1" l="0.750000000000002" r="0.750000000000002" t="1" header="0.5" footer="0.5"/>
    <c:pageSetup orientation="landscape" horizontalDpi="300" verticalDpi="300"/>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3902503374917003E-2"/>
          <c:y val="0.11305910748215478"/>
          <c:w val="0.89718705614894489"/>
          <c:h val="0.78089662609767374"/>
        </c:manualLayout>
      </c:layout>
      <c:lineChart>
        <c:grouping val="standard"/>
        <c:varyColors val="0"/>
        <c:ser>
          <c:idx val="1"/>
          <c:order val="0"/>
          <c:tx>
            <c:v>STDEV</c:v>
          </c:tx>
          <c:spPr>
            <a:ln w="25400">
              <a:pattFill prst="pct75">
                <a:fgClr>
                  <a:srgbClr val="000000"/>
                </a:fgClr>
                <a:bgClr>
                  <a:srgbClr val="FFFFFF"/>
                </a:bgClr>
              </a:pattFill>
              <a:prstDash val="solid"/>
            </a:ln>
          </c:spPr>
          <c:marker>
            <c:symbol val="square"/>
            <c:size val="6"/>
            <c:spPr>
              <a:noFill/>
              <a:ln>
                <a:solidFill>
                  <a:srgbClr val="000000"/>
                </a:solidFill>
                <a:prstDash val="solid"/>
              </a:ln>
            </c:spPr>
          </c:marker>
          <c:cat>
            <c:numRef>
              <c:f>AgeTest!$G$288:$G$303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AgeTest!$S$288:$S$303</c:f>
              <c:numCache>
                <c:formatCode>0.000</c:formatCode>
                <c:ptCount val="16"/>
                <c:pt idx="0">
                  <c:v>0</c:v>
                </c:pt>
                <c:pt idx="1">
                  <c:v>0</c:v>
                </c:pt>
                <c:pt idx="2">
                  <c:v>0.2236067977499793</c:v>
                </c:pt>
                <c:pt idx="3">
                  <c:v>0.51830634849349677</c:v>
                </c:pt>
                <c:pt idx="4">
                  <c:v>0.72626025542515771</c:v>
                </c:pt>
                <c:pt idx="5">
                  <c:v>1.6475772708577381</c:v>
                </c:pt>
                <c:pt idx="6">
                  <c:v>2.023839816242865</c:v>
                </c:pt>
                <c:pt idx="7">
                  <c:v>2.5536074430273903</c:v>
                </c:pt>
                <c:pt idx="8">
                  <c:v>0</c:v>
                </c:pt>
                <c:pt idx="9">
                  <c:v>1.3218806379747885</c:v>
                </c:pt>
                <c:pt idx="10">
                  <c:v>0.42163702135578396</c:v>
                </c:pt>
                <c:pt idx="11">
                  <c:v>0</c:v>
                </c:pt>
                <c:pt idx="12">
                  <c:v>0</c:v>
                </c:pt>
                <c:pt idx="13">
                  <c:v>0</c:v>
                </c:pt>
                <c:pt idx="14">
                  <c:v>0</c:v>
                </c:pt>
                <c:pt idx="15">
                  <c:v>0</c:v>
                </c:pt>
              </c:numCache>
            </c:numRef>
          </c:val>
          <c:smooth val="0"/>
          <c:extLst>
            <c:ext xmlns:c16="http://schemas.microsoft.com/office/drawing/2014/chart" uri="{C3380CC4-5D6E-409C-BE32-E72D297353CC}">
              <c16:uniqueId val="{00000000-B7D8-4B40-9F1D-7A62F3E7F926}"/>
            </c:ext>
          </c:extLst>
        </c:ser>
        <c:dLbls>
          <c:showLegendKey val="0"/>
          <c:showVal val="0"/>
          <c:showCatName val="0"/>
          <c:showSerName val="0"/>
          <c:showPercent val="0"/>
          <c:showBubbleSize val="0"/>
        </c:dLbls>
        <c:marker val="1"/>
        <c:smooth val="0"/>
        <c:axId val="121899264"/>
        <c:axId val="122245504"/>
      </c:lineChart>
      <c:lineChart>
        <c:grouping val="standard"/>
        <c:varyColors val="0"/>
        <c:ser>
          <c:idx val="2"/>
          <c:order val="1"/>
          <c:tx>
            <c:v>Agreement (%)</c:v>
          </c:tx>
          <c:spPr>
            <a:ln w="12700">
              <a:solidFill>
                <a:srgbClr val="000000"/>
              </a:solidFill>
              <a:prstDash val="sysDash"/>
            </a:ln>
          </c:spPr>
          <c:marker>
            <c:symbol val="triangle"/>
            <c:size val="6"/>
            <c:spPr>
              <a:solidFill>
                <a:srgbClr val="000000"/>
              </a:solidFill>
              <a:ln>
                <a:solidFill>
                  <a:srgbClr val="000000"/>
                </a:solidFill>
                <a:prstDash val="solid"/>
              </a:ln>
            </c:spPr>
          </c:marker>
          <c:cat>
            <c:numRef>
              <c:f>AgeTest!$G$288:$G$303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AgeTest!$R$146:$R$161</c:f>
              <c:numCache>
                <c:formatCode>0%</c:formatCode>
                <c:ptCount val="16"/>
                <c:pt idx="0">
                  <c:v>0</c:v>
                </c:pt>
                <c:pt idx="1">
                  <c:v>0</c:v>
                </c:pt>
                <c:pt idx="2">
                  <c:v>0.95</c:v>
                </c:pt>
                <c:pt idx="3">
                  <c:v>0.84269662921348309</c:v>
                </c:pt>
                <c:pt idx="4">
                  <c:v>0.77391304347826084</c:v>
                </c:pt>
                <c:pt idx="5">
                  <c:v>0.70370370370370372</c:v>
                </c:pt>
                <c:pt idx="6">
                  <c:v>0.6705882352941176</c:v>
                </c:pt>
                <c:pt idx="7">
                  <c:v>0.62857142857142856</c:v>
                </c:pt>
                <c:pt idx="8">
                  <c:v>0</c:v>
                </c:pt>
                <c:pt idx="9">
                  <c:v>0.4</c:v>
                </c:pt>
                <c:pt idx="10">
                  <c:v>0.8</c:v>
                </c:pt>
                <c:pt idx="11">
                  <c:v>0</c:v>
                </c:pt>
                <c:pt idx="12">
                  <c:v>0</c:v>
                </c:pt>
                <c:pt idx="13">
                  <c:v>0</c:v>
                </c:pt>
                <c:pt idx="14">
                  <c:v>0</c:v>
                </c:pt>
                <c:pt idx="15">
                  <c:v>0</c:v>
                </c:pt>
              </c:numCache>
            </c:numRef>
          </c:val>
          <c:smooth val="0"/>
          <c:extLst>
            <c:ext xmlns:c16="http://schemas.microsoft.com/office/drawing/2014/chart" uri="{C3380CC4-5D6E-409C-BE32-E72D297353CC}">
              <c16:uniqueId val="{00000001-B7D8-4B40-9F1D-7A62F3E7F926}"/>
            </c:ext>
          </c:extLst>
        </c:ser>
        <c:ser>
          <c:idx val="0"/>
          <c:order val="2"/>
          <c:tx>
            <c:v>CV (%)</c:v>
          </c:tx>
          <c:spPr>
            <a:ln w="38100">
              <a:solidFill>
                <a:srgbClr val="FF0000"/>
              </a:solidFill>
              <a:prstDash val="solid"/>
            </a:ln>
          </c:spPr>
          <c:marker>
            <c:symbol val="circle"/>
            <c:size val="6"/>
            <c:spPr>
              <a:solidFill>
                <a:srgbClr val="FF0000"/>
              </a:solidFill>
              <a:ln>
                <a:solidFill>
                  <a:srgbClr val="FF0000"/>
                </a:solidFill>
                <a:prstDash val="solid"/>
              </a:ln>
            </c:spPr>
          </c:marker>
          <c:cat>
            <c:numRef>
              <c:f>AgeTest!$G$288:$G$303</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AgeTest!$R$124:$R$139</c:f>
              <c:numCache>
                <c:formatCode>0.0%</c:formatCode>
                <c:ptCount val="16"/>
                <c:pt idx="0">
                  <c:v>0</c:v>
                </c:pt>
                <c:pt idx="1">
                  <c:v>0</c:v>
                </c:pt>
                <c:pt idx="2">
                  <c:v>7.5292325242104191E-2</c:v>
                </c:pt>
                <c:pt idx="3">
                  <c:v>0.12043291888823189</c:v>
                </c:pt>
                <c:pt idx="4">
                  <c:v>0.12260157275292889</c:v>
                </c:pt>
                <c:pt idx="5">
                  <c:v>0.27835032081695416</c:v>
                </c:pt>
                <c:pt idx="6">
                  <c:v>0.32224137981335349</c:v>
                </c:pt>
                <c:pt idx="7">
                  <c:v>0.3781320044519908</c:v>
                </c:pt>
                <c:pt idx="8">
                  <c:v>0</c:v>
                </c:pt>
                <c:pt idx="9">
                  <c:v>0.12931591538473083</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2-B7D8-4B40-9F1D-7A62F3E7F926}"/>
            </c:ext>
          </c:extLst>
        </c:ser>
        <c:dLbls>
          <c:showLegendKey val="0"/>
          <c:showVal val="0"/>
          <c:showCatName val="0"/>
          <c:showSerName val="0"/>
          <c:showPercent val="0"/>
          <c:showBubbleSize val="0"/>
        </c:dLbls>
        <c:marker val="1"/>
        <c:smooth val="0"/>
        <c:axId val="122247040"/>
        <c:axId val="122248576"/>
      </c:lineChart>
      <c:catAx>
        <c:axId val="121899264"/>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nb-NO"/>
          </a:p>
        </c:txPr>
        <c:crossAx val="122245504"/>
        <c:crosses val="autoZero"/>
        <c:auto val="1"/>
        <c:lblAlgn val="ctr"/>
        <c:lblOffset val="100"/>
        <c:tickLblSkip val="1"/>
        <c:tickMarkSkip val="1"/>
        <c:noMultiLvlLbl val="0"/>
      </c:catAx>
      <c:valAx>
        <c:axId val="122245504"/>
        <c:scaling>
          <c:orientation val="minMax"/>
        </c:scaling>
        <c:delete val="0"/>
        <c:axPos val="l"/>
        <c:numFmt formatCode="0.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nb-NO"/>
          </a:p>
        </c:txPr>
        <c:crossAx val="121899264"/>
        <c:crosses val="autoZero"/>
        <c:crossBetween val="between"/>
      </c:valAx>
      <c:catAx>
        <c:axId val="122247040"/>
        <c:scaling>
          <c:orientation val="minMax"/>
        </c:scaling>
        <c:delete val="1"/>
        <c:axPos val="b"/>
        <c:numFmt formatCode="0" sourceLinked="1"/>
        <c:majorTickMark val="out"/>
        <c:minorTickMark val="none"/>
        <c:tickLblPos val="none"/>
        <c:crossAx val="122248576"/>
        <c:crosses val="autoZero"/>
        <c:auto val="1"/>
        <c:lblAlgn val="ctr"/>
        <c:lblOffset val="100"/>
        <c:noMultiLvlLbl val="0"/>
      </c:catAx>
      <c:valAx>
        <c:axId val="122248576"/>
        <c:scaling>
          <c:orientation val="minMax"/>
          <c:max val="1"/>
        </c:scaling>
        <c:delete val="0"/>
        <c:axPos val="r"/>
        <c:numFmt formatCode="0%" sourceLinked="0"/>
        <c:majorTickMark val="cross"/>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nb-NO"/>
          </a:p>
        </c:txPr>
        <c:crossAx val="122247040"/>
        <c:crosses val="max"/>
        <c:crossBetween val="between"/>
      </c:valAx>
      <c:spPr>
        <a:noFill/>
        <a:ln w="25400">
          <a:noFill/>
        </a:ln>
      </c:spPr>
    </c:plotArea>
    <c:legend>
      <c:legendPos val="r"/>
      <c:layout>
        <c:manualLayout>
          <c:xMode val="edge"/>
          <c:yMode val="edge"/>
          <c:wMode val="edge"/>
          <c:hMode val="edge"/>
          <c:x val="0.27242070077563252"/>
          <c:y val="1.8405072020152981E-2"/>
          <c:w val="0.72720560714664062"/>
          <c:h val="0.10254206159886838"/>
        </c:manualLayout>
      </c:layout>
      <c:overlay val="0"/>
      <c:spPr>
        <a:solidFill>
          <a:srgbClr val="FFFFFF"/>
        </a:solidFill>
        <a:ln w="3175">
          <a:solidFill>
            <a:srgbClr val="000000"/>
          </a:solidFill>
          <a:prstDash val="solid"/>
        </a:ln>
      </c:spPr>
      <c:txPr>
        <a:bodyPr/>
        <a:lstStyle/>
        <a:p>
          <a:pPr>
            <a:defRPr sz="850" b="0" i="0" u="none" strike="noStrike" baseline="0">
              <a:solidFill>
                <a:srgbClr val="000000"/>
              </a:solidFill>
              <a:latin typeface="Arial"/>
              <a:ea typeface="Arial"/>
              <a:cs typeface="Arial"/>
            </a:defRPr>
          </a:pPr>
          <a:endParaRPr lang="nb-NO"/>
        </a:p>
      </c:txPr>
    </c:legend>
    <c:plotVisOnly val="1"/>
    <c:dispBlanksAs val="gap"/>
    <c:showDLblsOverMax val="0"/>
  </c:chart>
  <c:spPr>
    <a:solidFill>
      <a:srgbClr val="FFFFFF"/>
    </a:solidFill>
    <a:ln w="9525">
      <a:noFill/>
    </a:ln>
  </c:spPr>
  <c:txPr>
    <a:bodyPr/>
    <a:lstStyle/>
    <a:p>
      <a:pPr>
        <a:defRPr sz="1775" b="0" i="0" u="none" strike="noStrike" baseline="0">
          <a:solidFill>
            <a:srgbClr val="000000"/>
          </a:solidFill>
          <a:latin typeface="Arial"/>
          <a:ea typeface="Arial"/>
          <a:cs typeface="Arial"/>
        </a:defRPr>
      </a:pPr>
      <a:endParaRPr lang="nb-NO"/>
    </a:p>
  </c:txPr>
  <c:printSettings>
    <c:headerFooter alignWithMargins="0"/>
    <c:pageMargins b="1" l="0.750000000000002" r="0.750000000000002" t="1" header="0.5" footer="0.5"/>
    <c:pageSetup orientation="landscape" horizontalDpi="300" verticalDpi="300"/>
  </c:printSettings>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2220" b="0" i="0" u="none" strike="noStrike" baseline="0">
              <a:solidFill>
                <a:srgbClr val="000000"/>
              </a:solidFill>
              <a:latin typeface="Arial"/>
              <a:ea typeface="Arial"/>
              <a:cs typeface="Arial"/>
            </a:defRPr>
          </a:pPr>
          <a:endParaRPr lang="nb-NO"/>
        </a:p>
      </c:txPr>
    </c:title>
    <c:autoTitleDeleted val="0"/>
    <c:plotArea>
      <c:layout>
        <c:manualLayout>
          <c:layoutTarget val="inner"/>
          <c:xMode val="edge"/>
          <c:yMode val="edge"/>
          <c:x val="7.3378336275833414E-2"/>
          <c:y val="5.9484621521350443E-2"/>
          <c:w val="0.90287257243742869"/>
          <c:h val="0.89623496425500937"/>
        </c:manualLayout>
      </c:layout>
      <c:lineChart>
        <c:grouping val="standard"/>
        <c:varyColors val="0"/>
        <c:ser>
          <c:idx val="1"/>
          <c:order val="0"/>
          <c:tx>
            <c:strRef>
              <c:f>AgeTest!$AS$442</c:f>
              <c:strCache>
                <c:ptCount val="1"/>
              </c:strCache>
            </c:strRef>
          </c:tx>
          <c:spPr>
            <a:ln w="25400">
              <a:solidFill>
                <a:srgbClr val="FF0000"/>
              </a:solidFill>
              <a:prstDash val="solid"/>
            </a:ln>
          </c:spPr>
          <c:marker>
            <c:symbol val="circle"/>
            <c:size val="6"/>
            <c:spPr>
              <a:solidFill>
                <a:srgbClr val="FF0000"/>
              </a:solidFill>
              <a:ln>
                <a:solidFill>
                  <a:srgbClr val="FF0000"/>
                </a:solidFill>
                <a:prstDash val="solid"/>
              </a:ln>
            </c:spPr>
          </c:marker>
          <c:cat>
            <c:numRef>
              <c:f>AgeTest!$AC$443:$AC$458</c:f>
              <c:numCache>
                <c:formatCode>0</c:formatCode>
                <c:ptCount val="16"/>
                <c:pt idx="0" formatCode="General">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AgeTest!$AP$443:$AP$458</c:f>
              <c:numCache>
                <c:formatCode>0.00_ ;[Red]\-0.00\ </c:formatCode>
                <c:ptCount val="16"/>
                <c:pt idx="0">
                  <c:v>0</c:v>
                </c:pt>
                <c:pt idx="1">
                  <c:v>0</c:v>
                </c:pt>
                <c:pt idx="2">
                  <c:v>4.9999999999999822E-2</c:v>
                </c:pt>
                <c:pt idx="3">
                  <c:v>0.12359550561797761</c:v>
                </c:pt>
                <c:pt idx="4">
                  <c:v>-3.0434782608695699E-2</c:v>
                </c:pt>
                <c:pt idx="5">
                  <c:v>-0.33862433862433861</c:v>
                </c:pt>
                <c:pt idx="6">
                  <c:v>-0.54117647058823515</c:v>
                </c:pt>
                <c:pt idx="7">
                  <c:v>-1.0285714285714285</c:v>
                </c:pt>
                <c:pt idx="8">
                  <c:v>0</c:v>
                </c:pt>
                <c:pt idx="9">
                  <c:v>-0.19999999999999929</c:v>
                </c:pt>
                <c:pt idx="10">
                  <c:v>-0.19999999999999929</c:v>
                </c:pt>
                <c:pt idx="11">
                  <c:v>0</c:v>
                </c:pt>
                <c:pt idx="12">
                  <c:v>0</c:v>
                </c:pt>
                <c:pt idx="13">
                  <c:v>0</c:v>
                </c:pt>
                <c:pt idx="14">
                  <c:v>0</c:v>
                </c:pt>
                <c:pt idx="15">
                  <c:v>0</c:v>
                </c:pt>
              </c:numCache>
            </c:numRef>
          </c:val>
          <c:smooth val="0"/>
          <c:extLst>
            <c:ext xmlns:c16="http://schemas.microsoft.com/office/drawing/2014/chart" uri="{C3380CC4-5D6E-409C-BE32-E72D297353CC}">
              <c16:uniqueId val="{00000000-C55C-4F9D-A831-CB9D8B9DCABA}"/>
            </c:ext>
          </c:extLst>
        </c:ser>
        <c:dLbls>
          <c:showLegendKey val="0"/>
          <c:showVal val="0"/>
          <c:showCatName val="0"/>
          <c:showSerName val="0"/>
          <c:showPercent val="0"/>
          <c:showBubbleSize val="0"/>
        </c:dLbls>
        <c:marker val="1"/>
        <c:smooth val="0"/>
        <c:axId val="122300672"/>
        <c:axId val="122306944"/>
      </c:lineChart>
      <c:catAx>
        <c:axId val="12230067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50" b="1" i="0" u="none" strike="noStrike" baseline="0">
                <a:solidFill>
                  <a:srgbClr val="000000"/>
                </a:solidFill>
                <a:latin typeface="Arial"/>
                <a:ea typeface="Arial"/>
                <a:cs typeface="Arial"/>
              </a:defRPr>
            </a:pPr>
            <a:endParaRPr lang="nb-NO"/>
          </a:p>
        </c:txPr>
        <c:crossAx val="122306944"/>
        <c:crosses val="autoZero"/>
        <c:auto val="1"/>
        <c:lblAlgn val="ctr"/>
        <c:lblOffset val="100"/>
        <c:tickLblSkip val="1"/>
        <c:tickMarkSkip val="1"/>
        <c:noMultiLvlLbl val="0"/>
      </c:catAx>
      <c:valAx>
        <c:axId val="122306944"/>
        <c:scaling>
          <c:orientation val="minMax"/>
        </c:scaling>
        <c:delete val="0"/>
        <c:axPos val="l"/>
        <c:majorGridlines>
          <c:spPr>
            <a:ln w="3175">
              <a:solidFill>
                <a:srgbClr val="000000"/>
              </a:solidFill>
              <a:prstDash val="sysDash"/>
            </a:ln>
          </c:spPr>
        </c:majorGridlines>
        <c:numFmt formatCode="0.00_ ;[Red]\-0.00\ " sourceLinked="1"/>
        <c:majorTickMark val="out"/>
        <c:minorTickMark val="none"/>
        <c:tickLblPos val="nextTo"/>
        <c:spPr>
          <a:ln w="3175">
            <a:solidFill>
              <a:srgbClr val="000000"/>
            </a:solidFill>
            <a:prstDash val="solid"/>
          </a:ln>
        </c:spPr>
        <c:txPr>
          <a:bodyPr rot="0" vert="horz"/>
          <a:lstStyle/>
          <a:p>
            <a:pPr>
              <a:defRPr sz="1250" b="1" i="0" u="none" strike="noStrike" baseline="0">
                <a:solidFill>
                  <a:srgbClr val="000000"/>
                </a:solidFill>
                <a:latin typeface="Arial"/>
                <a:ea typeface="Arial"/>
                <a:cs typeface="Arial"/>
              </a:defRPr>
            </a:pPr>
            <a:endParaRPr lang="nb-NO"/>
          </a:p>
        </c:txPr>
        <c:crossAx val="122300672"/>
        <c:crosses val="autoZero"/>
        <c:crossBetween val="between"/>
        <c:majorUnit val="0.2"/>
      </c:valAx>
      <c:spPr>
        <a:noFill/>
        <a:ln w="25400">
          <a:noFill/>
        </a:ln>
      </c:spPr>
    </c:plotArea>
    <c:plotVisOnly val="1"/>
    <c:dispBlanksAs val="gap"/>
    <c:showDLblsOverMax val="0"/>
  </c:chart>
  <c:spPr>
    <a:solidFill>
      <a:srgbClr val="FFFFFF"/>
    </a:solidFill>
    <a:ln w="9525">
      <a:noFill/>
    </a:ln>
  </c:spPr>
  <c:txPr>
    <a:bodyPr/>
    <a:lstStyle/>
    <a:p>
      <a:pPr>
        <a:defRPr sz="1850" b="0" i="0" u="none" strike="noStrike" baseline="0">
          <a:solidFill>
            <a:srgbClr val="000000"/>
          </a:solidFill>
          <a:latin typeface="Arial"/>
          <a:ea typeface="Arial"/>
          <a:cs typeface="Arial"/>
        </a:defRPr>
      </a:pPr>
      <a:endParaRPr lang="nb-NO"/>
    </a:p>
  </c:txPr>
  <c:printSettings>
    <c:headerFooter alignWithMargins="0"/>
    <c:pageMargins b="1" l="0.750000000000002" r="0.750000000000002" t="1" header="0.5" footer="0.5"/>
    <c:pageSetup orientation="landscape" horizontalDpi="300" verticalDpi="300"/>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457849231443798"/>
          <c:y val="7.8620901457169878E-2"/>
          <c:w val="0.8313263308080151"/>
          <c:h val="0.77793313020778665"/>
        </c:manualLayout>
      </c:layout>
      <c:lineChart>
        <c:grouping val="standard"/>
        <c:varyColors val="0"/>
        <c:ser>
          <c:idx val="2"/>
          <c:order val="0"/>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AgeTest!$R$331:$R$346</c:f>
              <c:numCache>
                <c:formatCode>0.00</c:formatCode>
                <c:ptCount val="16"/>
                <c:pt idx="0">
                  <c:v>0</c:v>
                </c:pt>
                <c:pt idx="1">
                  <c:v>0</c:v>
                </c:pt>
                <c:pt idx="2">
                  <c:v>2.4972135954999586</c:v>
                </c:pt>
                <c:pt idx="3">
                  <c:v>4.1602082026049709</c:v>
                </c:pt>
                <c:pt idx="4">
                  <c:v>5.4220857282416199</c:v>
                </c:pt>
                <c:pt idx="5">
                  <c:v>7.9565302030911376</c:v>
                </c:pt>
                <c:pt idx="6">
                  <c:v>9.5065031618974949</c:v>
                </c:pt>
                <c:pt idx="7">
                  <c:v>11.078643457483352</c:v>
                </c:pt>
                <c:pt idx="8">
                  <c:v>0</c:v>
                </c:pt>
                <c:pt idx="9">
                  <c:v>11.443761275949578</c:v>
                </c:pt>
                <c:pt idx="10">
                  <c:v>10.643274042711569</c:v>
                </c:pt>
                <c:pt idx="11">
                  <c:v>0</c:v>
                </c:pt>
                <c:pt idx="12">
                  <c:v>0</c:v>
                </c:pt>
                <c:pt idx="13">
                  <c:v>0</c:v>
                </c:pt>
                <c:pt idx="14">
                  <c:v>0</c:v>
                </c:pt>
                <c:pt idx="15">
                  <c:v>0</c:v>
                </c:pt>
              </c:numCache>
            </c:numRef>
          </c:val>
          <c:smooth val="0"/>
          <c:extLst>
            <c:ext xmlns:c16="http://schemas.microsoft.com/office/drawing/2014/chart" uri="{C3380CC4-5D6E-409C-BE32-E72D297353CC}">
              <c16:uniqueId val="{00000000-B2D4-43EE-8E4D-E8A01C03E687}"/>
            </c:ext>
          </c:extLst>
        </c:ser>
        <c:ser>
          <c:idx val="3"/>
          <c:order val="1"/>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AgeTest!$R$352:$R$367</c:f>
              <c:numCache>
                <c:formatCode>0.000</c:formatCode>
                <c:ptCount val="16"/>
                <c:pt idx="0">
                  <c:v>0</c:v>
                </c:pt>
                <c:pt idx="1">
                  <c:v>0</c:v>
                </c:pt>
                <c:pt idx="2">
                  <c:v>1.6027864045000413</c:v>
                </c:pt>
                <c:pt idx="3">
                  <c:v>2.0869828086309843</c:v>
                </c:pt>
                <c:pt idx="4">
                  <c:v>2.5170447065409887</c:v>
                </c:pt>
                <c:pt idx="5">
                  <c:v>1.3662211196601852</c:v>
                </c:pt>
                <c:pt idx="6">
                  <c:v>1.4111438969260348</c:v>
                </c:pt>
                <c:pt idx="7">
                  <c:v>0.86421368537379095</c:v>
                </c:pt>
                <c:pt idx="8">
                  <c:v>0</c:v>
                </c:pt>
                <c:pt idx="9">
                  <c:v>6.1562387240504233</c:v>
                </c:pt>
                <c:pt idx="10">
                  <c:v>8.9567259572884321</c:v>
                </c:pt>
                <c:pt idx="11">
                  <c:v>0</c:v>
                </c:pt>
                <c:pt idx="12">
                  <c:v>0</c:v>
                </c:pt>
                <c:pt idx="13">
                  <c:v>0</c:v>
                </c:pt>
                <c:pt idx="14">
                  <c:v>0</c:v>
                </c:pt>
                <c:pt idx="15">
                  <c:v>0</c:v>
                </c:pt>
              </c:numCache>
            </c:numRef>
          </c:val>
          <c:smooth val="0"/>
          <c:extLst>
            <c:ext xmlns:c16="http://schemas.microsoft.com/office/drawing/2014/chart" uri="{C3380CC4-5D6E-409C-BE32-E72D297353CC}">
              <c16:uniqueId val="{00000001-B2D4-43EE-8E4D-E8A01C03E687}"/>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2350976"/>
        <c:axId val="122434688"/>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AgeTest!$R$309:$R$324</c:f>
              <c:numCache>
                <c:formatCode>0.00</c:formatCode>
                <c:ptCount val="16"/>
                <c:pt idx="0">
                  <c:v>0</c:v>
                </c:pt>
                <c:pt idx="1">
                  <c:v>0</c:v>
                </c:pt>
                <c:pt idx="2">
                  <c:v>2.0499999999999998</c:v>
                </c:pt>
                <c:pt idx="3">
                  <c:v>3.1235955056179776</c:v>
                </c:pt>
                <c:pt idx="4">
                  <c:v>3.9695652173913043</c:v>
                </c:pt>
                <c:pt idx="5">
                  <c:v>4.6613756613756614</c:v>
                </c:pt>
                <c:pt idx="6">
                  <c:v>5.4588235294117649</c:v>
                </c:pt>
                <c:pt idx="7">
                  <c:v>5.9714285714285715</c:v>
                </c:pt>
                <c:pt idx="8">
                  <c:v>0</c:v>
                </c:pt>
                <c:pt idx="9">
                  <c:v>8.8000000000000007</c:v>
                </c:pt>
                <c:pt idx="10">
                  <c:v>9.8000000000000007</c:v>
                </c:pt>
                <c:pt idx="11">
                  <c:v>0</c:v>
                </c:pt>
                <c:pt idx="12">
                  <c:v>0</c:v>
                </c:pt>
                <c:pt idx="13">
                  <c:v>0</c:v>
                </c:pt>
                <c:pt idx="14">
                  <c:v>0</c:v>
                </c:pt>
                <c:pt idx="15">
                  <c:v>0</c:v>
                </c:pt>
              </c:numCache>
            </c:numRef>
          </c:val>
          <c:smooth val="0"/>
          <c:extLst>
            <c:ext xmlns:c16="http://schemas.microsoft.com/office/drawing/2014/chart" uri="{C3380CC4-5D6E-409C-BE32-E72D297353CC}">
              <c16:uniqueId val="{00000002-B2D4-43EE-8E4D-E8A01C03E687}"/>
            </c:ext>
          </c:extLst>
        </c:ser>
        <c:ser>
          <c:idx val="1"/>
          <c:order val="3"/>
          <c:spPr>
            <a:ln w="3175">
              <a:solidFill>
                <a:srgbClr val="000000"/>
              </a:solidFill>
              <a:prstDash val="solid"/>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AgeTest!$G$352:$G$367</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B2D4-43EE-8E4D-E8A01C03E687}"/>
            </c:ext>
          </c:extLst>
        </c:ser>
        <c:dLbls>
          <c:showLegendKey val="0"/>
          <c:showVal val="0"/>
          <c:showCatName val="0"/>
          <c:showSerName val="0"/>
          <c:showPercent val="0"/>
          <c:showBubbleSize val="0"/>
        </c:dLbls>
        <c:marker val="1"/>
        <c:smooth val="0"/>
        <c:axId val="122436608"/>
        <c:axId val="122467072"/>
      </c:lineChart>
      <c:catAx>
        <c:axId val="122350976"/>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2434688"/>
        <c:crosses val="autoZero"/>
        <c:auto val="0"/>
        <c:lblAlgn val="ctr"/>
        <c:lblOffset val="100"/>
        <c:tickLblSkip val="1"/>
        <c:tickMarkSkip val="1"/>
        <c:noMultiLvlLbl val="0"/>
      </c:catAx>
      <c:valAx>
        <c:axId val="122434688"/>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+/- 2stdev</a:t>
                </a:r>
              </a:p>
            </c:rich>
          </c:tx>
          <c:layout>
            <c:manualLayout>
              <c:xMode val="edge"/>
              <c:yMode val="edge"/>
              <c:x val="9.5118110236220473E-3"/>
              <c:y val="0.21103513959489306"/>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2350976"/>
        <c:crosses val="autoZero"/>
        <c:crossBetween val="midCat"/>
        <c:majorUnit val="5"/>
      </c:valAx>
      <c:catAx>
        <c:axId val="122436608"/>
        <c:scaling>
          <c:orientation val="minMax"/>
        </c:scaling>
        <c:delete val="1"/>
        <c:axPos val="b"/>
        <c:numFmt formatCode="0" sourceLinked="1"/>
        <c:majorTickMark val="out"/>
        <c:minorTickMark val="none"/>
        <c:tickLblPos val="none"/>
        <c:crossAx val="122467072"/>
        <c:crosses val="autoZero"/>
        <c:auto val="0"/>
        <c:lblAlgn val="ctr"/>
        <c:lblOffset val="100"/>
        <c:noMultiLvlLbl val="0"/>
      </c:catAx>
      <c:valAx>
        <c:axId val="122467072"/>
        <c:scaling>
          <c:orientation val="minMax"/>
        </c:scaling>
        <c:delete val="1"/>
        <c:axPos val="l"/>
        <c:numFmt formatCode="0.00" sourceLinked="1"/>
        <c:majorTickMark val="out"/>
        <c:minorTickMark val="none"/>
        <c:tickLblPos val="none"/>
        <c:crossAx val="122436608"/>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2" r="0.750000000000002" t="1" header="0.5" footer="0.5"/>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558234294163849"/>
          <c:y val="7.9497907949791294E-2"/>
          <c:w val="0.80050444523929809"/>
          <c:h val="0.77405857740586004"/>
        </c:manualLayout>
      </c:layout>
      <c:lineChart>
        <c:grouping val="standard"/>
        <c:varyColors val="0"/>
        <c:ser>
          <c:idx val="2"/>
          <c:order val="0"/>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AgeTest!$Q$331:$Q$346</c:f>
              <c:numCache>
                <c:formatCode>0.000</c:formatCode>
                <c:ptCount val="16"/>
                <c:pt idx="0">
                  <c:v>0</c:v>
                </c:pt>
                <c:pt idx="1">
                  <c:v>0</c:v>
                </c:pt>
                <c:pt idx="2">
                  <c:v>2</c:v>
                </c:pt>
                <c:pt idx="3">
                  <c:v>4.1041393259104195</c:v>
                </c:pt>
                <c:pt idx="4">
                  <c:v>6.0864939346905622</c:v>
                </c:pt>
                <c:pt idx="5">
                  <c:v>8.9222996975993922</c:v>
                </c:pt>
                <c:pt idx="6">
                  <c:v>10.594180365373735</c:v>
                </c:pt>
                <c:pt idx="7">
                  <c:v>12.562552950435453</c:v>
                </c:pt>
                <c:pt idx="8">
                  <c:v>0</c:v>
                </c:pt>
                <c:pt idx="9">
                  <c:v>10.914213562373096</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0-4814-462C-98DA-83D9A17F00B9}"/>
            </c:ext>
          </c:extLst>
        </c:ser>
        <c:ser>
          <c:idx val="3"/>
          <c:order val="1"/>
          <c:spPr>
            <a:ln w="28575">
              <a:noFill/>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AgeTest!$Q$352:$Q$367</c:f>
              <c:numCache>
                <c:formatCode>0.000</c:formatCode>
                <c:ptCount val="16"/>
                <c:pt idx="0">
                  <c:v>0</c:v>
                </c:pt>
                <c:pt idx="1">
                  <c:v>0</c:v>
                </c:pt>
                <c:pt idx="2">
                  <c:v>2</c:v>
                </c:pt>
                <c:pt idx="3">
                  <c:v>2.3403051185340251</c:v>
                </c:pt>
                <c:pt idx="4">
                  <c:v>2.0004625870485686</c:v>
                </c:pt>
                <c:pt idx="5">
                  <c:v>-0.39598390812570639</c:v>
                </c:pt>
                <c:pt idx="6">
                  <c:v>0.11170198756744121</c:v>
                </c:pt>
                <c:pt idx="7">
                  <c:v>-1.991124379006882</c:v>
                </c:pt>
                <c:pt idx="8">
                  <c:v>0</c:v>
                </c:pt>
                <c:pt idx="9">
                  <c:v>8.0857864376269042</c:v>
                </c:pt>
                <c:pt idx="10">
                  <c:v>0</c:v>
                </c:pt>
                <c:pt idx="11">
                  <c:v>0</c:v>
                </c:pt>
                <c:pt idx="12">
                  <c:v>0</c:v>
                </c:pt>
                <c:pt idx="13">
                  <c:v>0</c:v>
                </c:pt>
                <c:pt idx="14">
                  <c:v>0</c:v>
                </c:pt>
                <c:pt idx="15">
                  <c:v>0</c:v>
                </c:pt>
              </c:numCache>
            </c:numRef>
          </c:val>
          <c:smooth val="0"/>
          <c:extLst>
            <c:ext xmlns:c16="http://schemas.microsoft.com/office/drawing/2014/chart" uri="{C3380CC4-5D6E-409C-BE32-E72D297353CC}">
              <c16:uniqueId val="{00000001-4814-462C-98DA-83D9A17F00B9}"/>
            </c:ext>
          </c:extLst>
        </c:ser>
        <c:dLbls>
          <c:showLegendKey val="0"/>
          <c:showVal val="0"/>
          <c:showCatName val="0"/>
          <c:showSerName val="0"/>
          <c:showPercent val="0"/>
          <c:showBubbleSize val="0"/>
        </c:dLbls>
        <c:hiLowLines>
          <c:spPr>
            <a:ln w="38100">
              <a:solidFill>
                <a:srgbClr val="000000"/>
              </a:solidFill>
              <a:prstDash val="solid"/>
            </a:ln>
          </c:spPr>
        </c:hiLowLines>
        <c:marker val="1"/>
        <c:smooth val="0"/>
        <c:axId val="122510720"/>
        <c:axId val="122524800"/>
      </c:lineChart>
      <c:lineChart>
        <c:grouping val="standard"/>
        <c:varyColors val="0"/>
        <c:ser>
          <c:idx val="0"/>
          <c:order val="2"/>
          <c:spPr>
            <a:ln w="28575">
              <a:noFill/>
            </a:ln>
          </c:spPr>
          <c:marker>
            <c:symbol val="dot"/>
            <c:size val="7"/>
            <c:spPr>
              <a:solidFill>
                <a:srgbClr val="000000"/>
              </a:solidFill>
              <a:ln>
                <a:solidFill>
                  <a:srgbClr val="000000"/>
                </a:solidFill>
                <a:prstDash val="solid"/>
              </a:ln>
            </c:spPr>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AgeTest!$Q$309:$Q$324</c:f>
              <c:numCache>
                <c:formatCode>0.00</c:formatCode>
                <c:ptCount val="16"/>
                <c:pt idx="0">
                  <c:v>0</c:v>
                </c:pt>
                <c:pt idx="1">
                  <c:v>0</c:v>
                </c:pt>
                <c:pt idx="2">
                  <c:v>2</c:v>
                </c:pt>
                <c:pt idx="3">
                  <c:v>3.2222222222222223</c:v>
                </c:pt>
                <c:pt idx="4">
                  <c:v>4.0434782608695654</c:v>
                </c:pt>
                <c:pt idx="5">
                  <c:v>4.2631578947368425</c:v>
                </c:pt>
                <c:pt idx="6">
                  <c:v>5.3529411764705879</c:v>
                </c:pt>
                <c:pt idx="7">
                  <c:v>5.2857142857142856</c:v>
                </c:pt>
                <c:pt idx="8">
                  <c:v>0</c:v>
                </c:pt>
                <c:pt idx="9">
                  <c:v>9.5</c:v>
                </c:pt>
                <c:pt idx="10">
                  <c:v>10</c:v>
                </c:pt>
                <c:pt idx="11">
                  <c:v>0</c:v>
                </c:pt>
                <c:pt idx="12">
                  <c:v>0</c:v>
                </c:pt>
                <c:pt idx="13">
                  <c:v>0</c:v>
                </c:pt>
                <c:pt idx="14">
                  <c:v>0</c:v>
                </c:pt>
                <c:pt idx="15">
                  <c:v>0</c:v>
                </c:pt>
              </c:numCache>
            </c:numRef>
          </c:val>
          <c:smooth val="0"/>
          <c:extLst>
            <c:ext xmlns:c16="http://schemas.microsoft.com/office/drawing/2014/chart" uri="{C3380CC4-5D6E-409C-BE32-E72D297353CC}">
              <c16:uniqueId val="{00000002-4814-462C-98DA-83D9A17F00B9}"/>
            </c:ext>
          </c:extLst>
        </c:ser>
        <c:ser>
          <c:idx val="1"/>
          <c:order val="3"/>
          <c:spPr>
            <a:ln w="3175">
              <a:solidFill>
                <a:srgbClr val="000000"/>
              </a:solidFill>
              <a:prstDash val="solid"/>
            </a:ln>
          </c:spPr>
          <c:marker>
            <c:symbol val="none"/>
          </c:marker>
          <c:cat>
            <c:numRef>
              <c:f>AgeTest!$G$331:$G$346</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AgeTest!$G$352:$G$367</c:f>
              <c:numCache>
                <c:formatCode>0</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val>
          <c:smooth val="0"/>
          <c:extLst>
            <c:ext xmlns:c16="http://schemas.microsoft.com/office/drawing/2014/chart" uri="{C3380CC4-5D6E-409C-BE32-E72D297353CC}">
              <c16:uniqueId val="{00000003-4814-462C-98DA-83D9A17F00B9}"/>
            </c:ext>
          </c:extLst>
        </c:ser>
        <c:dLbls>
          <c:showLegendKey val="0"/>
          <c:showVal val="0"/>
          <c:showCatName val="0"/>
          <c:showSerName val="0"/>
          <c:showPercent val="0"/>
          <c:showBubbleSize val="0"/>
        </c:dLbls>
        <c:marker val="1"/>
        <c:smooth val="0"/>
        <c:axId val="122526720"/>
        <c:axId val="122528512"/>
      </c:lineChart>
      <c:catAx>
        <c:axId val="122510720"/>
        <c:scaling>
          <c:orientation val="minMax"/>
        </c:scaling>
        <c:delete val="0"/>
        <c:axPos val="b"/>
        <c:numFmt formatCode="0" sourceLinked="1"/>
        <c:majorTickMark val="cross"/>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nb-NO"/>
          </a:p>
        </c:txPr>
        <c:crossAx val="122524800"/>
        <c:crosses val="autoZero"/>
        <c:auto val="0"/>
        <c:lblAlgn val="ctr"/>
        <c:lblOffset val="100"/>
        <c:tickLblSkip val="1"/>
        <c:tickMarkSkip val="1"/>
        <c:noMultiLvlLbl val="0"/>
      </c:catAx>
      <c:valAx>
        <c:axId val="122524800"/>
        <c:scaling>
          <c:orientation val="minMax"/>
          <c:max val="20"/>
          <c:min val="0"/>
        </c:scaling>
        <c:delete val="0"/>
        <c:axPos val="l"/>
        <c:title>
          <c:tx>
            <c:rich>
              <a:bodyPr/>
              <a:lstStyle/>
              <a:p>
                <a:pPr>
                  <a:defRPr sz="1100" b="1" i="0" u="none" strike="noStrike" baseline="0">
                    <a:solidFill>
                      <a:srgbClr val="000000"/>
                    </a:solidFill>
                    <a:latin typeface="Arial"/>
                    <a:ea typeface="Arial"/>
                    <a:cs typeface="Arial"/>
                  </a:defRPr>
                </a:pPr>
                <a:r>
                  <a:rPr lang="nb-NO"/>
                  <a:t>Mean age +/- 2 stdev</a:t>
                </a:r>
              </a:p>
            </c:rich>
          </c:tx>
          <c:layout>
            <c:manualLayout>
              <c:xMode val="edge"/>
              <c:yMode val="edge"/>
              <c:x val="7.9295285457738979E-2"/>
              <c:y val="0.20083675438006149"/>
            </c:manualLayout>
          </c:layout>
          <c:overlay val="0"/>
          <c:spPr>
            <a:noFill/>
            <a:ln w="25400">
              <a:noFill/>
            </a:ln>
          </c:spPr>
        </c:title>
        <c:numFmt formatCode="0" sourceLinked="0"/>
        <c:majorTickMark val="cross"/>
        <c:minorTickMark val="in"/>
        <c:tickLblPos val="nextTo"/>
        <c:spPr>
          <a:ln w="3175">
            <a:solidFill>
              <a:srgbClr val="000000"/>
            </a:solidFill>
            <a:prstDash val="solid"/>
          </a:ln>
        </c:spPr>
        <c:txPr>
          <a:bodyPr rot="0" vert="horz"/>
          <a:lstStyle/>
          <a:p>
            <a:pPr>
              <a:defRPr sz="1100" b="1" i="0" u="none" strike="noStrike" baseline="0">
                <a:solidFill>
                  <a:srgbClr val="000000"/>
                </a:solidFill>
                <a:latin typeface="Arial"/>
                <a:ea typeface="Arial"/>
                <a:cs typeface="Arial"/>
              </a:defRPr>
            </a:pPr>
            <a:endParaRPr lang="nb-NO"/>
          </a:p>
        </c:txPr>
        <c:crossAx val="122510720"/>
        <c:crosses val="autoZero"/>
        <c:crossBetween val="midCat"/>
        <c:majorUnit val="5"/>
      </c:valAx>
      <c:catAx>
        <c:axId val="122526720"/>
        <c:scaling>
          <c:orientation val="minMax"/>
        </c:scaling>
        <c:delete val="1"/>
        <c:axPos val="b"/>
        <c:numFmt formatCode="0" sourceLinked="1"/>
        <c:majorTickMark val="out"/>
        <c:minorTickMark val="none"/>
        <c:tickLblPos val="none"/>
        <c:crossAx val="122528512"/>
        <c:crosses val="autoZero"/>
        <c:auto val="0"/>
        <c:lblAlgn val="ctr"/>
        <c:lblOffset val="100"/>
        <c:noMultiLvlLbl val="0"/>
      </c:catAx>
      <c:valAx>
        <c:axId val="122528512"/>
        <c:scaling>
          <c:orientation val="minMax"/>
        </c:scaling>
        <c:delete val="1"/>
        <c:axPos val="l"/>
        <c:numFmt formatCode="0.00" sourceLinked="1"/>
        <c:majorTickMark val="out"/>
        <c:minorTickMark val="none"/>
        <c:tickLblPos val="none"/>
        <c:crossAx val="122526720"/>
        <c:crosses val="autoZero"/>
        <c:crossBetween val="midCat"/>
      </c:valAx>
      <c:spPr>
        <a:noFill/>
        <a:ln w="25400">
          <a:noFill/>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Geneva"/>
          <a:ea typeface="Geneva"/>
          <a:cs typeface="Geneva"/>
        </a:defRPr>
      </a:pPr>
      <a:endParaRPr lang="nb-NO"/>
    </a:p>
  </c:txPr>
  <c:printSettings>
    <c:headerFooter alignWithMargins="0"/>
    <c:pageMargins b="1" l="0.750000000000002" r="0.750000000000002" t="1" header="0.5" footer="0.5"/>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9" Type="http://schemas.openxmlformats.org/officeDocument/2006/relationships/chart" Target="../charts/chart39.xml"/><Relationship Id="rId3" Type="http://schemas.openxmlformats.org/officeDocument/2006/relationships/chart" Target="../charts/chart3.xml"/><Relationship Id="rId21" Type="http://schemas.openxmlformats.org/officeDocument/2006/relationships/chart" Target="../charts/chart21.xml"/><Relationship Id="rId34" Type="http://schemas.openxmlformats.org/officeDocument/2006/relationships/chart" Target="../charts/chart34.xml"/><Relationship Id="rId42" Type="http://schemas.openxmlformats.org/officeDocument/2006/relationships/chart" Target="../charts/chart42.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38" Type="http://schemas.openxmlformats.org/officeDocument/2006/relationships/chart" Target="../charts/chart38.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41" Type="http://schemas.openxmlformats.org/officeDocument/2006/relationships/chart" Target="../charts/chart41.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37" Type="http://schemas.openxmlformats.org/officeDocument/2006/relationships/chart" Target="../charts/chart37.xml"/><Relationship Id="rId40" Type="http://schemas.openxmlformats.org/officeDocument/2006/relationships/chart" Target="../charts/chart40.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36" Type="http://schemas.openxmlformats.org/officeDocument/2006/relationships/chart" Target="../charts/chart36.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35" Type="http://schemas.openxmlformats.org/officeDocument/2006/relationships/chart" Target="../charts/chart35.xml"/></Relationships>
</file>

<file path=xl/drawings/_rels/drawing29.xml.rels><?xml version="1.0" encoding="UTF-8" standalone="yes"?>
<Relationships xmlns="http://schemas.openxmlformats.org/package/2006/relationships"><Relationship Id="rId8" Type="http://schemas.openxmlformats.org/officeDocument/2006/relationships/chart" Target="../charts/chart50.xml"/><Relationship Id="rId13" Type="http://schemas.openxmlformats.org/officeDocument/2006/relationships/chart" Target="../charts/chart55.xml"/><Relationship Id="rId18" Type="http://schemas.openxmlformats.org/officeDocument/2006/relationships/chart" Target="../charts/chart60.xml"/><Relationship Id="rId26" Type="http://schemas.openxmlformats.org/officeDocument/2006/relationships/chart" Target="../charts/chart68.xml"/><Relationship Id="rId39" Type="http://schemas.openxmlformats.org/officeDocument/2006/relationships/chart" Target="../charts/chart81.xml"/><Relationship Id="rId3" Type="http://schemas.openxmlformats.org/officeDocument/2006/relationships/chart" Target="../charts/chart45.xml"/><Relationship Id="rId21" Type="http://schemas.openxmlformats.org/officeDocument/2006/relationships/chart" Target="../charts/chart63.xml"/><Relationship Id="rId34" Type="http://schemas.openxmlformats.org/officeDocument/2006/relationships/chart" Target="../charts/chart76.xml"/><Relationship Id="rId7" Type="http://schemas.openxmlformats.org/officeDocument/2006/relationships/chart" Target="../charts/chart49.xml"/><Relationship Id="rId12" Type="http://schemas.openxmlformats.org/officeDocument/2006/relationships/chart" Target="../charts/chart54.xml"/><Relationship Id="rId17" Type="http://schemas.openxmlformats.org/officeDocument/2006/relationships/chart" Target="../charts/chart59.xml"/><Relationship Id="rId25" Type="http://schemas.openxmlformats.org/officeDocument/2006/relationships/chart" Target="../charts/chart67.xml"/><Relationship Id="rId33" Type="http://schemas.openxmlformats.org/officeDocument/2006/relationships/chart" Target="../charts/chart75.xml"/><Relationship Id="rId38" Type="http://schemas.openxmlformats.org/officeDocument/2006/relationships/chart" Target="../charts/chart80.xml"/><Relationship Id="rId2" Type="http://schemas.openxmlformats.org/officeDocument/2006/relationships/chart" Target="../charts/chart44.xml"/><Relationship Id="rId16" Type="http://schemas.openxmlformats.org/officeDocument/2006/relationships/chart" Target="../charts/chart58.xml"/><Relationship Id="rId20" Type="http://schemas.openxmlformats.org/officeDocument/2006/relationships/chart" Target="../charts/chart62.xml"/><Relationship Id="rId29" Type="http://schemas.openxmlformats.org/officeDocument/2006/relationships/chart" Target="../charts/chart71.xml"/><Relationship Id="rId41" Type="http://schemas.openxmlformats.org/officeDocument/2006/relationships/chart" Target="../charts/chart83.xml"/><Relationship Id="rId1" Type="http://schemas.openxmlformats.org/officeDocument/2006/relationships/chart" Target="../charts/chart43.xml"/><Relationship Id="rId6" Type="http://schemas.openxmlformats.org/officeDocument/2006/relationships/chart" Target="../charts/chart48.xml"/><Relationship Id="rId11" Type="http://schemas.openxmlformats.org/officeDocument/2006/relationships/chart" Target="../charts/chart53.xml"/><Relationship Id="rId24" Type="http://schemas.openxmlformats.org/officeDocument/2006/relationships/chart" Target="../charts/chart66.xml"/><Relationship Id="rId32" Type="http://schemas.openxmlformats.org/officeDocument/2006/relationships/chart" Target="../charts/chart74.xml"/><Relationship Id="rId37" Type="http://schemas.openxmlformats.org/officeDocument/2006/relationships/chart" Target="../charts/chart79.xml"/><Relationship Id="rId40" Type="http://schemas.openxmlformats.org/officeDocument/2006/relationships/chart" Target="../charts/chart82.xml"/><Relationship Id="rId5" Type="http://schemas.openxmlformats.org/officeDocument/2006/relationships/chart" Target="../charts/chart47.xml"/><Relationship Id="rId15" Type="http://schemas.openxmlformats.org/officeDocument/2006/relationships/chart" Target="../charts/chart57.xml"/><Relationship Id="rId23" Type="http://schemas.openxmlformats.org/officeDocument/2006/relationships/chart" Target="../charts/chart65.xml"/><Relationship Id="rId28" Type="http://schemas.openxmlformats.org/officeDocument/2006/relationships/chart" Target="../charts/chart70.xml"/><Relationship Id="rId36" Type="http://schemas.openxmlformats.org/officeDocument/2006/relationships/chart" Target="../charts/chart78.xml"/><Relationship Id="rId10" Type="http://schemas.openxmlformats.org/officeDocument/2006/relationships/chart" Target="../charts/chart52.xml"/><Relationship Id="rId19" Type="http://schemas.openxmlformats.org/officeDocument/2006/relationships/chart" Target="../charts/chart61.xml"/><Relationship Id="rId31" Type="http://schemas.openxmlformats.org/officeDocument/2006/relationships/chart" Target="../charts/chart73.xml"/><Relationship Id="rId4" Type="http://schemas.openxmlformats.org/officeDocument/2006/relationships/chart" Target="../charts/chart46.xml"/><Relationship Id="rId9" Type="http://schemas.openxmlformats.org/officeDocument/2006/relationships/chart" Target="../charts/chart51.xml"/><Relationship Id="rId14" Type="http://schemas.openxmlformats.org/officeDocument/2006/relationships/chart" Target="../charts/chart56.xml"/><Relationship Id="rId22" Type="http://schemas.openxmlformats.org/officeDocument/2006/relationships/chart" Target="../charts/chart64.xml"/><Relationship Id="rId27" Type="http://schemas.openxmlformats.org/officeDocument/2006/relationships/chart" Target="../charts/chart69.xml"/><Relationship Id="rId30" Type="http://schemas.openxmlformats.org/officeDocument/2006/relationships/chart" Target="../charts/chart72.xml"/><Relationship Id="rId35" Type="http://schemas.openxmlformats.org/officeDocument/2006/relationships/chart" Target="../charts/chart77.xml"/></Relationships>
</file>

<file path=xl/drawings/drawing1.xml><?xml version="1.0" encoding="utf-8"?>
<xdr:wsDr xmlns:xdr="http://schemas.openxmlformats.org/drawingml/2006/spreadsheetDrawing" xmlns:a="http://schemas.openxmlformats.org/drawingml/2006/main">
  <xdr:twoCellAnchor>
    <xdr:from>
      <xdr:col>50</xdr:col>
      <xdr:colOff>0</xdr:colOff>
      <xdr:row>4</xdr:row>
      <xdr:rowOff>0</xdr:rowOff>
    </xdr:from>
    <xdr:to>
      <xdr:col>50</xdr:col>
      <xdr:colOff>0</xdr:colOff>
      <xdr:row>4</xdr:row>
      <xdr:rowOff>0</xdr:rowOff>
    </xdr:to>
    <xdr:graphicFrame macro="">
      <xdr:nvGraphicFramePr>
        <xdr:cNvPr id="6541038" name="Chart 1">
          <a:extLst>
            <a:ext uri="{FF2B5EF4-FFF2-40B4-BE49-F238E27FC236}">
              <a16:creationId xmlns:a16="http://schemas.microsoft.com/office/drawing/2014/main" id="{00000000-0008-0000-0000-0000EE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6541039" name="Chart 2">
          <a:extLst>
            <a:ext uri="{FF2B5EF4-FFF2-40B4-BE49-F238E27FC236}">
              <a16:creationId xmlns:a16="http://schemas.microsoft.com/office/drawing/2014/main" id="{00000000-0008-0000-0000-0000EF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6541040" name="Chart 3">
          <a:extLst>
            <a:ext uri="{FF2B5EF4-FFF2-40B4-BE49-F238E27FC236}">
              <a16:creationId xmlns:a16="http://schemas.microsoft.com/office/drawing/2014/main" id="{00000000-0008-0000-0000-0000F0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6541041" name="Chart 4">
          <a:extLst>
            <a:ext uri="{FF2B5EF4-FFF2-40B4-BE49-F238E27FC236}">
              <a16:creationId xmlns:a16="http://schemas.microsoft.com/office/drawing/2014/main" id="{00000000-0008-0000-0000-0000F1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6541042" name="Chart 5">
          <a:extLst>
            <a:ext uri="{FF2B5EF4-FFF2-40B4-BE49-F238E27FC236}">
              <a16:creationId xmlns:a16="http://schemas.microsoft.com/office/drawing/2014/main" id="{00000000-0008-0000-0000-0000F2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6541043" name="Chart 6">
          <a:extLst>
            <a:ext uri="{FF2B5EF4-FFF2-40B4-BE49-F238E27FC236}">
              <a16:creationId xmlns:a16="http://schemas.microsoft.com/office/drawing/2014/main" id="{00000000-0008-0000-0000-0000F3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6541044" name="Chart 7">
          <a:extLst>
            <a:ext uri="{FF2B5EF4-FFF2-40B4-BE49-F238E27FC236}">
              <a16:creationId xmlns:a16="http://schemas.microsoft.com/office/drawing/2014/main" id="{00000000-0008-0000-0000-0000F4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6541045" name="Chart 8">
          <a:extLst>
            <a:ext uri="{FF2B5EF4-FFF2-40B4-BE49-F238E27FC236}">
              <a16:creationId xmlns:a16="http://schemas.microsoft.com/office/drawing/2014/main" id="{00000000-0008-0000-0000-0000F5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6541046" name="Chart 9">
          <a:extLst>
            <a:ext uri="{FF2B5EF4-FFF2-40B4-BE49-F238E27FC236}">
              <a16:creationId xmlns:a16="http://schemas.microsoft.com/office/drawing/2014/main" id="{00000000-0008-0000-0000-0000F6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6541047" name="Chart 10">
          <a:extLst>
            <a:ext uri="{FF2B5EF4-FFF2-40B4-BE49-F238E27FC236}">
              <a16:creationId xmlns:a16="http://schemas.microsoft.com/office/drawing/2014/main" id="{00000000-0008-0000-0000-0000F7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6541048" name="Chart 11">
          <a:extLst>
            <a:ext uri="{FF2B5EF4-FFF2-40B4-BE49-F238E27FC236}">
              <a16:creationId xmlns:a16="http://schemas.microsoft.com/office/drawing/2014/main" id="{00000000-0008-0000-0000-0000F8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0</xdr:colOff>
      <xdr:row>69</xdr:row>
      <xdr:rowOff>0</xdr:rowOff>
    </xdr:from>
    <xdr:to>
      <xdr:col>20</xdr:col>
      <xdr:colOff>0</xdr:colOff>
      <xdr:row>69</xdr:row>
      <xdr:rowOff>0</xdr:rowOff>
    </xdr:to>
    <xdr:graphicFrame macro="">
      <xdr:nvGraphicFramePr>
        <xdr:cNvPr id="6541049" name="Chart 12">
          <a:extLst>
            <a:ext uri="{FF2B5EF4-FFF2-40B4-BE49-F238E27FC236}">
              <a16:creationId xmlns:a16="http://schemas.microsoft.com/office/drawing/2014/main" id="{00000000-0008-0000-0000-0000F9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0</xdr:colOff>
      <xdr:row>69</xdr:row>
      <xdr:rowOff>0</xdr:rowOff>
    </xdr:from>
    <xdr:to>
      <xdr:col>20</xdr:col>
      <xdr:colOff>0</xdr:colOff>
      <xdr:row>69</xdr:row>
      <xdr:rowOff>0</xdr:rowOff>
    </xdr:to>
    <xdr:graphicFrame macro="">
      <xdr:nvGraphicFramePr>
        <xdr:cNvPr id="6541050" name="Chart 13">
          <a:extLst>
            <a:ext uri="{FF2B5EF4-FFF2-40B4-BE49-F238E27FC236}">
              <a16:creationId xmlns:a16="http://schemas.microsoft.com/office/drawing/2014/main" id="{00000000-0008-0000-0000-0000FA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0</xdr:colOff>
      <xdr:row>69</xdr:row>
      <xdr:rowOff>0</xdr:rowOff>
    </xdr:from>
    <xdr:to>
      <xdr:col>20</xdr:col>
      <xdr:colOff>0</xdr:colOff>
      <xdr:row>69</xdr:row>
      <xdr:rowOff>0</xdr:rowOff>
    </xdr:to>
    <xdr:graphicFrame macro="">
      <xdr:nvGraphicFramePr>
        <xdr:cNvPr id="6541051" name="Chart 14">
          <a:extLst>
            <a:ext uri="{FF2B5EF4-FFF2-40B4-BE49-F238E27FC236}">
              <a16:creationId xmlns:a16="http://schemas.microsoft.com/office/drawing/2014/main" id="{00000000-0008-0000-0000-0000FB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69</xdr:row>
      <xdr:rowOff>0</xdr:rowOff>
    </xdr:from>
    <xdr:to>
      <xdr:col>20</xdr:col>
      <xdr:colOff>0</xdr:colOff>
      <xdr:row>69</xdr:row>
      <xdr:rowOff>0</xdr:rowOff>
    </xdr:to>
    <xdr:graphicFrame macro="">
      <xdr:nvGraphicFramePr>
        <xdr:cNvPr id="6541052" name="Chart 15">
          <a:extLst>
            <a:ext uri="{FF2B5EF4-FFF2-40B4-BE49-F238E27FC236}">
              <a16:creationId xmlns:a16="http://schemas.microsoft.com/office/drawing/2014/main" id="{00000000-0008-0000-0000-0000FC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0</xdr:colOff>
      <xdr:row>69</xdr:row>
      <xdr:rowOff>0</xdr:rowOff>
    </xdr:from>
    <xdr:to>
      <xdr:col>20</xdr:col>
      <xdr:colOff>0</xdr:colOff>
      <xdr:row>69</xdr:row>
      <xdr:rowOff>0</xdr:rowOff>
    </xdr:to>
    <xdr:graphicFrame macro="">
      <xdr:nvGraphicFramePr>
        <xdr:cNvPr id="6541053" name="Chart 16">
          <a:extLst>
            <a:ext uri="{FF2B5EF4-FFF2-40B4-BE49-F238E27FC236}">
              <a16:creationId xmlns:a16="http://schemas.microsoft.com/office/drawing/2014/main" id="{00000000-0008-0000-0000-0000FD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20</xdr:col>
      <xdr:colOff>0</xdr:colOff>
      <xdr:row>69</xdr:row>
      <xdr:rowOff>0</xdr:rowOff>
    </xdr:from>
    <xdr:to>
      <xdr:col>20</xdr:col>
      <xdr:colOff>0</xdr:colOff>
      <xdr:row>69</xdr:row>
      <xdr:rowOff>0</xdr:rowOff>
    </xdr:to>
    <xdr:graphicFrame macro="">
      <xdr:nvGraphicFramePr>
        <xdr:cNvPr id="6541054" name="Chart 17">
          <a:extLst>
            <a:ext uri="{FF2B5EF4-FFF2-40B4-BE49-F238E27FC236}">
              <a16:creationId xmlns:a16="http://schemas.microsoft.com/office/drawing/2014/main" id="{00000000-0008-0000-0000-0000FE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69</xdr:row>
      <xdr:rowOff>0</xdr:rowOff>
    </xdr:from>
    <xdr:to>
      <xdr:col>20</xdr:col>
      <xdr:colOff>0</xdr:colOff>
      <xdr:row>69</xdr:row>
      <xdr:rowOff>0</xdr:rowOff>
    </xdr:to>
    <xdr:graphicFrame macro="">
      <xdr:nvGraphicFramePr>
        <xdr:cNvPr id="6541055" name="Chart 18">
          <a:extLst>
            <a:ext uri="{FF2B5EF4-FFF2-40B4-BE49-F238E27FC236}">
              <a16:creationId xmlns:a16="http://schemas.microsoft.com/office/drawing/2014/main" id="{00000000-0008-0000-0000-0000FFCE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20</xdr:col>
      <xdr:colOff>0</xdr:colOff>
      <xdr:row>69</xdr:row>
      <xdr:rowOff>0</xdr:rowOff>
    </xdr:from>
    <xdr:to>
      <xdr:col>20</xdr:col>
      <xdr:colOff>0</xdr:colOff>
      <xdr:row>69</xdr:row>
      <xdr:rowOff>0</xdr:rowOff>
    </xdr:to>
    <xdr:graphicFrame macro="">
      <xdr:nvGraphicFramePr>
        <xdr:cNvPr id="6541056" name="Chart 19">
          <a:extLst>
            <a:ext uri="{FF2B5EF4-FFF2-40B4-BE49-F238E27FC236}">
              <a16:creationId xmlns:a16="http://schemas.microsoft.com/office/drawing/2014/main" id="{00000000-0008-0000-0000-000000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20</xdr:col>
      <xdr:colOff>0</xdr:colOff>
      <xdr:row>69</xdr:row>
      <xdr:rowOff>0</xdr:rowOff>
    </xdr:from>
    <xdr:to>
      <xdr:col>20</xdr:col>
      <xdr:colOff>0</xdr:colOff>
      <xdr:row>69</xdr:row>
      <xdr:rowOff>0</xdr:rowOff>
    </xdr:to>
    <xdr:graphicFrame macro="">
      <xdr:nvGraphicFramePr>
        <xdr:cNvPr id="6541057" name="Chart 20">
          <a:extLst>
            <a:ext uri="{FF2B5EF4-FFF2-40B4-BE49-F238E27FC236}">
              <a16:creationId xmlns:a16="http://schemas.microsoft.com/office/drawing/2014/main" id="{00000000-0008-0000-0000-000001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20</xdr:col>
      <xdr:colOff>0</xdr:colOff>
      <xdr:row>69</xdr:row>
      <xdr:rowOff>0</xdr:rowOff>
    </xdr:from>
    <xdr:to>
      <xdr:col>20</xdr:col>
      <xdr:colOff>0</xdr:colOff>
      <xdr:row>69</xdr:row>
      <xdr:rowOff>0</xdr:rowOff>
    </xdr:to>
    <xdr:graphicFrame macro="">
      <xdr:nvGraphicFramePr>
        <xdr:cNvPr id="6541058" name="Chart 21">
          <a:extLst>
            <a:ext uri="{FF2B5EF4-FFF2-40B4-BE49-F238E27FC236}">
              <a16:creationId xmlns:a16="http://schemas.microsoft.com/office/drawing/2014/main" id="{00000000-0008-0000-0000-000002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20</xdr:col>
      <xdr:colOff>0</xdr:colOff>
      <xdr:row>69</xdr:row>
      <xdr:rowOff>0</xdr:rowOff>
    </xdr:from>
    <xdr:to>
      <xdr:col>20</xdr:col>
      <xdr:colOff>0</xdr:colOff>
      <xdr:row>69</xdr:row>
      <xdr:rowOff>0</xdr:rowOff>
    </xdr:to>
    <xdr:graphicFrame macro="">
      <xdr:nvGraphicFramePr>
        <xdr:cNvPr id="6541059" name="Chart 22">
          <a:extLst>
            <a:ext uri="{FF2B5EF4-FFF2-40B4-BE49-F238E27FC236}">
              <a16:creationId xmlns:a16="http://schemas.microsoft.com/office/drawing/2014/main" id="{00000000-0008-0000-0000-000003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20</xdr:col>
      <xdr:colOff>0</xdr:colOff>
      <xdr:row>69</xdr:row>
      <xdr:rowOff>0</xdr:rowOff>
    </xdr:from>
    <xdr:to>
      <xdr:col>20</xdr:col>
      <xdr:colOff>0</xdr:colOff>
      <xdr:row>69</xdr:row>
      <xdr:rowOff>0</xdr:rowOff>
    </xdr:to>
    <xdr:graphicFrame macro="">
      <xdr:nvGraphicFramePr>
        <xdr:cNvPr id="6541060" name="Chart 23">
          <a:extLst>
            <a:ext uri="{FF2B5EF4-FFF2-40B4-BE49-F238E27FC236}">
              <a16:creationId xmlns:a16="http://schemas.microsoft.com/office/drawing/2014/main" id="{00000000-0008-0000-0000-000004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69</xdr:row>
      <xdr:rowOff>0</xdr:rowOff>
    </xdr:from>
    <xdr:to>
      <xdr:col>20</xdr:col>
      <xdr:colOff>0</xdr:colOff>
      <xdr:row>69</xdr:row>
      <xdr:rowOff>0</xdr:rowOff>
    </xdr:to>
    <xdr:graphicFrame macro="">
      <xdr:nvGraphicFramePr>
        <xdr:cNvPr id="6541061" name="Chart 24">
          <a:extLst>
            <a:ext uri="{FF2B5EF4-FFF2-40B4-BE49-F238E27FC236}">
              <a16:creationId xmlns:a16="http://schemas.microsoft.com/office/drawing/2014/main" id="{00000000-0008-0000-0000-000005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69</xdr:row>
      <xdr:rowOff>0</xdr:rowOff>
    </xdr:from>
    <xdr:to>
      <xdr:col>20</xdr:col>
      <xdr:colOff>0</xdr:colOff>
      <xdr:row>69</xdr:row>
      <xdr:rowOff>0</xdr:rowOff>
    </xdr:to>
    <xdr:graphicFrame macro="">
      <xdr:nvGraphicFramePr>
        <xdr:cNvPr id="6541062" name="Chart 25">
          <a:extLst>
            <a:ext uri="{FF2B5EF4-FFF2-40B4-BE49-F238E27FC236}">
              <a16:creationId xmlns:a16="http://schemas.microsoft.com/office/drawing/2014/main" id="{00000000-0008-0000-0000-000006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20</xdr:col>
      <xdr:colOff>0</xdr:colOff>
      <xdr:row>69</xdr:row>
      <xdr:rowOff>0</xdr:rowOff>
    </xdr:from>
    <xdr:to>
      <xdr:col>20</xdr:col>
      <xdr:colOff>0</xdr:colOff>
      <xdr:row>69</xdr:row>
      <xdr:rowOff>0</xdr:rowOff>
    </xdr:to>
    <xdr:graphicFrame macro="">
      <xdr:nvGraphicFramePr>
        <xdr:cNvPr id="6541063" name="Chart 26">
          <a:extLst>
            <a:ext uri="{FF2B5EF4-FFF2-40B4-BE49-F238E27FC236}">
              <a16:creationId xmlns:a16="http://schemas.microsoft.com/office/drawing/2014/main" id="{00000000-0008-0000-0000-000007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20</xdr:col>
      <xdr:colOff>0</xdr:colOff>
      <xdr:row>69</xdr:row>
      <xdr:rowOff>0</xdr:rowOff>
    </xdr:from>
    <xdr:to>
      <xdr:col>20</xdr:col>
      <xdr:colOff>0</xdr:colOff>
      <xdr:row>69</xdr:row>
      <xdr:rowOff>0</xdr:rowOff>
    </xdr:to>
    <xdr:graphicFrame macro="">
      <xdr:nvGraphicFramePr>
        <xdr:cNvPr id="6541064" name="Chart 27">
          <a:extLst>
            <a:ext uri="{FF2B5EF4-FFF2-40B4-BE49-F238E27FC236}">
              <a16:creationId xmlns:a16="http://schemas.microsoft.com/office/drawing/2014/main" id="{00000000-0008-0000-0000-000008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28</xdr:col>
      <xdr:colOff>0</xdr:colOff>
      <xdr:row>544</xdr:row>
      <xdr:rowOff>0</xdr:rowOff>
    </xdr:from>
    <xdr:to>
      <xdr:col>37</xdr:col>
      <xdr:colOff>0</xdr:colOff>
      <xdr:row>557</xdr:row>
      <xdr:rowOff>0</xdr:rowOff>
    </xdr:to>
    <xdr:graphicFrame macro="">
      <xdr:nvGraphicFramePr>
        <xdr:cNvPr id="6541065" name="Chart 28">
          <a:extLst>
            <a:ext uri="{FF2B5EF4-FFF2-40B4-BE49-F238E27FC236}">
              <a16:creationId xmlns:a16="http://schemas.microsoft.com/office/drawing/2014/main" id="{00000000-0008-0000-0000-000009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37</xdr:col>
      <xdr:colOff>0</xdr:colOff>
      <xdr:row>544</xdr:row>
      <xdr:rowOff>0</xdr:rowOff>
    </xdr:from>
    <xdr:to>
      <xdr:col>46</xdr:col>
      <xdr:colOff>0</xdr:colOff>
      <xdr:row>557</xdr:row>
      <xdr:rowOff>0</xdr:rowOff>
    </xdr:to>
    <xdr:graphicFrame macro="">
      <xdr:nvGraphicFramePr>
        <xdr:cNvPr id="6541066" name="Chart 29">
          <a:extLst>
            <a:ext uri="{FF2B5EF4-FFF2-40B4-BE49-F238E27FC236}">
              <a16:creationId xmlns:a16="http://schemas.microsoft.com/office/drawing/2014/main" id="{00000000-0008-0000-0000-00000A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27</xdr:col>
      <xdr:colOff>723900</xdr:colOff>
      <xdr:row>570</xdr:row>
      <xdr:rowOff>47625</xdr:rowOff>
    </xdr:from>
    <xdr:to>
      <xdr:col>36</xdr:col>
      <xdr:colOff>552450</xdr:colOff>
      <xdr:row>583</xdr:row>
      <xdr:rowOff>114300</xdr:rowOff>
    </xdr:to>
    <xdr:graphicFrame macro="">
      <xdr:nvGraphicFramePr>
        <xdr:cNvPr id="6541067" name="Chart 30">
          <a:extLst>
            <a:ext uri="{FF2B5EF4-FFF2-40B4-BE49-F238E27FC236}">
              <a16:creationId xmlns:a16="http://schemas.microsoft.com/office/drawing/2014/main" id="{00000000-0008-0000-0000-00000B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37</xdr:col>
      <xdr:colOff>0</xdr:colOff>
      <xdr:row>557</xdr:row>
      <xdr:rowOff>0</xdr:rowOff>
    </xdr:from>
    <xdr:to>
      <xdr:col>46</xdr:col>
      <xdr:colOff>0</xdr:colOff>
      <xdr:row>570</xdr:row>
      <xdr:rowOff>0</xdr:rowOff>
    </xdr:to>
    <xdr:graphicFrame macro="">
      <xdr:nvGraphicFramePr>
        <xdr:cNvPr id="6541068" name="Chart 31">
          <a:extLst>
            <a:ext uri="{FF2B5EF4-FFF2-40B4-BE49-F238E27FC236}">
              <a16:creationId xmlns:a16="http://schemas.microsoft.com/office/drawing/2014/main" id="{00000000-0008-0000-0000-00000C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27</xdr:col>
      <xdr:colOff>723900</xdr:colOff>
      <xdr:row>583</xdr:row>
      <xdr:rowOff>114300</xdr:rowOff>
    </xdr:from>
    <xdr:to>
      <xdr:col>36</xdr:col>
      <xdr:colOff>552450</xdr:colOff>
      <xdr:row>597</xdr:row>
      <xdr:rowOff>9525</xdr:rowOff>
    </xdr:to>
    <xdr:graphicFrame macro="">
      <xdr:nvGraphicFramePr>
        <xdr:cNvPr id="6541069" name="Chart 32">
          <a:extLst>
            <a:ext uri="{FF2B5EF4-FFF2-40B4-BE49-F238E27FC236}">
              <a16:creationId xmlns:a16="http://schemas.microsoft.com/office/drawing/2014/main" id="{00000000-0008-0000-0000-00000D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37</xdr:col>
      <xdr:colOff>0</xdr:colOff>
      <xdr:row>570</xdr:row>
      <xdr:rowOff>0</xdr:rowOff>
    </xdr:from>
    <xdr:to>
      <xdr:col>46</xdr:col>
      <xdr:colOff>0</xdr:colOff>
      <xdr:row>583</xdr:row>
      <xdr:rowOff>0</xdr:rowOff>
    </xdr:to>
    <xdr:graphicFrame macro="">
      <xdr:nvGraphicFramePr>
        <xdr:cNvPr id="6541070" name="Chart 33">
          <a:extLst>
            <a:ext uri="{FF2B5EF4-FFF2-40B4-BE49-F238E27FC236}">
              <a16:creationId xmlns:a16="http://schemas.microsoft.com/office/drawing/2014/main" id="{00000000-0008-0000-0000-00000E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27</xdr:col>
      <xdr:colOff>723900</xdr:colOff>
      <xdr:row>597</xdr:row>
      <xdr:rowOff>9525</xdr:rowOff>
    </xdr:from>
    <xdr:to>
      <xdr:col>36</xdr:col>
      <xdr:colOff>552450</xdr:colOff>
      <xdr:row>611</xdr:row>
      <xdr:rowOff>123825</xdr:rowOff>
    </xdr:to>
    <xdr:graphicFrame macro="">
      <xdr:nvGraphicFramePr>
        <xdr:cNvPr id="6541071" name="Chart 34">
          <a:extLst>
            <a:ext uri="{FF2B5EF4-FFF2-40B4-BE49-F238E27FC236}">
              <a16:creationId xmlns:a16="http://schemas.microsoft.com/office/drawing/2014/main" id="{00000000-0008-0000-0000-00000F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37</xdr:col>
      <xdr:colOff>0</xdr:colOff>
      <xdr:row>582</xdr:row>
      <xdr:rowOff>152400</xdr:rowOff>
    </xdr:from>
    <xdr:to>
      <xdr:col>46</xdr:col>
      <xdr:colOff>9525</xdr:colOff>
      <xdr:row>597</xdr:row>
      <xdr:rowOff>38100</xdr:rowOff>
    </xdr:to>
    <xdr:graphicFrame macro="">
      <xdr:nvGraphicFramePr>
        <xdr:cNvPr id="6541072" name="Chart 35">
          <a:extLst>
            <a:ext uri="{FF2B5EF4-FFF2-40B4-BE49-F238E27FC236}">
              <a16:creationId xmlns:a16="http://schemas.microsoft.com/office/drawing/2014/main" id="{00000000-0008-0000-0000-000010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editAs="oneCell">
    <xdr:from>
      <xdr:col>4</xdr:col>
      <xdr:colOff>381001</xdr:colOff>
      <xdr:row>72</xdr:row>
      <xdr:rowOff>0</xdr:rowOff>
    </xdr:from>
    <xdr:to>
      <xdr:col>16</xdr:col>
      <xdr:colOff>507468</xdr:colOff>
      <xdr:row>79</xdr:row>
      <xdr:rowOff>28577</xdr:rowOff>
    </xdr:to>
    <xdr:sp macro="" textlink="">
      <xdr:nvSpPr>
        <xdr:cNvPr id="1068" name="Text Box 44">
          <a:extLst>
            <a:ext uri="{FF2B5EF4-FFF2-40B4-BE49-F238E27FC236}">
              <a16:creationId xmlns:a16="http://schemas.microsoft.com/office/drawing/2014/main" id="{00000000-0008-0000-0000-00002C040000}"/>
            </a:ext>
          </a:extLst>
        </xdr:cNvPr>
        <xdr:cNvSpPr txBox="1">
          <a:spLocks noChangeArrowheads="1"/>
        </xdr:cNvSpPr>
      </xdr:nvSpPr>
      <xdr:spPr bwMode="auto">
        <a:xfrm>
          <a:off x="2342030" y="20887765"/>
          <a:ext cx="7687236" cy="1395694"/>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0" i="0" u="none" strike="noStrike" baseline="0">
              <a:solidFill>
                <a:srgbClr val="000000"/>
              </a:solidFill>
              <a:latin typeface="Times New Roman"/>
              <a:cs typeface="Times New Roman"/>
            </a:rPr>
            <a:t>The number of age readings,  the coefficient of variation (CV), the percent agreement and the RELATIVE bias are presented by MODAL age for each age reader and for all readers combined. A weighted mean CV and a weighted mean percent agreement are given by reader and all readers combined. The CV's by MODAL age for each individual age reader and all readers combined indicate the precision in age reading by MODAL age. The weighted mean CV's over all MODAL age groups comined indicate the precision in age reading by reader and for all age readers combined.</a:t>
          </a:r>
        </a:p>
      </xdr:txBody>
    </xdr:sp>
    <xdr:clientData/>
  </xdr:twoCellAnchor>
  <xdr:twoCellAnchor editAs="oneCell">
    <xdr:from>
      <xdr:col>5</xdr:col>
      <xdr:colOff>152400</xdr:colOff>
      <xdr:row>182</xdr:row>
      <xdr:rowOff>152400</xdr:rowOff>
    </xdr:from>
    <xdr:to>
      <xdr:col>18</xdr:col>
      <xdr:colOff>95250</xdr:colOff>
      <xdr:row>187</xdr:row>
      <xdr:rowOff>114300</xdr:rowOff>
    </xdr:to>
    <xdr:sp macro="" textlink="">
      <xdr:nvSpPr>
        <xdr:cNvPr id="1069" name="Text Box 45">
          <a:extLst>
            <a:ext uri="{FF2B5EF4-FFF2-40B4-BE49-F238E27FC236}">
              <a16:creationId xmlns:a16="http://schemas.microsoft.com/office/drawing/2014/main" id="{00000000-0008-0000-0000-00002D040000}"/>
            </a:ext>
          </a:extLst>
        </xdr:cNvPr>
        <xdr:cNvSpPr txBox="1">
          <a:spLocks noChangeArrowheads="1"/>
        </xdr:cNvSpPr>
      </xdr:nvSpPr>
      <xdr:spPr bwMode="auto">
        <a:xfrm>
          <a:off x="2601686" y="33625971"/>
          <a:ext cx="8542564" cy="914400"/>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sng" strike="noStrike" baseline="0">
              <a:solidFill>
                <a:srgbClr val="000000"/>
              </a:solidFill>
              <a:latin typeface="Times New Roman"/>
              <a:cs typeface="Times New Roman"/>
            </a:rPr>
            <a:t>Upper table</a:t>
          </a:r>
          <a:r>
            <a:rPr lang="nb-NO" sz="1300" b="0" i="0" u="none" strike="noStrike" baseline="0">
              <a:solidFill>
                <a:srgbClr val="000000"/>
              </a:solidFill>
              <a:latin typeface="Times New Roman"/>
              <a:cs typeface="Times New Roman"/>
            </a:rPr>
            <a:t>: The age compositions estimated by each age reader and all age readers combined.</a:t>
          </a:r>
        </a:p>
        <a:p>
          <a:pPr algn="l" rtl="0">
            <a:defRPr sz="1000"/>
          </a:pPr>
          <a:r>
            <a:rPr lang="nb-NO" sz="1300" b="0" i="0" u="sng" strike="noStrike" baseline="0">
              <a:solidFill>
                <a:srgbClr val="000000"/>
              </a:solidFill>
              <a:latin typeface="Times New Roman"/>
              <a:cs typeface="Times New Roman"/>
            </a:rPr>
            <a:t>Midle table</a:t>
          </a:r>
          <a:r>
            <a:rPr lang="nb-NO" sz="1300" b="0" i="0" u="none" strike="noStrike" baseline="0">
              <a:solidFill>
                <a:srgbClr val="000000"/>
              </a:solidFill>
              <a:latin typeface="Times New Roman"/>
              <a:cs typeface="Times New Roman"/>
            </a:rPr>
            <a:t>: The estimated mean length at age by age reader and by all age readers combined.</a:t>
          </a:r>
        </a:p>
        <a:p>
          <a:pPr algn="l" rtl="0">
            <a:defRPr sz="1000"/>
          </a:pPr>
          <a:r>
            <a:rPr lang="nb-NO" sz="1300" b="0" i="0" u="sng" strike="noStrike" baseline="0">
              <a:solidFill>
                <a:srgbClr val="000000"/>
              </a:solidFill>
              <a:latin typeface="Times New Roman"/>
              <a:cs typeface="Times New Roman"/>
            </a:rPr>
            <a:t>Lower table</a:t>
          </a:r>
          <a:r>
            <a:rPr lang="nb-NO" sz="1300" b="0" i="0" u="none" strike="noStrike" baseline="0">
              <a:solidFill>
                <a:srgbClr val="000000"/>
              </a:solidFill>
              <a:latin typeface="Times New Roman"/>
              <a:cs typeface="Times New Roman"/>
            </a:rPr>
            <a:t>: Bias tests: non-parametrically with a one-sample Wilcoxon rank sum test.The inter-reader bias test and the reader against MODAL</a:t>
          </a:r>
        </a:p>
        <a:p>
          <a:pPr algn="l" rtl="0">
            <a:defRPr sz="1000"/>
          </a:pPr>
          <a:r>
            <a:rPr lang="nb-NO" sz="1300" b="0" i="0" u="none" strike="noStrike" baseline="0">
              <a:solidFill>
                <a:srgbClr val="000000"/>
              </a:solidFill>
              <a:latin typeface="Times New Roman"/>
              <a:cs typeface="Times New Roman"/>
            </a:rPr>
            <a:t>                       age bias   test.</a:t>
          </a:r>
        </a:p>
      </xdr:txBody>
    </xdr:sp>
    <xdr:clientData/>
  </xdr:twoCellAnchor>
  <xdr:twoCellAnchor editAs="oneCell">
    <xdr:from>
      <xdr:col>27</xdr:col>
      <xdr:colOff>714375</xdr:colOff>
      <xdr:row>540</xdr:row>
      <xdr:rowOff>0</xdr:rowOff>
    </xdr:from>
    <xdr:to>
      <xdr:col>44</xdr:col>
      <xdr:colOff>409574</xdr:colOff>
      <xdr:row>543</xdr:row>
      <xdr:rowOff>180973</xdr:rowOff>
    </xdr:to>
    <xdr:sp macro="" textlink="">
      <xdr:nvSpPr>
        <xdr:cNvPr id="1070" name="Text Box 46">
          <a:extLst>
            <a:ext uri="{FF2B5EF4-FFF2-40B4-BE49-F238E27FC236}">
              <a16:creationId xmlns:a16="http://schemas.microsoft.com/office/drawing/2014/main" id="{00000000-0008-0000-0000-00002E040000}"/>
            </a:ext>
          </a:extLst>
        </xdr:cNvPr>
        <xdr:cNvSpPr txBox="1">
          <a:spLocks noChangeArrowheads="1"/>
        </xdr:cNvSpPr>
      </xdr:nvSpPr>
      <xdr:spPr bwMode="auto">
        <a:xfrm>
          <a:off x="15363825" y="98469450"/>
          <a:ext cx="9458325" cy="895350"/>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0" i="0" u="none" strike="noStrike" baseline="0">
              <a:solidFill>
                <a:srgbClr val="000000"/>
              </a:solidFill>
              <a:latin typeface="Times New Roman"/>
              <a:cs typeface="Times New Roman"/>
            </a:rPr>
            <a:t>In the age bias plots below the mean age recorded +/- 2stdev of each age reader and all readers combined are plotted against the MODAL age. The estimated mean age corresponds to MODAL age, if the estimated mean age is on the 1:1 equilibrium line (solid line). RELATIVE bias is the age difference between estimated mean age and MODAL age.</a:t>
          </a:r>
        </a:p>
      </xdr:txBody>
    </xdr:sp>
    <xdr:clientData/>
  </xdr:twoCellAnchor>
  <xdr:twoCellAnchor editAs="oneCell">
    <xdr:from>
      <xdr:col>20</xdr:col>
      <xdr:colOff>38100</xdr:colOff>
      <xdr:row>4</xdr:row>
      <xdr:rowOff>104775</xdr:rowOff>
    </xdr:from>
    <xdr:to>
      <xdr:col>22</xdr:col>
      <xdr:colOff>28575</xdr:colOff>
      <xdr:row>15</xdr:row>
      <xdr:rowOff>123825</xdr:rowOff>
    </xdr:to>
    <xdr:sp macro="" textlink="">
      <xdr:nvSpPr>
        <xdr:cNvPr id="1071" name="Text Box 47">
          <a:extLst>
            <a:ext uri="{FF2B5EF4-FFF2-40B4-BE49-F238E27FC236}">
              <a16:creationId xmlns:a16="http://schemas.microsoft.com/office/drawing/2014/main" id="{00000000-0008-0000-0000-00002F040000}"/>
            </a:ext>
          </a:extLst>
        </xdr:cNvPr>
        <xdr:cNvSpPr txBox="1">
          <a:spLocks noChangeArrowheads="1"/>
        </xdr:cNvSpPr>
      </xdr:nvSpPr>
      <xdr:spPr bwMode="auto">
        <a:xfrm>
          <a:off x="11287125" y="1590675"/>
          <a:ext cx="1038225" cy="2124075"/>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If the modal age can not be estimated by excel, then the </a:t>
          </a:r>
          <a:r>
            <a:rPr lang="nb-NO" sz="1300" b="0" i="0" u="sng" strike="noStrike" baseline="0">
              <a:solidFill>
                <a:srgbClr val="000000"/>
              </a:solidFill>
              <a:latin typeface="Times New Roman"/>
              <a:cs typeface="Times New Roman"/>
            </a:rPr>
            <a:t>rounded mean age</a:t>
          </a:r>
          <a:r>
            <a:rPr lang="nb-NO" sz="1300" b="0" i="0" u="none" strike="noStrike" baseline="0">
              <a:solidFill>
                <a:srgbClr val="000000"/>
              </a:solidFill>
              <a:latin typeface="Times New Roman"/>
              <a:cs typeface="Times New Roman"/>
            </a:rPr>
            <a:t> can be inserted instead. </a:t>
          </a:r>
        </a:p>
      </xdr:txBody>
    </xdr:sp>
    <xdr:clientData/>
  </xdr:twoCellAnchor>
  <xdr:twoCellAnchor>
    <xdr:from>
      <xdr:col>28</xdr:col>
      <xdr:colOff>0</xdr:colOff>
      <xdr:row>751</xdr:row>
      <xdr:rowOff>0</xdr:rowOff>
    </xdr:from>
    <xdr:to>
      <xdr:col>44</xdr:col>
      <xdr:colOff>9525</xdr:colOff>
      <xdr:row>793</xdr:row>
      <xdr:rowOff>57150</xdr:rowOff>
    </xdr:to>
    <xdr:graphicFrame macro="">
      <xdr:nvGraphicFramePr>
        <xdr:cNvPr id="6541077" name="Chart 48">
          <a:extLst>
            <a:ext uri="{FF2B5EF4-FFF2-40B4-BE49-F238E27FC236}">
              <a16:creationId xmlns:a16="http://schemas.microsoft.com/office/drawing/2014/main" id="{00000000-0008-0000-0000-000015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editAs="oneCell">
    <xdr:from>
      <xdr:col>30</xdr:col>
      <xdr:colOff>9525</xdr:colOff>
      <xdr:row>793</xdr:row>
      <xdr:rowOff>133350</xdr:rowOff>
    </xdr:from>
    <xdr:to>
      <xdr:col>42</xdr:col>
      <xdr:colOff>190501</xdr:colOff>
      <xdr:row>800</xdr:row>
      <xdr:rowOff>33618</xdr:rowOff>
    </xdr:to>
    <xdr:sp macro="" textlink="">
      <xdr:nvSpPr>
        <xdr:cNvPr id="1073" name="Text Box 49">
          <a:extLst>
            <a:ext uri="{FF2B5EF4-FFF2-40B4-BE49-F238E27FC236}">
              <a16:creationId xmlns:a16="http://schemas.microsoft.com/office/drawing/2014/main" id="{00000000-0008-0000-0000-000031040000}"/>
            </a:ext>
          </a:extLst>
        </xdr:cNvPr>
        <xdr:cNvSpPr txBox="1">
          <a:spLocks noChangeArrowheads="1"/>
        </xdr:cNvSpPr>
      </xdr:nvSpPr>
      <xdr:spPr bwMode="auto">
        <a:xfrm>
          <a:off x="16571819" y="140240497"/>
          <a:ext cx="7050181" cy="998444"/>
        </a:xfrm>
        <a:prstGeom prst="rect">
          <a:avLst/>
        </a:prstGeom>
        <a:noFill/>
        <a:ln w="9525">
          <a:noFill/>
          <a:miter lim="800000"/>
          <a:headEnd/>
          <a:tailEnd/>
        </a:ln>
      </xdr:spPr>
      <xdr:txBody>
        <a:bodyPr vertOverflow="clip" wrap="square" lIns="27432" tIns="27432" rIns="0" bIns="0" anchor="t" upright="1"/>
        <a:lstStyle/>
        <a:p>
          <a:pPr algn="l" rtl="0">
            <a:defRPr sz="1000"/>
          </a:pPr>
          <a:r>
            <a:rPr lang="nb-NO" sz="1200" b="0" i="0" u="none" strike="noStrike" baseline="0">
              <a:solidFill>
                <a:srgbClr val="000000"/>
              </a:solidFill>
              <a:latin typeface="Tms Rmn"/>
            </a:rPr>
            <a:t>The distribution of the age reading errors in percentage by MODAL age as observed from the whole group of age readers in an age reading comparison to MODAL age. The achieved precision in age reading by MODAL age group  is shown by the spread of the age readings errors. There appears to be no RELATIVE bias, if the age reading errors are normally distributed. The distributions are skewed, if RELATIVE bias occurs. </a:t>
          </a:r>
        </a:p>
      </xdr:txBody>
    </xdr:sp>
    <xdr:clientData/>
  </xdr:twoCellAnchor>
  <xdr:twoCellAnchor editAs="oneCell">
    <xdr:from>
      <xdr:col>41</xdr:col>
      <xdr:colOff>0</xdr:colOff>
      <xdr:row>4</xdr:row>
      <xdr:rowOff>28575</xdr:rowOff>
    </xdr:from>
    <xdr:to>
      <xdr:col>43</xdr:col>
      <xdr:colOff>333376</xdr:colOff>
      <xdr:row>21</xdr:row>
      <xdr:rowOff>53067</xdr:rowOff>
    </xdr:to>
    <xdr:sp macro="" textlink="">
      <xdr:nvSpPr>
        <xdr:cNvPr id="1074" name="Text Box 50">
          <a:extLst>
            <a:ext uri="{FF2B5EF4-FFF2-40B4-BE49-F238E27FC236}">
              <a16:creationId xmlns:a16="http://schemas.microsoft.com/office/drawing/2014/main" id="{00000000-0008-0000-0000-000032040000}"/>
            </a:ext>
          </a:extLst>
        </xdr:cNvPr>
        <xdr:cNvSpPr txBox="1">
          <a:spLocks noChangeArrowheads="1"/>
        </xdr:cNvSpPr>
      </xdr:nvSpPr>
      <xdr:spPr bwMode="auto">
        <a:xfrm>
          <a:off x="22698075" y="1514475"/>
          <a:ext cx="1543050" cy="3276600"/>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Only two readers can be compared at the same time in the work table for the bias test.  Please insert the bias test results in Table 3 "Inter-reader bias test". If you have extended the set to over 200 calcified structures, make sure that you have dragged down the formulas of this work table!</a:t>
          </a:r>
        </a:p>
      </xdr:txBody>
    </xdr:sp>
    <xdr:clientData/>
  </xdr:twoCellAnchor>
  <xdr:twoCellAnchor editAs="oneCell">
    <xdr:from>
      <xdr:col>18</xdr:col>
      <xdr:colOff>9525</xdr:colOff>
      <xdr:row>241</xdr:row>
      <xdr:rowOff>133350</xdr:rowOff>
    </xdr:from>
    <xdr:to>
      <xdr:col>21</xdr:col>
      <xdr:colOff>219076</xdr:colOff>
      <xdr:row>252</xdr:row>
      <xdr:rowOff>156882</xdr:rowOff>
    </xdr:to>
    <xdr:sp macro="" textlink="">
      <xdr:nvSpPr>
        <xdr:cNvPr id="1075" name="Text Box 51">
          <a:extLst>
            <a:ext uri="{FF2B5EF4-FFF2-40B4-BE49-F238E27FC236}">
              <a16:creationId xmlns:a16="http://schemas.microsoft.com/office/drawing/2014/main" id="{00000000-0008-0000-0000-000033040000}"/>
            </a:ext>
          </a:extLst>
        </xdr:cNvPr>
        <xdr:cNvSpPr txBox="1">
          <a:spLocks noChangeArrowheads="1"/>
        </xdr:cNvSpPr>
      </xdr:nvSpPr>
      <xdr:spPr bwMode="auto">
        <a:xfrm>
          <a:off x="9963150" y="48310800"/>
          <a:ext cx="2247900" cy="1962150"/>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The inter-reader bias test table has to be filled in by hand. There is a work table on the right hand side of Table 1, where age reading results of only 2 readers can be inserted at the same time. The results on bias should be inserted manually in this Table 3!</a:t>
          </a:r>
        </a:p>
      </xdr:txBody>
    </xdr:sp>
    <xdr:clientData/>
  </xdr:twoCellAnchor>
  <xdr:twoCellAnchor>
    <xdr:from>
      <xdr:col>28</xdr:col>
      <xdr:colOff>9525</xdr:colOff>
      <xdr:row>839</xdr:row>
      <xdr:rowOff>-1</xdr:rowOff>
    </xdr:from>
    <xdr:to>
      <xdr:col>44</xdr:col>
      <xdr:colOff>81643</xdr:colOff>
      <xdr:row>872</xdr:row>
      <xdr:rowOff>13606</xdr:rowOff>
    </xdr:to>
    <xdr:graphicFrame macro="">
      <xdr:nvGraphicFramePr>
        <xdr:cNvPr id="6541081" name="Chart 52">
          <a:extLst>
            <a:ext uri="{FF2B5EF4-FFF2-40B4-BE49-F238E27FC236}">
              <a16:creationId xmlns:a16="http://schemas.microsoft.com/office/drawing/2014/main" id="{00000000-0008-0000-0000-000019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editAs="oneCell">
    <xdr:from>
      <xdr:col>30</xdr:col>
      <xdr:colOff>0</xdr:colOff>
      <xdr:row>872</xdr:row>
      <xdr:rowOff>0</xdr:rowOff>
    </xdr:from>
    <xdr:to>
      <xdr:col>42</xdr:col>
      <xdr:colOff>180976</xdr:colOff>
      <xdr:row>873</xdr:row>
      <xdr:rowOff>28576</xdr:rowOff>
    </xdr:to>
    <xdr:sp macro="" textlink="">
      <xdr:nvSpPr>
        <xdr:cNvPr id="1077" name="Text Box 53">
          <a:extLst>
            <a:ext uri="{FF2B5EF4-FFF2-40B4-BE49-F238E27FC236}">
              <a16:creationId xmlns:a16="http://schemas.microsoft.com/office/drawing/2014/main" id="{00000000-0008-0000-0000-000035040000}"/>
            </a:ext>
          </a:extLst>
        </xdr:cNvPr>
        <xdr:cNvSpPr txBox="1">
          <a:spLocks noChangeArrowheads="1"/>
        </xdr:cNvSpPr>
      </xdr:nvSpPr>
      <xdr:spPr bwMode="auto">
        <a:xfrm>
          <a:off x="16516350" y="153676350"/>
          <a:ext cx="7067550" cy="257175"/>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1" i="0" u="none" strike="noStrike" baseline="0">
              <a:solidFill>
                <a:srgbClr val="000000"/>
              </a:solidFill>
              <a:latin typeface="Tms Rmn"/>
            </a:rPr>
            <a:t>The mean length at age as estimated by each age reader.</a:t>
          </a:r>
        </a:p>
      </xdr:txBody>
    </xdr:sp>
    <xdr:clientData/>
  </xdr:twoCellAnchor>
  <xdr:twoCellAnchor>
    <xdr:from>
      <xdr:col>28</xdr:col>
      <xdr:colOff>9525</xdr:colOff>
      <xdr:row>697</xdr:row>
      <xdr:rowOff>9525</xdr:rowOff>
    </xdr:from>
    <xdr:to>
      <xdr:col>42</xdr:col>
      <xdr:colOff>495300</xdr:colOff>
      <xdr:row>719</xdr:row>
      <xdr:rowOff>0</xdr:rowOff>
    </xdr:to>
    <xdr:graphicFrame macro="">
      <xdr:nvGraphicFramePr>
        <xdr:cNvPr id="6541083" name="Chart 54">
          <a:extLst>
            <a:ext uri="{FF2B5EF4-FFF2-40B4-BE49-F238E27FC236}">
              <a16:creationId xmlns:a16="http://schemas.microsoft.com/office/drawing/2014/main" id="{00000000-0008-0000-0000-00001B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editAs="oneCell">
    <xdr:from>
      <xdr:col>30</xdr:col>
      <xdr:colOff>0</xdr:colOff>
      <xdr:row>719</xdr:row>
      <xdr:rowOff>0</xdr:rowOff>
    </xdr:from>
    <xdr:to>
      <xdr:col>41</xdr:col>
      <xdr:colOff>600075</xdr:colOff>
      <xdr:row>724</xdr:row>
      <xdr:rowOff>2</xdr:rowOff>
    </xdr:to>
    <xdr:sp macro="" textlink="">
      <xdr:nvSpPr>
        <xdr:cNvPr id="1079" name="Text Box 55">
          <a:extLst>
            <a:ext uri="{FF2B5EF4-FFF2-40B4-BE49-F238E27FC236}">
              <a16:creationId xmlns:a16="http://schemas.microsoft.com/office/drawing/2014/main" id="{00000000-0008-0000-0000-000037040000}"/>
            </a:ext>
          </a:extLst>
        </xdr:cNvPr>
        <xdr:cNvSpPr txBox="1">
          <a:spLocks noChangeArrowheads="1"/>
        </xdr:cNvSpPr>
      </xdr:nvSpPr>
      <xdr:spPr bwMode="auto">
        <a:xfrm>
          <a:off x="16516350" y="128330325"/>
          <a:ext cx="6781800" cy="962025"/>
        </a:xfrm>
        <a:prstGeom prst="rect">
          <a:avLst/>
        </a:prstGeom>
        <a:noFill/>
        <a:ln w="9525">
          <a:noFill/>
          <a:miter lim="800000"/>
          <a:headEnd/>
          <a:tailEnd/>
        </a:ln>
      </xdr:spPr>
      <xdr:txBody>
        <a:bodyPr vertOverflow="clip" wrap="square" lIns="27432" tIns="27432" rIns="0" bIns="0" anchor="t" upright="1"/>
        <a:lstStyle/>
        <a:p>
          <a:pPr algn="l" rtl="0">
            <a:defRPr sz="1000"/>
          </a:pPr>
          <a:r>
            <a:rPr lang="nb-NO" sz="1200" b="0" i="0" u="none" strike="noStrike" baseline="0">
              <a:solidFill>
                <a:srgbClr val="000000"/>
              </a:solidFill>
              <a:latin typeface="Tms Rmn"/>
            </a:rPr>
            <a:t>The coefficient of variation (CV%), percent agreement and the standard deviation (STDEV) are plotted against MODAL age. </a:t>
          </a:r>
        </a:p>
        <a:p>
          <a:pPr algn="l" rtl="0">
            <a:defRPr sz="1000"/>
          </a:pPr>
          <a:r>
            <a:rPr lang="nb-NO" sz="1200" b="0" i="0" u="none" strike="noStrike" baseline="0">
              <a:solidFill>
                <a:srgbClr val="000000"/>
              </a:solidFill>
              <a:latin typeface="Tms Rmn"/>
            </a:rPr>
            <a:t>CV is much less age dependent than the standard deviation (STDEV) and the percent agreement. CV is therefore a better index for the precision in age reading. Problems in age reading are indicated by relatively high CV's at age.</a:t>
          </a:r>
        </a:p>
      </xdr:txBody>
    </xdr:sp>
    <xdr:clientData/>
  </xdr:twoCellAnchor>
  <xdr:twoCellAnchor editAs="oneCell">
    <xdr:from>
      <xdr:col>18</xdr:col>
      <xdr:colOff>38100</xdr:colOff>
      <xdr:row>255</xdr:row>
      <xdr:rowOff>0</xdr:rowOff>
    </xdr:from>
    <xdr:to>
      <xdr:col>24</xdr:col>
      <xdr:colOff>312964</xdr:colOff>
      <xdr:row>268</xdr:row>
      <xdr:rowOff>238126</xdr:rowOff>
    </xdr:to>
    <xdr:sp macro="" textlink="">
      <xdr:nvSpPr>
        <xdr:cNvPr id="1080" name="Text Box 56">
          <a:extLst>
            <a:ext uri="{FF2B5EF4-FFF2-40B4-BE49-F238E27FC236}">
              <a16:creationId xmlns:a16="http://schemas.microsoft.com/office/drawing/2014/main" id="{00000000-0008-0000-0000-000038040000}"/>
            </a:ext>
          </a:extLst>
        </xdr:cNvPr>
        <xdr:cNvSpPr txBox="1">
          <a:spLocks noChangeArrowheads="1"/>
        </xdr:cNvSpPr>
      </xdr:nvSpPr>
      <xdr:spPr bwMode="auto">
        <a:xfrm>
          <a:off x="10964636" y="45992143"/>
          <a:ext cx="3731078" cy="2728233"/>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The reader against MODAL age bias test table has to be filled in by hand. There is a work table on the right hand side of Table 1, where age reading results of one reader and the modal age can be inserted at the same time. The results on bias should be inserted manually in Table 3!</a:t>
          </a:r>
        </a:p>
      </xdr:txBody>
    </xdr:sp>
    <xdr:clientData/>
  </xdr:twoCellAnchor>
  <xdr:twoCellAnchor editAs="oneCell">
    <xdr:from>
      <xdr:col>42</xdr:col>
      <xdr:colOff>38100</xdr:colOff>
      <xdr:row>450</xdr:row>
      <xdr:rowOff>0</xdr:rowOff>
    </xdr:from>
    <xdr:to>
      <xdr:col>45</xdr:col>
      <xdr:colOff>257173</xdr:colOff>
      <xdr:row>464</xdr:row>
      <xdr:rowOff>16671</xdr:rowOff>
    </xdr:to>
    <xdr:sp macro="" textlink="">
      <xdr:nvSpPr>
        <xdr:cNvPr id="1081" name="Text Box 57">
          <a:extLst>
            <a:ext uri="{FF2B5EF4-FFF2-40B4-BE49-F238E27FC236}">
              <a16:creationId xmlns:a16="http://schemas.microsoft.com/office/drawing/2014/main" id="{00000000-0008-0000-0000-000039040000}"/>
            </a:ext>
          </a:extLst>
        </xdr:cNvPr>
        <xdr:cNvSpPr txBox="1">
          <a:spLocks noChangeArrowheads="1"/>
        </xdr:cNvSpPr>
      </xdr:nvSpPr>
      <xdr:spPr bwMode="auto">
        <a:xfrm>
          <a:off x="23441025" y="83724750"/>
          <a:ext cx="1733550" cy="2295525"/>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0" i="0" u="none" strike="noStrike" baseline="0">
              <a:solidFill>
                <a:srgbClr val="000000"/>
              </a:solidFill>
              <a:latin typeface="Times New Roman"/>
              <a:cs typeface="Times New Roman"/>
            </a:rPr>
            <a:t>The names of the strata still have to be filled in!   The names of the strata given in </a:t>
          </a:r>
          <a:r>
            <a:rPr lang="nb-NO" sz="1400" b="1" i="0" u="none" strike="noStrike" baseline="0">
              <a:solidFill>
                <a:srgbClr val="003366"/>
              </a:solidFill>
              <a:latin typeface="Times New Roman"/>
              <a:cs typeface="Times New Roman"/>
            </a:rPr>
            <a:t>blue</a:t>
          </a:r>
          <a:r>
            <a:rPr lang="nb-NO" sz="1400" b="0" i="0" u="none" strike="noStrike" baseline="0">
              <a:solidFill>
                <a:srgbClr val="000000"/>
              </a:solidFill>
              <a:latin typeface="Times New Roman"/>
              <a:cs typeface="Times New Roman"/>
            </a:rPr>
            <a:t> in Table 5 should exactly correspond to the names of the strata as used in column A of Table 1.</a:t>
          </a:r>
        </a:p>
      </xdr:txBody>
    </xdr:sp>
    <xdr:clientData/>
  </xdr:twoCellAnchor>
  <xdr:twoCellAnchor>
    <xdr:from>
      <xdr:col>28</xdr:col>
      <xdr:colOff>28575</xdr:colOff>
      <xdr:row>803</xdr:row>
      <xdr:rowOff>9525</xdr:rowOff>
    </xdr:from>
    <xdr:to>
      <xdr:col>43</xdr:col>
      <xdr:colOff>495300</xdr:colOff>
      <xdr:row>832</xdr:row>
      <xdr:rowOff>28575</xdr:rowOff>
    </xdr:to>
    <xdr:graphicFrame macro="">
      <xdr:nvGraphicFramePr>
        <xdr:cNvPr id="6541087" name="Chart 58">
          <a:extLst>
            <a:ext uri="{FF2B5EF4-FFF2-40B4-BE49-F238E27FC236}">
              <a16:creationId xmlns:a16="http://schemas.microsoft.com/office/drawing/2014/main" id="{00000000-0008-0000-0000-00001F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37</xdr:col>
      <xdr:colOff>0</xdr:colOff>
      <xdr:row>597</xdr:row>
      <xdr:rowOff>47625</xdr:rowOff>
    </xdr:from>
    <xdr:to>
      <xdr:col>46</xdr:col>
      <xdr:colOff>28575</xdr:colOff>
      <xdr:row>611</xdr:row>
      <xdr:rowOff>38100</xdr:rowOff>
    </xdr:to>
    <xdr:graphicFrame macro="">
      <xdr:nvGraphicFramePr>
        <xdr:cNvPr id="6541088" name="Chart 64">
          <a:extLst>
            <a:ext uri="{FF2B5EF4-FFF2-40B4-BE49-F238E27FC236}">
              <a16:creationId xmlns:a16="http://schemas.microsoft.com/office/drawing/2014/main" id="{00000000-0008-0000-0000-000020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27</xdr:col>
      <xdr:colOff>714375</xdr:colOff>
      <xdr:row>556</xdr:row>
      <xdr:rowOff>104775</xdr:rowOff>
    </xdr:from>
    <xdr:to>
      <xdr:col>36</xdr:col>
      <xdr:colOff>542925</xdr:colOff>
      <xdr:row>570</xdr:row>
      <xdr:rowOff>28575</xdr:rowOff>
    </xdr:to>
    <xdr:graphicFrame macro="">
      <xdr:nvGraphicFramePr>
        <xdr:cNvPr id="6541089" name="Chart 81">
          <a:extLst>
            <a:ext uri="{FF2B5EF4-FFF2-40B4-BE49-F238E27FC236}">
              <a16:creationId xmlns:a16="http://schemas.microsoft.com/office/drawing/2014/main" id="{00000000-0008-0000-0000-000021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28</xdr:col>
      <xdr:colOff>0</xdr:colOff>
      <xdr:row>611</xdr:row>
      <xdr:rowOff>104775</xdr:rowOff>
    </xdr:from>
    <xdr:to>
      <xdr:col>37</xdr:col>
      <xdr:colOff>19050</xdr:colOff>
      <xdr:row>624</xdr:row>
      <xdr:rowOff>123825</xdr:rowOff>
    </xdr:to>
    <xdr:graphicFrame macro="">
      <xdr:nvGraphicFramePr>
        <xdr:cNvPr id="6541090" name="Chart 34">
          <a:extLst>
            <a:ext uri="{FF2B5EF4-FFF2-40B4-BE49-F238E27FC236}">
              <a16:creationId xmlns:a16="http://schemas.microsoft.com/office/drawing/2014/main" id="{00000000-0008-0000-0000-000022CF6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0.14216</cdr:x>
      <cdr:y>0</cdr:y>
    </cdr:from>
    <cdr:to>
      <cdr:x>0.58571</cdr:x>
      <cdr:y>0.44812</cdr:y>
    </cdr:to>
    <cdr:sp macro="" textlink="">
      <cdr:nvSpPr>
        <cdr:cNvPr id="2049" name="Text 1"/>
        <cdr:cNvSpPr txBox="1">
          <a:spLocks xmlns:a="http://schemas.openxmlformats.org/drawingml/2006/main" noChangeArrowheads="1"/>
        </cdr:cNvSpPr>
      </cdr:nvSpPr>
      <cdr:spPr bwMode="auto">
        <a:xfrm xmlns:a="http://schemas.openxmlformats.org/drawingml/2006/main">
          <a:off x="107438" y="-86248"/>
          <a:ext cx="325310" cy="32866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3.xml><?xml version="1.0" encoding="utf-8"?>
<c:userShapes xmlns:c="http://schemas.openxmlformats.org/drawingml/2006/chart">
  <cdr:relSizeAnchor xmlns:cdr="http://schemas.openxmlformats.org/drawingml/2006/chartDrawing">
    <cdr:from>
      <cdr:x>0.42843</cdr:x>
      <cdr:y>0</cdr:y>
    </cdr:from>
    <cdr:to>
      <cdr:x>0.58136</cdr:x>
      <cdr:y>0.36371</cdr:y>
    </cdr:to>
    <cdr:sp macro="" textlink="">
      <cdr:nvSpPr>
        <cdr:cNvPr id="3073" name="Text 1"/>
        <cdr:cNvSpPr txBox="1">
          <a:spLocks xmlns:a="http://schemas.openxmlformats.org/drawingml/2006/main" noChangeArrowheads="1"/>
        </cdr:cNvSpPr>
      </cdr:nvSpPr>
      <cdr:spPr bwMode="auto">
        <a:xfrm xmlns:a="http://schemas.openxmlformats.org/drawingml/2006/main">
          <a:off x="317398" y="-31525"/>
          <a:ext cx="112159" cy="2667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cm</a:t>
          </a:r>
        </a:p>
      </cdr:txBody>
    </cdr:sp>
  </cdr:relSizeAnchor>
</c:userShapes>
</file>

<file path=xl/drawings/drawing4.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4097"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5.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5121"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6.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6145"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7.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7169"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8.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8193"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9.xml><?xml version="1.0" encoding="utf-8"?>
<c:userShapes xmlns:c="http://schemas.openxmlformats.org/drawingml/2006/chart">
  <cdr:relSizeAnchor xmlns:cdr="http://schemas.openxmlformats.org/drawingml/2006/chartDrawing">
    <cdr:from>
      <cdr:x>0.12954</cdr:x>
      <cdr:y>0</cdr:y>
    </cdr:from>
    <cdr:to>
      <cdr:x>0.99402</cdr:x>
      <cdr:y>0.76832</cdr:y>
    </cdr:to>
    <cdr:sp macro="" textlink="">
      <cdr:nvSpPr>
        <cdr:cNvPr id="9217" name="Text 1"/>
        <cdr:cNvSpPr txBox="1">
          <a:spLocks xmlns:a="http://schemas.openxmlformats.org/drawingml/2006/main" noChangeArrowheads="1"/>
        </cdr:cNvSpPr>
      </cdr:nvSpPr>
      <cdr:spPr bwMode="auto">
        <a:xfrm xmlns:a="http://schemas.openxmlformats.org/drawingml/2006/main">
          <a:off x="98184" y="-116083"/>
          <a:ext cx="634027" cy="563509"/>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10.xml><?xml version="1.0" encoding="utf-8"?>
<c:userShapes xmlns:c="http://schemas.openxmlformats.org/drawingml/2006/chart">
  <cdr:relSizeAnchor xmlns:cdr="http://schemas.openxmlformats.org/drawingml/2006/chartDrawing">
    <cdr:from>
      <cdr:x>0.12954</cdr:x>
      <cdr:y>0</cdr:y>
    </cdr:from>
    <cdr:to>
      <cdr:x>0.99402</cdr:x>
      <cdr:y>0.76832</cdr:y>
    </cdr:to>
    <cdr:sp macro="" textlink="">
      <cdr:nvSpPr>
        <cdr:cNvPr id="10241" name="Text 1"/>
        <cdr:cNvSpPr txBox="1">
          <a:spLocks xmlns:a="http://schemas.openxmlformats.org/drawingml/2006/main" noChangeArrowheads="1"/>
        </cdr:cNvSpPr>
      </cdr:nvSpPr>
      <cdr:spPr bwMode="auto">
        <a:xfrm xmlns:a="http://schemas.openxmlformats.org/drawingml/2006/main">
          <a:off x="98184" y="-116083"/>
          <a:ext cx="634027" cy="563509"/>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11.xml><?xml version="1.0" encoding="utf-8"?>
<c:userShapes xmlns:c="http://schemas.openxmlformats.org/drawingml/2006/chart">
  <cdr:relSizeAnchor xmlns:cdr="http://schemas.openxmlformats.org/drawingml/2006/chartDrawing">
    <cdr:from>
      <cdr:x>0.13933</cdr:x>
      <cdr:y>0</cdr:y>
    </cdr:from>
    <cdr:to>
      <cdr:x>0.99402</cdr:x>
      <cdr:y>0.66804</cdr:y>
    </cdr:to>
    <cdr:sp macro="" textlink="">
      <cdr:nvSpPr>
        <cdr:cNvPr id="11265" name="Text 1"/>
        <cdr:cNvSpPr txBox="1">
          <a:spLocks xmlns:a="http://schemas.openxmlformats.org/drawingml/2006/main" noChangeArrowheads="1"/>
        </cdr:cNvSpPr>
      </cdr:nvSpPr>
      <cdr:spPr bwMode="auto">
        <a:xfrm xmlns:a="http://schemas.openxmlformats.org/drawingml/2006/main">
          <a:off x="105364" y="-94544"/>
          <a:ext cx="626847" cy="489959"/>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12.xml><?xml version="1.0" encoding="utf-8"?>
<c:userShapes xmlns:c="http://schemas.openxmlformats.org/drawingml/2006/chart">
  <cdr:relSizeAnchor xmlns:cdr="http://schemas.openxmlformats.org/drawingml/2006/chartDrawing">
    <cdr:from>
      <cdr:x>0</cdr:x>
      <cdr:y>0.49456</cdr:y>
    </cdr:from>
    <cdr:to>
      <cdr:x>1</cdr:x>
      <cdr:y>0.87111</cdr:y>
    </cdr:to>
    <cdr:sp macro="" textlink="">
      <cdr:nvSpPr>
        <cdr:cNvPr id="12289" name="Text 1"/>
        <cdr:cNvSpPr txBox="1">
          <a:spLocks xmlns:a="http://schemas.openxmlformats.org/drawingml/2006/main" noChangeArrowheads="1"/>
        </cdr:cNvSpPr>
      </cdr:nvSpPr>
      <cdr:spPr bwMode="auto">
        <a:xfrm xmlns:a="http://schemas.openxmlformats.org/drawingml/2006/main">
          <a:off x="673978" y="365899"/>
          <a:ext cx="914345" cy="27617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vertOverflow="clip" wrap="square" lIns="36576" tIns="27432" rIns="36576" bIns="27432" anchor="ctr" upright="1"/>
        <a:lstStyle xmlns:a="http://schemas.openxmlformats.org/drawingml/2006/main"/>
        <a:p xmlns:a="http://schemas.openxmlformats.org/drawingml/2006/main">
          <a:pPr algn="ctr" rtl="0">
            <a:defRPr sz="1000"/>
          </a:pPr>
          <a:r>
            <a:rPr lang="nb-NO" sz="1400" b="0" i="0" u="none" strike="noStrike" baseline="0">
              <a:solidFill>
                <a:srgbClr val="000000"/>
              </a:solidFill>
              <a:latin typeface="Arial"/>
              <a:cs typeface="Arial"/>
            </a:rPr>
            <a:t>Modal age</a:t>
          </a:r>
        </a:p>
      </cdr:txBody>
    </cdr:sp>
  </cdr:relSizeAnchor>
</c:userShapes>
</file>

<file path=xl/drawings/drawing13.xml><?xml version="1.0" encoding="utf-8"?>
<c:userShapes xmlns:c="http://schemas.openxmlformats.org/drawingml/2006/chart">
  <cdr:relSizeAnchor xmlns:cdr="http://schemas.openxmlformats.org/drawingml/2006/chartDrawing">
    <cdr:from>
      <cdr:x>0.79824</cdr:x>
      <cdr:y>0.06515</cdr:y>
    </cdr:from>
    <cdr:to>
      <cdr:x>0.82195</cdr:x>
      <cdr:y>0.06515</cdr:y>
    </cdr:to>
    <cdr:sp macro="" textlink="">
      <cdr:nvSpPr>
        <cdr:cNvPr id="13313" name="Text 1"/>
        <cdr:cNvSpPr txBox="1">
          <a:spLocks xmlns:a="http://schemas.openxmlformats.org/drawingml/2006/main" noChangeArrowheads="1"/>
        </cdr:cNvSpPr>
      </cdr:nvSpPr>
      <cdr:spPr bwMode="auto">
        <a:xfrm xmlns:a="http://schemas.openxmlformats.org/drawingml/2006/main">
          <a:off x="588622" y="50960"/>
          <a:ext cx="17390" cy="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14.xml><?xml version="1.0" encoding="utf-8"?>
<c:userShapes xmlns:c="http://schemas.openxmlformats.org/drawingml/2006/chart">
  <cdr:relSizeAnchor xmlns:cdr="http://schemas.openxmlformats.org/drawingml/2006/chartDrawing">
    <cdr:from>
      <cdr:x>0.79867</cdr:x>
      <cdr:y>0.06537</cdr:y>
    </cdr:from>
    <cdr:to>
      <cdr:x>0.83021</cdr:x>
      <cdr:y>0.06537</cdr:y>
    </cdr:to>
    <cdr:sp macro="" textlink="">
      <cdr:nvSpPr>
        <cdr:cNvPr id="14337" name="Text 1"/>
        <cdr:cNvSpPr txBox="1">
          <a:spLocks xmlns:a="http://schemas.openxmlformats.org/drawingml/2006/main" noChangeArrowheads="1"/>
        </cdr:cNvSpPr>
      </cdr:nvSpPr>
      <cdr:spPr bwMode="auto">
        <a:xfrm xmlns:a="http://schemas.openxmlformats.org/drawingml/2006/main">
          <a:off x="588941" y="51119"/>
          <a:ext cx="23134" cy="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15.xml><?xml version="1.0" encoding="utf-8"?>
<c:userShapes xmlns:c="http://schemas.openxmlformats.org/drawingml/2006/chart">
  <cdr:relSizeAnchor xmlns:cdr="http://schemas.openxmlformats.org/drawingml/2006/chartDrawing">
    <cdr:from>
      <cdr:x>0.79889</cdr:x>
      <cdr:y>0.11192</cdr:y>
    </cdr:from>
    <cdr:to>
      <cdr:x>0.83631</cdr:x>
      <cdr:y>0.11475</cdr:y>
    </cdr:to>
    <cdr:sp macro="" textlink="">
      <cdr:nvSpPr>
        <cdr:cNvPr id="15361" name="Text 1"/>
        <cdr:cNvSpPr txBox="1">
          <a:spLocks xmlns:a="http://schemas.openxmlformats.org/drawingml/2006/main" noChangeArrowheads="1"/>
        </cdr:cNvSpPr>
      </cdr:nvSpPr>
      <cdr:spPr bwMode="auto">
        <a:xfrm xmlns:a="http://schemas.openxmlformats.org/drawingml/2006/main">
          <a:off x="589101" y="85261"/>
          <a:ext cx="27441" cy="2075"/>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16.xml><?xml version="1.0" encoding="utf-8"?>
<c:userShapes xmlns:c="http://schemas.openxmlformats.org/drawingml/2006/chart">
  <cdr:relSizeAnchor xmlns:cdr="http://schemas.openxmlformats.org/drawingml/2006/chartDrawing">
    <cdr:from>
      <cdr:x>0.79889</cdr:x>
      <cdr:y>0.10931</cdr:y>
    </cdr:from>
    <cdr:to>
      <cdr:x>0.83913</cdr:x>
      <cdr:y>0.11236</cdr:y>
    </cdr:to>
    <cdr:sp macro="" textlink="">
      <cdr:nvSpPr>
        <cdr:cNvPr id="16385" name="Text 1"/>
        <cdr:cNvSpPr txBox="1">
          <a:spLocks xmlns:a="http://schemas.openxmlformats.org/drawingml/2006/main" noChangeArrowheads="1"/>
        </cdr:cNvSpPr>
      </cdr:nvSpPr>
      <cdr:spPr bwMode="auto">
        <a:xfrm xmlns:a="http://schemas.openxmlformats.org/drawingml/2006/main">
          <a:off x="589101" y="83347"/>
          <a:ext cx="29515" cy="223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17.xml><?xml version="1.0" encoding="utf-8"?>
<c:userShapes xmlns:c="http://schemas.openxmlformats.org/drawingml/2006/chart">
  <cdr:relSizeAnchor xmlns:cdr="http://schemas.openxmlformats.org/drawingml/2006/chartDrawing">
    <cdr:from>
      <cdr:x>0.79954</cdr:x>
      <cdr:y>0.10931</cdr:y>
    </cdr:from>
    <cdr:to>
      <cdr:x>0.84392</cdr:x>
      <cdr:y>0.11236</cdr:y>
    </cdr:to>
    <cdr:sp macro="" textlink="">
      <cdr:nvSpPr>
        <cdr:cNvPr id="17409" name="Text 1"/>
        <cdr:cNvSpPr txBox="1">
          <a:spLocks xmlns:a="http://schemas.openxmlformats.org/drawingml/2006/main" noChangeArrowheads="1"/>
        </cdr:cNvSpPr>
      </cdr:nvSpPr>
      <cdr:spPr bwMode="auto">
        <a:xfrm xmlns:a="http://schemas.openxmlformats.org/drawingml/2006/main">
          <a:off x="589579" y="83347"/>
          <a:ext cx="32547" cy="223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18.xml><?xml version="1.0" encoding="utf-8"?>
<c:userShapes xmlns:c="http://schemas.openxmlformats.org/drawingml/2006/chart">
  <cdr:relSizeAnchor xmlns:cdr="http://schemas.openxmlformats.org/drawingml/2006/chartDrawing">
    <cdr:from>
      <cdr:x>0.79954</cdr:x>
      <cdr:y>0.10931</cdr:y>
    </cdr:from>
    <cdr:to>
      <cdr:x>0.84392</cdr:x>
      <cdr:y>0.1117</cdr:y>
    </cdr:to>
    <cdr:sp macro="" textlink="">
      <cdr:nvSpPr>
        <cdr:cNvPr id="18433" name="Text 1"/>
        <cdr:cNvSpPr txBox="1">
          <a:spLocks xmlns:a="http://schemas.openxmlformats.org/drawingml/2006/main" noChangeArrowheads="1"/>
        </cdr:cNvSpPr>
      </cdr:nvSpPr>
      <cdr:spPr bwMode="auto">
        <a:xfrm xmlns:a="http://schemas.openxmlformats.org/drawingml/2006/main">
          <a:off x="589579" y="83347"/>
          <a:ext cx="32547" cy="1755"/>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19.xml><?xml version="1.0" encoding="utf-8"?>
<c:userShapes xmlns:c="http://schemas.openxmlformats.org/drawingml/2006/chart">
  <cdr:relSizeAnchor xmlns:cdr="http://schemas.openxmlformats.org/drawingml/2006/chartDrawing">
    <cdr:from>
      <cdr:x>0.7978</cdr:x>
      <cdr:y>0.11323</cdr:y>
    </cdr:from>
    <cdr:to>
      <cdr:x>0.82195</cdr:x>
      <cdr:y>0.11627</cdr:y>
    </cdr:to>
    <cdr:sp macro="" textlink="">
      <cdr:nvSpPr>
        <cdr:cNvPr id="19457" name="Text 1"/>
        <cdr:cNvSpPr txBox="1">
          <a:spLocks xmlns:a="http://schemas.openxmlformats.org/drawingml/2006/main" noChangeArrowheads="1"/>
        </cdr:cNvSpPr>
      </cdr:nvSpPr>
      <cdr:spPr bwMode="auto">
        <a:xfrm xmlns:a="http://schemas.openxmlformats.org/drawingml/2006/main">
          <a:off x="588303" y="86219"/>
          <a:ext cx="17709" cy="223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20.xml><?xml version="1.0" encoding="utf-8"?>
<c:userShapes xmlns:c="http://schemas.openxmlformats.org/drawingml/2006/chart">
  <cdr:relSizeAnchor xmlns:cdr="http://schemas.openxmlformats.org/drawingml/2006/chartDrawing">
    <cdr:from>
      <cdr:x>0.79715</cdr:x>
      <cdr:y>0.11323</cdr:y>
    </cdr:from>
    <cdr:to>
      <cdr:x>0.82043</cdr:x>
      <cdr:y>0.11627</cdr:y>
    </cdr:to>
    <cdr:sp macro="" textlink="">
      <cdr:nvSpPr>
        <cdr:cNvPr id="20481" name="Text 1"/>
        <cdr:cNvSpPr txBox="1">
          <a:spLocks xmlns:a="http://schemas.openxmlformats.org/drawingml/2006/main" noChangeArrowheads="1"/>
        </cdr:cNvSpPr>
      </cdr:nvSpPr>
      <cdr:spPr bwMode="auto">
        <a:xfrm xmlns:a="http://schemas.openxmlformats.org/drawingml/2006/main">
          <a:off x="587824" y="86219"/>
          <a:ext cx="17071" cy="223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21.xml><?xml version="1.0" encoding="utf-8"?>
<c:userShapes xmlns:c="http://schemas.openxmlformats.org/drawingml/2006/chart">
  <cdr:relSizeAnchor xmlns:cdr="http://schemas.openxmlformats.org/drawingml/2006/chartDrawing">
    <cdr:from>
      <cdr:x>0.79715</cdr:x>
      <cdr:y>0.22743</cdr:y>
    </cdr:from>
    <cdr:to>
      <cdr:x>0.81912</cdr:x>
      <cdr:y>0.24027</cdr:y>
    </cdr:to>
    <cdr:sp macro="" textlink="">
      <cdr:nvSpPr>
        <cdr:cNvPr id="21505" name="Text 1"/>
        <cdr:cNvSpPr txBox="1">
          <a:spLocks xmlns:a="http://schemas.openxmlformats.org/drawingml/2006/main" noChangeArrowheads="1"/>
        </cdr:cNvSpPr>
      </cdr:nvSpPr>
      <cdr:spPr bwMode="auto">
        <a:xfrm xmlns:a="http://schemas.openxmlformats.org/drawingml/2006/main">
          <a:off x="587824" y="169979"/>
          <a:ext cx="16114" cy="941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22.xml><?xml version="1.0" encoding="utf-8"?>
<c:userShapes xmlns:c="http://schemas.openxmlformats.org/drawingml/2006/chart">
  <cdr:relSizeAnchor xmlns:cdr="http://schemas.openxmlformats.org/drawingml/2006/chartDrawing">
    <cdr:from>
      <cdr:x>0.79715</cdr:x>
      <cdr:y>0.11323</cdr:y>
    </cdr:from>
    <cdr:to>
      <cdr:x>0.82043</cdr:x>
      <cdr:y>0.11627</cdr:y>
    </cdr:to>
    <cdr:sp macro="" textlink="">
      <cdr:nvSpPr>
        <cdr:cNvPr id="22529" name="Text 1"/>
        <cdr:cNvSpPr txBox="1">
          <a:spLocks xmlns:a="http://schemas.openxmlformats.org/drawingml/2006/main" noChangeArrowheads="1"/>
        </cdr:cNvSpPr>
      </cdr:nvSpPr>
      <cdr:spPr bwMode="auto">
        <a:xfrm xmlns:a="http://schemas.openxmlformats.org/drawingml/2006/main">
          <a:off x="587824" y="86219"/>
          <a:ext cx="17071" cy="223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23.xml><?xml version="1.0" encoding="utf-8"?>
<c:userShapes xmlns:c="http://schemas.openxmlformats.org/drawingml/2006/chart">
  <cdr:relSizeAnchor xmlns:cdr="http://schemas.openxmlformats.org/drawingml/2006/chartDrawing">
    <cdr:from>
      <cdr:x>0.79715</cdr:x>
      <cdr:y>0.14107</cdr:y>
    </cdr:from>
    <cdr:to>
      <cdr:x>0.82043</cdr:x>
      <cdr:y>0.1452</cdr:y>
    </cdr:to>
    <cdr:sp macro="" textlink="">
      <cdr:nvSpPr>
        <cdr:cNvPr id="23553" name="Text 1"/>
        <cdr:cNvSpPr txBox="1">
          <a:spLocks xmlns:a="http://schemas.openxmlformats.org/drawingml/2006/main" noChangeArrowheads="1"/>
        </cdr:cNvSpPr>
      </cdr:nvSpPr>
      <cdr:spPr bwMode="auto">
        <a:xfrm xmlns:a="http://schemas.openxmlformats.org/drawingml/2006/main">
          <a:off x="587824" y="106640"/>
          <a:ext cx="17071" cy="3032"/>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24.xml><?xml version="1.0" encoding="utf-8"?>
<c:userShapes xmlns:c="http://schemas.openxmlformats.org/drawingml/2006/chart">
  <cdr:relSizeAnchor xmlns:cdr="http://schemas.openxmlformats.org/drawingml/2006/chartDrawing">
    <cdr:from>
      <cdr:x>0.79715</cdr:x>
      <cdr:y>0.11257</cdr:y>
    </cdr:from>
    <cdr:to>
      <cdr:x>0.81912</cdr:x>
      <cdr:y>0.11519</cdr:y>
    </cdr:to>
    <cdr:sp macro="" textlink="">
      <cdr:nvSpPr>
        <cdr:cNvPr id="24577" name="Text 1"/>
        <cdr:cNvSpPr txBox="1">
          <a:spLocks xmlns:a="http://schemas.openxmlformats.org/drawingml/2006/main" noChangeArrowheads="1"/>
        </cdr:cNvSpPr>
      </cdr:nvSpPr>
      <cdr:spPr bwMode="auto">
        <a:xfrm xmlns:a="http://schemas.openxmlformats.org/drawingml/2006/main">
          <a:off x="587824" y="85740"/>
          <a:ext cx="16114" cy="1915"/>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25.xml><?xml version="1.0" encoding="utf-8"?>
<c:userShapes xmlns:c="http://schemas.openxmlformats.org/drawingml/2006/chart">
  <cdr:relSizeAnchor xmlns:cdr="http://schemas.openxmlformats.org/drawingml/2006/chartDrawing">
    <cdr:from>
      <cdr:x>0.79715</cdr:x>
      <cdr:y>0.11301</cdr:y>
    </cdr:from>
    <cdr:to>
      <cdr:x>0.81999</cdr:x>
      <cdr:y>0.11606</cdr:y>
    </cdr:to>
    <cdr:sp macro="" textlink="">
      <cdr:nvSpPr>
        <cdr:cNvPr id="25601" name="Text 1"/>
        <cdr:cNvSpPr txBox="1">
          <a:spLocks xmlns:a="http://schemas.openxmlformats.org/drawingml/2006/main" noChangeArrowheads="1"/>
        </cdr:cNvSpPr>
      </cdr:nvSpPr>
      <cdr:spPr bwMode="auto">
        <a:xfrm xmlns:a="http://schemas.openxmlformats.org/drawingml/2006/main">
          <a:off x="587824" y="86059"/>
          <a:ext cx="16752" cy="223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26.xml><?xml version="1.0" encoding="utf-8"?>
<c:userShapes xmlns:c="http://schemas.openxmlformats.org/drawingml/2006/chart">
  <cdr:relSizeAnchor xmlns:cdr="http://schemas.openxmlformats.org/drawingml/2006/chartDrawing">
    <cdr:from>
      <cdr:x>0.7978</cdr:x>
      <cdr:y>0.06515</cdr:y>
    </cdr:from>
    <cdr:to>
      <cdr:x>0.82043</cdr:x>
      <cdr:y>0.06515</cdr:y>
    </cdr:to>
    <cdr:sp macro="" textlink="">
      <cdr:nvSpPr>
        <cdr:cNvPr id="26625" name="Text 1"/>
        <cdr:cNvSpPr txBox="1">
          <a:spLocks xmlns:a="http://schemas.openxmlformats.org/drawingml/2006/main" noChangeArrowheads="1"/>
        </cdr:cNvSpPr>
      </cdr:nvSpPr>
      <cdr:spPr bwMode="auto">
        <a:xfrm xmlns:a="http://schemas.openxmlformats.org/drawingml/2006/main">
          <a:off x="588303" y="50960"/>
          <a:ext cx="16592" cy="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27.xml><?xml version="1.0" encoding="utf-8"?>
<c:userShapes xmlns:c="http://schemas.openxmlformats.org/drawingml/2006/chart">
  <cdr:relSizeAnchor xmlns:cdr="http://schemas.openxmlformats.org/drawingml/2006/chartDrawing">
    <cdr:from>
      <cdr:x>0.79954</cdr:x>
      <cdr:y>0.22852</cdr:y>
    </cdr:from>
    <cdr:to>
      <cdr:x>0.83631</cdr:x>
      <cdr:y>0.24244</cdr:y>
    </cdr:to>
    <cdr:sp macro="" textlink="">
      <cdr:nvSpPr>
        <cdr:cNvPr id="27649" name="Text 1"/>
        <cdr:cNvSpPr txBox="1">
          <a:spLocks xmlns:a="http://schemas.openxmlformats.org/drawingml/2006/main" noChangeArrowheads="1"/>
        </cdr:cNvSpPr>
      </cdr:nvSpPr>
      <cdr:spPr bwMode="auto">
        <a:xfrm xmlns:a="http://schemas.openxmlformats.org/drawingml/2006/main">
          <a:off x="589579" y="170777"/>
          <a:ext cx="26963" cy="10211"/>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28.xml><?xml version="1.0" encoding="utf-8"?>
<c:userShapes xmlns:c="http://schemas.openxmlformats.org/drawingml/2006/chart">
  <cdr:relSizeAnchor xmlns:cdr="http://schemas.openxmlformats.org/drawingml/2006/chartDrawing">
    <cdr:from>
      <cdr:x>0.0094</cdr:x>
      <cdr:y>0.02329</cdr:y>
    </cdr:from>
    <cdr:to>
      <cdr:x>0.08684</cdr:x>
      <cdr:y>0.09639</cdr:y>
    </cdr:to>
    <cdr:sp macro="" textlink="">
      <cdr:nvSpPr>
        <cdr:cNvPr id="46081" name="Text Box 2049"/>
        <cdr:cNvSpPr txBox="1">
          <a:spLocks xmlns:a="http://schemas.openxmlformats.org/drawingml/2006/main" noChangeArrowheads="1"/>
        </cdr:cNvSpPr>
      </cdr:nvSpPr>
      <cdr:spPr bwMode="auto">
        <a:xfrm xmlns:a="http://schemas.openxmlformats.org/drawingml/2006/main">
          <a:off x="79407" y="83459"/>
          <a:ext cx="654025" cy="26186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none" lIns="27432" tIns="27432" rIns="27432" bIns="27432" anchor="ctr" upright="1">
          <a:spAutoFit/>
        </a:bodyPr>
        <a:lstStyle xmlns:a="http://schemas.openxmlformats.org/drawingml/2006/main"/>
        <a:p xmlns:a="http://schemas.openxmlformats.org/drawingml/2006/main">
          <a:pPr algn="ctr" rtl="0">
            <a:defRPr sz="1000"/>
          </a:pPr>
          <a:r>
            <a:rPr lang="nb-NO" sz="1400" b="1" i="0" u="none" strike="noStrike" baseline="0">
              <a:solidFill>
                <a:srgbClr val="000000"/>
              </a:solidFill>
              <a:latin typeface="Arial"/>
              <a:cs typeface="Arial"/>
            </a:rPr>
            <a:t>STDEV</a:t>
          </a:r>
        </a:p>
      </cdr:txBody>
    </cdr:sp>
  </cdr:relSizeAnchor>
  <cdr:relSizeAnchor xmlns:cdr="http://schemas.openxmlformats.org/drawingml/2006/chartDrawing">
    <cdr:from>
      <cdr:x>0.82571</cdr:x>
      <cdr:y>0.02329</cdr:y>
    </cdr:from>
    <cdr:to>
      <cdr:x>1</cdr:x>
      <cdr:y>0.09639</cdr:y>
    </cdr:to>
    <cdr:sp macro="" textlink="">
      <cdr:nvSpPr>
        <cdr:cNvPr id="46082" name="Text Box 2050"/>
        <cdr:cNvSpPr txBox="1">
          <a:spLocks xmlns:a="http://schemas.openxmlformats.org/drawingml/2006/main" noChangeArrowheads="1"/>
        </cdr:cNvSpPr>
      </cdr:nvSpPr>
      <cdr:spPr bwMode="auto">
        <a:xfrm xmlns:a="http://schemas.openxmlformats.org/drawingml/2006/main">
          <a:off x="6990064" y="83459"/>
          <a:ext cx="1472006" cy="261867"/>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none" lIns="27432" tIns="27432" rIns="27432" bIns="27432" anchor="ctr" upright="1">
          <a:spAutoFit/>
        </a:bodyPr>
        <a:lstStyle xmlns:a="http://schemas.openxmlformats.org/drawingml/2006/main"/>
        <a:p xmlns:a="http://schemas.openxmlformats.org/drawingml/2006/main">
          <a:pPr algn="ctr" rtl="0">
            <a:defRPr sz="1000"/>
          </a:pPr>
          <a:r>
            <a:rPr lang="nb-NO" sz="1400" b="1" i="0" u="none" strike="noStrike" baseline="0">
              <a:solidFill>
                <a:srgbClr val="000000"/>
              </a:solidFill>
              <a:latin typeface="Arial"/>
              <a:cs typeface="Arial"/>
            </a:rPr>
            <a:t>Agreement &amp; CV</a:t>
          </a:r>
        </a:p>
      </cdr:txBody>
    </cdr:sp>
  </cdr:relSizeAnchor>
</c:userShapes>
</file>

<file path=xl/drawings/drawing29.xml><?xml version="1.0" encoding="utf-8"?>
<xdr:wsDr xmlns:xdr="http://schemas.openxmlformats.org/drawingml/2006/spreadsheetDrawing" xmlns:a="http://schemas.openxmlformats.org/drawingml/2006/main">
  <xdr:twoCellAnchor>
    <xdr:from>
      <xdr:col>50</xdr:col>
      <xdr:colOff>0</xdr:colOff>
      <xdr:row>4</xdr:row>
      <xdr:rowOff>0</xdr:rowOff>
    </xdr:from>
    <xdr:to>
      <xdr:col>50</xdr:col>
      <xdr:colOff>0</xdr:colOff>
      <xdr:row>4</xdr:row>
      <xdr:rowOff>0</xdr:rowOff>
    </xdr:to>
    <xdr:graphicFrame macro="">
      <xdr:nvGraphicFramePr>
        <xdr:cNvPr id="8366237" name="Chart 1025">
          <a:extLst>
            <a:ext uri="{FF2B5EF4-FFF2-40B4-BE49-F238E27FC236}">
              <a16:creationId xmlns:a16="http://schemas.microsoft.com/office/drawing/2014/main" id="{00000000-0008-0000-0100-00009D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8366238" name="Chart 1026">
          <a:extLst>
            <a:ext uri="{FF2B5EF4-FFF2-40B4-BE49-F238E27FC236}">
              <a16:creationId xmlns:a16="http://schemas.microsoft.com/office/drawing/2014/main" id="{00000000-0008-0000-0100-00009E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8366239" name="Chart 1027">
          <a:extLst>
            <a:ext uri="{FF2B5EF4-FFF2-40B4-BE49-F238E27FC236}">
              <a16:creationId xmlns:a16="http://schemas.microsoft.com/office/drawing/2014/main" id="{00000000-0008-0000-0100-00009F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8366240" name="Chart 1028">
          <a:extLst>
            <a:ext uri="{FF2B5EF4-FFF2-40B4-BE49-F238E27FC236}">
              <a16:creationId xmlns:a16="http://schemas.microsoft.com/office/drawing/2014/main" id="{00000000-0008-0000-0100-0000A0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8366241" name="Chart 1029">
          <a:extLst>
            <a:ext uri="{FF2B5EF4-FFF2-40B4-BE49-F238E27FC236}">
              <a16:creationId xmlns:a16="http://schemas.microsoft.com/office/drawing/2014/main" id="{00000000-0008-0000-0100-0000A1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8366242" name="Chart 1030">
          <a:extLst>
            <a:ext uri="{FF2B5EF4-FFF2-40B4-BE49-F238E27FC236}">
              <a16:creationId xmlns:a16="http://schemas.microsoft.com/office/drawing/2014/main" id="{00000000-0008-0000-0100-0000A2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8366243" name="Chart 1031">
          <a:extLst>
            <a:ext uri="{FF2B5EF4-FFF2-40B4-BE49-F238E27FC236}">
              <a16:creationId xmlns:a16="http://schemas.microsoft.com/office/drawing/2014/main" id="{00000000-0008-0000-0100-0000A3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8366244" name="Chart 1032">
          <a:extLst>
            <a:ext uri="{FF2B5EF4-FFF2-40B4-BE49-F238E27FC236}">
              <a16:creationId xmlns:a16="http://schemas.microsoft.com/office/drawing/2014/main" id="{00000000-0008-0000-0100-0000A4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8366245" name="Chart 1033">
          <a:extLst>
            <a:ext uri="{FF2B5EF4-FFF2-40B4-BE49-F238E27FC236}">
              <a16:creationId xmlns:a16="http://schemas.microsoft.com/office/drawing/2014/main" id="{00000000-0008-0000-0100-0000A5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8366246" name="Chart 1034">
          <a:extLst>
            <a:ext uri="{FF2B5EF4-FFF2-40B4-BE49-F238E27FC236}">
              <a16:creationId xmlns:a16="http://schemas.microsoft.com/office/drawing/2014/main" id="{00000000-0008-0000-0100-0000A6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50</xdr:col>
      <xdr:colOff>0</xdr:colOff>
      <xdr:row>4</xdr:row>
      <xdr:rowOff>0</xdr:rowOff>
    </xdr:from>
    <xdr:to>
      <xdr:col>50</xdr:col>
      <xdr:colOff>0</xdr:colOff>
      <xdr:row>4</xdr:row>
      <xdr:rowOff>0</xdr:rowOff>
    </xdr:to>
    <xdr:graphicFrame macro="">
      <xdr:nvGraphicFramePr>
        <xdr:cNvPr id="8366247" name="Chart 1035">
          <a:extLst>
            <a:ext uri="{FF2B5EF4-FFF2-40B4-BE49-F238E27FC236}">
              <a16:creationId xmlns:a16="http://schemas.microsoft.com/office/drawing/2014/main" id="{00000000-0008-0000-0100-0000A7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0</xdr:colOff>
      <xdr:row>87</xdr:row>
      <xdr:rowOff>0</xdr:rowOff>
    </xdr:from>
    <xdr:to>
      <xdr:col>20</xdr:col>
      <xdr:colOff>0</xdr:colOff>
      <xdr:row>87</xdr:row>
      <xdr:rowOff>0</xdr:rowOff>
    </xdr:to>
    <xdr:graphicFrame macro="">
      <xdr:nvGraphicFramePr>
        <xdr:cNvPr id="8366248" name="Chart 1036">
          <a:extLst>
            <a:ext uri="{FF2B5EF4-FFF2-40B4-BE49-F238E27FC236}">
              <a16:creationId xmlns:a16="http://schemas.microsoft.com/office/drawing/2014/main" id="{00000000-0008-0000-0100-0000A8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0</xdr:colOff>
      <xdr:row>87</xdr:row>
      <xdr:rowOff>0</xdr:rowOff>
    </xdr:from>
    <xdr:to>
      <xdr:col>20</xdr:col>
      <xdr:colOff>0</xdr:colOff>
      <xdr:row>87</xdr:row>
      <xdr:rowOff>0</xdr:rowOff>
    </xdr:to>
    <xdr:graphicFrame macro="">
      <xdr:nvGraphicFramePr>
        <xdr:cNvPr id="8366249" name="Chart 1037">
          <a:extLst>
            <a:ext uri="{FF2B5EF4-FFF2-40B4-BE49-F238E27FC236}">
              <a16:creationId xmlns:a16="http://schemas.microsoft.com/office/drawing/2014/main" id="{00000000-0008-0000-0100-0000A9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0</xdr:colOff>
      <xdr:row>87</xdr:row>
      <xdr:rowOff>0</xdr:rowOff>
    </xdr:from>
    <xdr:to>
      <xdr:col>20</xdr:col>
      <xdr:colOff>0</xdr:colOff>
      <xdr:row>87</xdr:row>
      <xdr:rowOff>0</xdr:rowOff>
    </xdr:to>
    <xdr:graphicFrame macro="">
      <xdr:nvGraphicFramePr>
        <xdr:cNvPr id="8366250" name="Chart 1038">
          <a:extLst>
            <a:ext uri="{FF2B5EF4-FFF2-40B4-BE49-F238E27FC236}">
              <a16:creationId xmlns:a16="http://schemas.microsoft.com/office/drawing/2014/main" id="{00000000-0008-0000-0100-0000AA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87</xdr:row>
      <xdr:rowOff>0</xdr:rowOff>
    </xdr:from>
    <xdr:to>
      <xdr:col>20</xdr:col>
      <xdr:colOff>0</xdr:colOff>
      <xdr:row>87</xdr:row>
      <xdr:rowOff>0</xdr:rowOff>
    </xdr:to>
    <xdr:graphicFrame macro="">
      <xdr:nvGraphicFramePr>
        <xdr:cNvPr id="8366251" name="Chart 1039">
          <a:extLst>
            <a:ext uri="{FF2B5EF4-FFF2-40B4-BE49-F238E27FC236}">
              <a16:creationId xmlns:a16="http://schemas.microsoft.com/office/drawing/2014/main" id="{00000000-0008-0000-0100-0000AB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0</xdr:colOff>
      <xdr:row>87</xdr:row>
      <xdr:rowOff>0</xdr:rowOff>
    </xdr:from>
    <xdr:to>
      <xdr:col>20</xdr:col>
      <xdr:colOff>0</xdr:colOff>
      <xdr:row>87</xdr:row>
      <xdr:rowOff>0</xdr:rowOff>
    </xdr:to>
    <xdr:graphicFrame macro="">
      <xdr:nvGraphicFramePr>
        <xdr:cNvPr id="8366252" name="Chart 1040">
          <a:extLst>
            <a:ext uri="{FF2B5EF4-FFF2-40B4-BE49-F238E27FC236}">
              <a16:creationId xmlns:a16="http://schemas.microsoft.com/office/drawing/2014/main" id="{00000000-0008-0000-0100-0000AC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20</xdr:col>
      <xdr:colOff>0</xdr:colOff>
      <xdr:row>87</xdr:row>
      <xdr:rowOff>0</xdr:rowOff>
    </xdr:from>
    <xdr:to>
      <xdr:col>20</xdr:col>
      <xdr:colOff>0</xdr:colOff>
      <xdr:row>87</xdr:row>
      <xdr:rowOff>0</xdr:rowOff>
    </xdr:to>
    <xdr:graphicFrame macro="">
      <xdr:nvGraphicFramePr>
        <xdr:cNvPr id="8366253" name="Chart 1041">
          <a:extLst>
            <a:ext uri="{FF2B5EF4-FFF2-40B4-BE49-F238E27FC236}">
              <a16:creationId xmlns:a16="http://schemas.microsoft.com/office/drawing/2014/main" id="{00000000-0008-0000-0100-0000AD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87</xdr:row>
      <xdr:rowOff>0</xdr:rowOff>
    </xdr:from>
    <xdr:to>
      <xdr:col>20</xdr:col>
      <xdr:colOff>0</xdr:colOff>
      <xdr:row>87</xdr:row>
      <xdr:rowOff>0</xdr:rowOff>
    </xdr:to>
    <xdr:graphicFrame macro="">
      <xdr:nvGraphicFramePr>
        <xdr:cNvPr id="8366254" name="Chart 1042">
          <a:extLst>
            <a:ext uri="{FF2B5EF4-FFF2-40B4-BE49-F238E27FC236}">
              <a16:creationId xmlns:a16="http://schemas.microsoft.com/office/drawing/2014/main" id="{00000000-0008-0000-0100-0000AE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20</xdr:col>
      <xdr:colOff>0</xdr:colOff>
      <xdr:row>87</xdr:row>
      <xdr:rowOff>0</xdr:rowOff>
    </xdr:from>
    <xdr:to>
      <xdr:col>20</xdr:col>
      <xdr:colOff>0</xdr:colOff>
      <xdr:row>87</xdr:row>
      <xdr:rowOff>0</xdr:rowOff>
    </xdr:to>
    <xdr:graphicFrame macro="">
      <xdr:nvGraphicFramePr>
        <xdr:cNvPr id="8366255" name="Chart 1043">
          <a:extLst>
            <a:ext uri="{FF2B5EF4-FFF2-40B4-BE49-F238E27FC236}">
              <a16:creationId xmlns:a16="http://schemas.microsoft.com/office/drawing/2014/main" id="{00000000-0008-0000-0100-0000AF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20</xdr:col>
      <xdr:colOff>0</xdr:colOff>
      <xdr:row>87</xdr:row>
      <xdr:rowOff>0</xdr:rowOff>
    </xdr:from>
    <xdr:to>
      <xdr:col>20</xdr:col>
      <xdr:colOff>0</xdr:colOff>
      <xdr:row>87</xdr:row>
      <xdr:rowOff>0</xdr:rowOff>
    </xdr:to>
    <xdr:graphicFrame macro="">
      <xdr:nvGraphicFramePr>
        <xdr:cNvPr id="8366256" name="Chart 1044">
          <a:extLst>
            <a:ext uri="{FF2B5EF4-FFF2-40B4-BE49-F238E27FC236}">
              <a16:creationId xmlns:a16="http://schemas.microsoft.com/office/drawing/2014/main" id="{00000000-0008-0000-0100-0000B0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20</xdr:col>
      <xdr:colOff>0</xdr:colOff>
      <xdr:row>87</xdr:row>
      <xdr:rowOff>0</xdr:rowOff>
    </xdr:from>
    <xdr:to>
      <xdr:col>20</xdr:col>
      <xdr:colOff>0</xdr:colOff>
      <xdr:row>87</xdr:row>
      <xdr:rowOff>0</xdr:rowOff>
    </xdr:to>
    <xdr:graphicFrame macro="">
      <xdr:nvGraphicFramePr>
        <xdr:cNvPr id="8366257" name="Chart 1045">
          <a:extLst>
            <a:ext uri="{FF2B5EF4-FFF2-40B4-BE49-F238E27FC236}">
              <a16:creationId xmlns:a16="http://schemas.microsoft.com/office/drawing/2014/main" id="{00000000-0008-0000-0100-0000B1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20</xdr:col>
      <xdr:colOff>0</xdr:colOff>
      <xdr:row>87</xdr:row>
      <xdr:rowOff>0</xdr:rowOff>
    </xdr:from>
    <xdr:to>
      <xdr:col>20</xdr:col>
      <xdr:colOff>0</xdr:colOff>
      <xdr:row>87</xdr:row>
      <xdr:rowOff>0</xdr:rowOff>
    </xdr:to>
    <xdr:graphicFrame macro="">
      <xdr:nvGraphicFramePr>
        <xdr:cNvPr id="8366258" name="Chart 1046">
          <a:extLst>
            <a:ext uri="{FF2B5EF4-FFF2-40B4-BE49-F238E27FC236}">
              <a16:creationId xmlns:a16="http://schemas.microsoft.com/office/drawing/2014/main" id="{00000000-0008-0000-0100-0000B2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20</xdr:col>
      <xdr:colOff>0</xdr:colOff>
      <xdr:row>87</xdr:row>
      <xdr:rowOff>0</xdr:rowOff>
    </xdr:from>
    <xdr:to>
      <xdr:col>20</xdr:col>
      <xdr:colOff>0</xdr:colOff>
      <xdr:row>87</xdr:row>
      <xdr:rowOff>0</xdr:rowOff>
    </xdr:to>
    <xdr:graphicFrame macro="">
      <xdr:nvGraphicFramePr>
        <xdr:cNvPr id="8366259" name="Chart 1047">
          <a:extLst>
            <a:ext uri="{FF2B5EF4-FFF2-40B4-BE49-F238E27FC236}">
              <a16:creationId xmlns:a16="http://schemas.microsoft.com/office/drawing/2014/main" id="{00000000-0008-0000-0100-0000B3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87</xdr:row>
      <xdr:rowOff>0</xdr:rowOff>
    </xdr:from>
    <xdr:to>
      <xdr:col>20</xdr:col>
      <xdr:colOff>0</xdr:colOff>
      <xdr:row>87</xdr:row>
      <xdr:rowOff>0</xdr:rowOff>
    </xdr:to>
    <xdr:graphicFrame macro="">
      <xdr:nvGraphicFramePr>
        <xdr:cNvPr id="8366260" name="Chart 1048">
          <a:extLst>
            <a:ext uri="{FF2B5EF4-FFF2-40B4-BE49-F238E27FC236}">
              <a16:creationId xmlns:a16="http://schemas.microsoft.com/office/drawing/2014/main" id="{00000000-0008-0000-0100-0000B4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87</xdr:row>
      <xdr:rowOff>0</xdr:rowOff>
    </xdr:from>
    <xdr:to>
      <xdr:col>20</xdr:col>
      <xdr:colOff>0</xdr:colOff>
      <xdr:row>87</xdr:row>
      <xdr:rowOff>0</xdr:rowOff>
    </xdr:to>
    <xdr:graphicFrame macro="">
      <xdr:nvGraphicFramePr>
        <xdr:cNvPr id="8366261" name="Chart 1049">
          <a:extLst>
            <a:ext uri="{FF2B5EF4-FFF2-40B4-BE49-F238E27FC236}">
              <a16:creationId xmlns:a16="http://schemas.microsoft.com/office/drawing/2014/main" id="{00000000-0008-0000-0100-0000B5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20</xdr:col>
      <xdr:colOff>0</xdr:colOff>
      <xdr:row>87</xdr:row>
      <xdr:rowOff>0</xdr:rowOff>
    </xdr:from>
    <xdr:to>
      <xdr:col>20</xdr:col>
      <xdr:colOff>0</xdr:colOff>
      <xdr:row>87</xdr:row>
      <xdr:rowOff>0</xdr:rowOff>
    </xdr:to>
    <xdr:graphicFrame macro="">
      <xdr:nvGraphicFramePr>
        <xdr:cNvPr id="8366262" name="Chart 1050">
          <a:extLst>
            <a:ext uri="{FF2B5EF4-FFF2-40B4-BE49-F238E27FC236}">
              <a16:creationId xmlns:a16="http://schemas.microsoft.com/office/drawing/2014/main" id="{00000000-0008-0000-0100-0000B6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20</xdr:col>
      <xdr:colOff>0</xdr:colOff>
      <xdr:row>87</xdr:row>
      <xdr:rowOff>0</xdr:rowOff>
    </xdr:from>
    <xdr:to>
      <xdr:col>20</xdr:col>
      <xdr:colOff>0</xdr:colOff>
      <xdr:row>87</xdr:row>
      <xdr:rowOff>0</xdr:rowOff>
    </xdr:to>
    <xdr:graphicFrame macro="">
      <xdr:nvGraphicFramePr>
        <xdr:cNvPr id="8366263" name="Chart 1051">
          <a:extLst>
            <a:ext uri="{FF2B5EF4-FFF2-40B4-BE49-F238E27FC236}">
              <a16:creationId xmlns:a16="http://schemas.microsoft.com/office/drawing/2014/main" id="{00000000-0008-0000-0100-0000B7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28</xdr:col>
      <xdr:colOff>0</xdr:colOff>
      <xdr:row>561</xdr:row>
      <xdr:rowOff>0</xdr:rowOff>
    </xdr:from>
    <xdr:to>
      <xdr:col>37</xdr:col>
      <xdr:colOff>0</xdr:colOff>
      <xdr:row>574</xdr:row>
      <xdr:rowOff>0</xdr:rowOff>
    </xdr:to>
    <xdr:graphicFrame macro="">
      <xdr:nvGraphicFramePr>
        <xdr:cNvPr id="8366264" name="Chart 1052">
          <a:extLst>
            <a:ext uri="{FF2B5EF4-FFF2-40B4-BE49-F238E27FC236}">
              <a16:creationId xmlns:a16="http://schemas.microsoft.com/office/drawing/2014/main" id="{00000000-0008-0000-0100-0000B8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37</xdr:col>
      <xdr:colOff>0</xdr:colOff>
      <xdr:row>561</xdr:row>
      <xdr:rowOff>0</xdr:rowOff>
    </xdr:from>
    <xdr:to>
      <xdr:col>46</xdr:col>
      <xdr:colOff>0</xdr:colOff>
      <xdr:row>574</xdr:row>
      <xdr:rowOff>0</xdr:rowOff>
    </xdr:to>
    <xdr:graphicFrame macro="">
      <xdr:nvGraphicFramePr>
        <xdr:cNvPr id="8366265" name="Chart 1053">
          <a:extLst>
            <a:ext uri="{FF2B5EF4-FFF2-40B4-BE49-F238E27FC236}">
              <a16:creationId xmlns:a16="http://schemas.microsoft.com/office/drawing/2014/main" id="{00000000-0008-0000-0100-0000B9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28</xdr:col>
      <xdr:colOff>0</xdr:colOff>
      <xdr:row>574</xdr:row>
      <xdr:rowOff>0</xdr:rowOff>
    </xdr:from>
    <xdr:to>
      <xdr:col>37</xdr:col>
      <xdr:colOff>0</xdr:colOff>
      <xdr:row>587</xdr:row>
      <xdr:rowOff>0</xdr:rowOff>
    </xdr:to>
    <xdr:graphicFrame macro="">
      <xdr:nvGraphicFramePr>
        <xdr:cNvPr id="8366266" name="Chart 1054">
          <a:extLst>
            <a:ext uri="{FF2B5EF4-FFF2-40B4-BE49-F238E27FC236}">
              <a16:creationId xmlns:a16="http://schemas.microsoft.com/office/drawing/2014/main" id="{00000000-0008-0000-0100-0000BA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37</xdr:col>
      <xdr:colOff>0</xdr:colOff>
      <xdr:row>574</xdr:row>
      <xdr:rowOff>0</xdr:rowOff>
    </xdr:from>
    <xdr:to>
      <xdr:col>46</xdr:col>
      <xdr:colOff>0</xdr:colOff>
      <xdr:row>587</xdr:row>
      <xdr:rowOff>0</xdr:rowOff>
    </xdr:to>
    <xdr:graphicFrame macro="">
      <xdr:nvGraphicFramePr>
        <xdr:cNvPr id="8366267" name="Chart 1055">
          <a:extLst>
            <a:ext uri="{FF2B5EF4-FFF2-40B4-BE49-F238E27FC236}">
              <a16:creationId xmlns:a16="http://schemas.microsoft.com/office/drawing/2014/main" id="{00000000-0008-0000-0100-0000BB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28</xdr:col>
      <xdr:colOff>0</xdr:colOff>
      <xdr:row>587</xdr:row>
      <xdr:rowOff>0</xdr:rowOff>
    </xdr:from>
    <xdr:to>
      <xdr:col>37</xdr:col>
      <xdr:colOff>0</xdr:colOff>
      <xdr:row>600</xdr:row>
      <xdr:rowOff>0</xdr:rowOff>
    </xdr:to>
    <xdr:graphicFrame macro="">
      <xdr:nvGraphicFramePr>
        <xdr:cNvPr id="8366268" name="Chart 1056">
          <a:extLst>
            <a:ext uri="{FF2B5EF4-FFF2-40B4-BE49-F238E27FC236}">
              <a16:creationId xmlns:a16="http://schemas.microsoft.com/office/drawing/2014/main" id="{00000000-0008-0000-0100-0000BC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37</xdr:col>
      <xdr:colOff>0</xdr:colOff>
      <xdr:row>587</xdr:row>
      <xdr:rowOff>0</xdr:rowOff>
    </xdr:from>
    <xdr:to>
      <xdr:col>46</xdr:col>
      <xdr:colOff>0</xdr:colOff>
      <xdr:row>600</xdr:row>
      <xdr:rowOff>0</xdr:rowOff>
    </xdr:to>
    <xdr:graphicFrame macro="">
      <xdr:nvGraphicFramePr>
        <xdr:cNvPr id="8366269" name="Chart 1057">
          <a:extLst>
            <a:ext uri="{FF2B5EF4-FFF2-40B4-BE49-F238E27FC236}">
              <a16:creationId xmlns:a16="http://schemas.microsoft.com/office/drawing/2014/main" id="{00000000-0008-0000-0100-0000BD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28</xdr:col>
      <xdr:colOff>0</xdr:colOff>
      <xdr:row>600</xdr:row>
      <xdr:rowOff>0</xdr:rowOff>
    </xdr:from>
    <xdr:to>
      <xdr:col>37</xdr:col>
      <xdr:colOff>0</xdr:colOff>
      <xdr:row>613</xdr:row>
      <xdr:rowOff>66675</xdr:rowOff>
    </xdr:to>
    <xdr:graphicFrame macro="">
      <xdr:nvGraphicFramePr>
        <xdr:cNvPr id="8366270" name="Chart 1058">
          <a:extLst>
            <a:ext uri="{FF2B5EF4-FFF2-40B4-BE49-F238E27FC236}">
              <a16:creationId xmlns:a16="http://schemas.microsoft.com/office/drawing/2014/main" id="{00000000-0008-0000-0100-0000BE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37</xdr:col>
      <xdr:colOff>0</xdr:colOff>
      <xdr:row>599</xdr:row>
      <xdr:rowOff>152400</xdr:rowOff>
    </xdr:from>
    <xdr:to>
      <xdr:col>46</xdr:col>
      <xdr:colOff>9525</xdr:colOff>
      <xdr:row>613</xdr:row>
      <xdr:rowOff>38100</xdr:rowOff>
    </xdr:to>
    <xdr:graphicFrame macro="">
      <xdr:nvGraphicFramePr>
        <xdr:cNvPr id="8366271" name="Chart 1059">
          <a:extLst>
            <a:ext uri="{FF2B5EF4-FFF2-40B4-BE49-F238E27FC236}">
              <a16:creationId xmlns:a16="http://schemas.microsoft.com/office/drawing/2014/main" id="{00000000-0008-0000-0100-0000BF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editAs="oneCell">
    <xdr:from>
      <xdr:col>4</xdr:col>
      <xdr:colOff>200025</xdr:colOff>
      <xdr:row>90</xdr:row>
      <xdr:rowOff>31750</xdr:rowOff>
    </xdr:from>
    <xdr:to>
      <xdr:col>19</xdr:col>
      <xdr:colOff>711200</xdr:colOff>
      <xdr:row>97</xdr:row>
      <xdr:rowOff>60325</xdr:rowOff>
    </xdr:to>
    <xdr:sp macro="" textlink="">
      <xdr:nvSpPr>
        <xdr:cNvPr id="37" name="Text Box 1060">
          <a:extLst>
            <a:ext uri="{FF2B5EF4-FFF2-40B4-BE49-F238E27FC236}">
              <a16:creationId xmlns:a16="http://schemas.microsoft.com/office/drawing/2014/main" id="{00000000-0008-0000-0100-000025000000}"/>
            </a:ext>
          </a:extLst>
        </xdr:cNvPr>
        <xdr:cNvSpPr txBox="1">
          <a:spLocks noChangeArrowheads="1"/>
        </xdr:cNvSpPr>
      </xdr:nvSpPr>
      <xdr:spPr bwMode="auto">
        <a:xfrm>
          <a:off x="2171700" y="22091650"/>
          <a:ext cx="9829800" cy="1400175"/>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0" i="0" u="none" strike="noStrike" baseline="0">
              <a:solidFill>
                <a:srgbClr val="000000"/>
              </a:solidFill>
              <a:latin typeface="Times New Roman"/>
              <a:cs typeface="Times New Roman"/>
            </a:rPr>
            <a:t>The number of age readings,  the coefficient of variation (CV), the percent agreement and the RELATIVE bias are presented by MODAL age for each age reader and for all readers combined. A weighted mean CV and a weighted mean percent agreement are given by reader and all readers combined. The CV's by MODAL age for each individual age reader and all readers combined indicate the precision in age reading by MODAL age. The weighted mean CV's over all MODAL age groups comined indicate the precision in age reading by reader and for all age readers combined.</a:t>
          </a:r>
        </a:p>
      </xdr:txBody>
    </xdr:sp>
    <xdr:clientData/>
  </xdr:twoCellAnchor>
  <xdr:twoCellAnchor editAs="oneCell">
    <xdr:from>
      <xdr:col>5</xdr:col>
      <xdr:colOff>6350</xdr:colOff>
      <xdr:row>200</xdr:row>
      <xdr:rowOff>117475</xdr:rowOff>
    </xdr:from>
    <xdr:to>
      <xdr:col>20</xdr:col>
      <xdr:colOff>250825</xdr:colOff>
      <xdr:row>205</xdr:row>
      <xdr:rowOff>79375</xdr:rowOff>
    </xdr:to>
    <xdr:sp macro="" textlink="">
      <xdr:nvSpPr>
        <xdr:cNvPr id="38" name="Text Box 1061">
          <a:extLst>
            <a:ext uri="{FF2B5EF4-FFF2-40B4-BE49-F238E27FC236}">
              <a16:creationId xmlns:a16="http://schemas.microsoft.com/office/drawing/2014/main" id="{00000000-0008-0000-0100-000026000000}"/>
            </a:ext>
          </a:extLst>
        </xdr:cNvPr>
        <xdr:cNvSpPr txBox="1">
          <a:spLocks noChangeArrowheads="1"/>
        </xdr:cNvSpPr>
      </xdr:nvSpPr>
      <xdr:spPr bwMode="auto">
        <a:xfrm>
          <a:off x="2444750" y="41560750"/>
          <a:ext cx="9858375" cy="914400"/>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sng" strike="noStrike" baseline="0">
              <a:solidFill>
                <a:srgbClr val="000000"/>
              </a:solidFill>
              <a:latin typeface="Times New Roman"/>
              <a:cs typeface="Times New Roman"/>
            </a:rPr>
            <a:t>Upper table</a:t>
          </a:r>
          <a:r>
            <a:rPr lang="nb-NO" sz="1300" b="0" i="0" u="none" strike="noStrike" baseline="0">
              <a:solidFill>
                <a:srgbClr val="000000"/>
              </a:solidFill>
              <a:latin typeface="Times New Roman"/>
              <a:cs typeface="Times New Roman"/>
            </a:rPr>
            <a:t>: The age compositions estimated by each age reader and all age readers combined.</a:t>
          </a:r>
        </a:p>
        <a:p>
          <a:pPr algn="l" rtl="0">
            <a:defRPr sz="1000"/>
          </a:pPr>
          <a:r>
            <a:rPr lang="nb-NO" sz="1300" b="0" i="0" u="sng" strike="noStrike" baseline="0">
              <a:solidFill>
                <a:srgbClr val="000000"/>
              </a:solidFill>
              <a:latin typeface="Times New Roman"/>
              <a:cs typeface="Times New Roman"/>
            </a:rPr>
            <a:t>Midle table</a:t>
          </a:r>
          <a:r>
            <a:rPr lang="nb-NO" sz="1300" b="0" i="0" u="none" strike="noStrike" baseline="0">
              <a:solidFill>
                <a:srgbClr val="000000"/>
              </a:solidFill>
              <a:latin typeface="Times New Roman"/>
              <a:cs typeface="Times New Roman"/>
            </a:rPr>
            <a:t>: The estimated mean length at age by age reader and by all age readers combined.</a:t>
          </a:r>
        </a:p>
        <a:p>
          <a:pPr algn="l" rtl="0">
            <a:defRPr sz="1000"/>
          </a:pPr>
          <a:r>
            <a:rPr lang="nb-NO" sz="1300" b="0" i="0" u="sng" strike="noStrike" baseline="0">
              <a:solidFill>
                <a:srgbClr val="000000"/>
              </a:solidFill>
              <a:latin typeface="Times New Roman"/>
              <a:cs typeface="Times New Roman"/>
            </a:rPr>
            <a:t>Lower table</a:t>
          </a:r>
          <a:r>
            <a:rPr lang="nb-NO" sz="1300" b="0" i="0" u="none" strike="noStrike" baseline="0">
              <a:solidFill>
                <a:srgbClr val="000000"/>
              </a:solidFill>
              <a:latin typeface="Times New Roman"/>
              <a:cs typeface="Times New Roman"/>
            </a:rPr>
            <a:t>: Bias tests: non-parametrically with a one-sample Wilcoxon rank sum test.The inter-reader bias test and the reader against MODAL</a:t>
          </a:r>
        </a:p>
        <a:p>
          <a:pPr algn="l" rtl="0">
            <a:defRPr sz="1000"/>
          </a:pPr>
          <a:r>
            <a:rPr lang="nb-NO" sz="1300" b="0" i="0" u="none" strike="noStrike" baseline="0">
              <a:solidFill>
                <a:srgbClr val="000000"/>
              </a:solidFill>
              <a:latin typeface="Times New Roman"/>
              <a:cs typeface="Times New Roman"/>
            </a:rPr>
            <a:t>                       age bias   test.</a:t>
          </a:r>
        </a:p>
      </xdr:txBody>
    </xdr:sp>
    <xdr:clientData/>
  </xdr:twoCellAnchor>
  <xdr:twoCellAnchor editAs="oneCell">
    <xdr:from>
      <xdr:col>27</xdr:col>
      <xdr:colOff>714375</xdr:colOff>
      <xdr:row>557</xdr:row>
      <xdr:rowOff>0</xdr:rowOff>
    </xdr:from>
    <xdr:to>
      <xdr:col>44</xdr:col>
      <xdr:colOff>409575</xdr:colOff>
      <xdr:row>560</xdr:row>
      <xdr:rowOff>180975</xdr:rowOff>
    </xdr:to>
    <xdr:sp macro="" textlink="">
      <xdr:nvSpPr>
        <xdr:cNvPr id="39" name="Text Box 1062">
          <a:extLst>
            <a:ext uri="{FF2B5EF4-FFF2-40B4-BE49-F238E27FC236}">
              <a16:creationId xmlns:a16="http://schemas.microsoft.com/office/drawing/2014/main" id="{00000000-0008-0000-0100-000027000000}"/>
            </a:ext>
          </a:extLst>
        </xdr:cNvPr>
        <xdr:cNvSpPr txBox="1">
          <a:spLocks noChangeArrowheads="1"/>
        </xdr:cNvSpPr>
      </xdr:nvSpPr>
      <xdr:spPr bwMode="auto">
        <a:xfrm>
          <a:off x="14878050" y="101888925"/>
          <a:ext cx="9458325" cy="895350"/>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0" i="0" u="none" strike="noStrike" baseline="0">
              <a:solidFill>
                <a:srgbClr val="000000"/>
              </a:solidFill>
              <a:latin typeface="Times New Roman"/>
              <a:cs typeface="Times New Roman"/>
            </a:rPr>
            <a:t>In the age bias plots below the mean age recorded +/- 2stdev of each age reader and all readers combined are plotted against the MODAL age. The estimated mean age corresponds to MODAL age, if the estimated mean age is on the 1:1 equilibrium line (solid line). RELATIVE bias is the age difference between estimated mean age and MODAL age.</a:t>
          </a:r>
        </a:p>
      </xdr:txBody>
    </xdr:sp>
    <xdr:clientData/>
  </xdr:twoCellAnchor>
  <xdr:twoCellAnchor editAs="oneCell">
    <xdr:from>
      <xdr:col>20</xdr:col>
      <xdr:colOff>38100</xdr:colOff>
      <xdr:row>4</xdr:row>
      <xdr:rowOff>104775</xdr:rowOff>
    </xdr:from>
    <xdr:to>
      <xdr:col>22</xdr:col>
      <xdr:colOff>28575</xdr:colOff>
      <xdr:row>17</xdr:row>
      <xdr:rowOff>123825</xdr:rowOff>
    </xdr:to>
    <xdr:sp macro="" textlink="">
      <xdr:nvSpPr>
        <xdr:cNvPr id="40" name="Text Box 1063">
          <a:extLst>
            <a:ext uri="{FF2B5EF4-FFF2-40B4-BE49-F238E27FC236}">
              <a16:creationId xmlns:a16="http://schemas.microsoft.com/office/drawing/2014/main" id="{00000000-0008-0000-0100-000028000000}"/>
            </a:ext>
          </a:extLst>
        </xdr:cNvPr>
        <xdr:cNvSpPr txBox="1">
          <a:spLocks noChangeArrowheads="1"/>
        </xdr:cNvSpPr>
      </xdr:nvSpPr>
      <xdr:spPr bwMode="auto">
        <a:xfrm>
          <a:off x="10801350" y="1590675"/>
          <a:ext cx="1038225" cy="2124075"/>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If the modal age can not be estimated by excel, then the </a:t>
          </a:r>
          <a:r>
            <a:rPr lang="nb-NO" sz="1300" b="0" i="0" u="sng" strike="noStrike" baseline="0">
              <a:solidFill>
                <a:srgbClr val="000000"/>
              </a:solidFill>
              <a:latin typeface="Times New Roman"/>
              <a:cs typeface="Times New Roman"/>
            </a:rPr>
            <a:t>rounded mean age</a:t>
          </a:r>
          <a:r>
            <a:rPr lang="nb-NO" sz="1300" b="0" i="0" u="none" strike="noStrike" baseline="0">
              <a:solidFill>
                <a:srgbClr val="000000"/>
              </a:solidFill>
              <a:latin typeface="Times New Roman"/>
              <a:cs typeface="Times New Roman"/>
            </a:rPr>
            <a:t> can be inserted instead. </a:t>
          </a:r>
        </a:p>
      </xdr:txBody>
    </xdr:sp>
    <xdr:clientData/>
  </xdr:twoCellAnchor>
  <xdr:twoCellAnchor>
    <xdr:from>
      <xdr:col>28</xdr:col>
      <xdr:colOff>0</xdr:colOff>
      <xdr:row>767</xdr:row>
      <xdr:rowOff>0</xdr:rowOff>
    </xdr:from>
    <xdr:to>
      <xdr:col>44</xdr:col>
      <xdr:colOff>9525</xdr:colOff>
      <xdr:row>809</xdr:row>
      <xdr:rowOff>57150</xdr:rowOff>
    </xdr:to>
    <xdr:graphicFrame macro="">
      <xdr:nvGraphicFramePr>
        <xdr:cNvPr id="8366276" name="Chart 1064">
          <a:extLst>
            <a:ext uri="{FF2B5EF4-FFF2-40B4-BE49-F238E27FC236}">
              <a16:creationId xmlns:a16="http://schemas.microsoft.com/office/drawing/2014/main" id="{00000000-0008-0000-0100-0000C4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editAs="oneCell">
    <xdr:from>
      <xdr:col>30</xdr:col>
      <xdr:colOff>9525</xdr:colOff>
      <xdr:row>809</xdr:row>
      <xdr:rowOff>133350</xdr:rowOff>
    </xdr:from>
    <xdr:to>
      <xdr:col>42</xdr:col>
      <xdr:colOff>190500</xdr:colOff>
      <xdr:row>815</xdr:row>
      <xdr:rowOff>76200</xdr:rowOff>
    </xdr:to>
    <xdr:sp macro="" textlink="">
      <xdr:nvSpPr>
        <xdr:cNvPr id="42" name="Text Box 1065">
          <a:extLst>
            <a:ext uri="{FF2B5EF4-FFF2-40B4-BE49-F238E27FC236}">
              <a16:creationId xmlns:a16="http://schemas.microsoft.com/office/drawing/2014/main" id="{00000000-0008-0000-0100-00002A000000}"/>
            </a:ext>
          </a:extLst>
        </xdr:cNvPr>
        <xdr:cNvSpPr txBox="1">
          <a:spLocks noChangeArrowheads="1"/>
        </xdr:cNvSpPr>
      </xdr:nvSpPr>
      <xdr:spPr bwMode="auto">
        <a:xfrm>
          <a:off x="16040100" y="144113250"/>
          <a:ext cx="7067550" cy="914400"/>
        </a:xfrm>
        <a:prstGeom prst="rect">
          <a:avLst/>
        </a:prstGeom>
        <a:noFill/>
        <a:ln w="9525">
          <a:noFill/>
          <a:miter lim="800000"/>
          <a:headEnd/>
          <a:tailEnd/>
        </a:ln>
      </xdr:spPr>
      <xdr:txBody>
        <a:bodyPr vertOverflow="clip" wrap="square" lIns="27432" tIns="27432" rIns="0" bIns="0" anchor="t" upright="1"/>
        <a:lstStyle/>
        <a:p>
          <a:pPr algn="l" rtl="0">
            <a:defRPr sz="1000"/>
          </a:pPr>
          <a:r>
            <a:rPr lang="nb-NO" sz="1200" b="0" i="0" u="none" strike="noStrike" baseline="0">
              <a:solidFill>
                <a:srgbClr val="000000"/>
              </a:solidFill>
              <a:latin typeface="Tms Rmn"/>
            </a:rPr>
            <a:t>The distribution of the age reading errors in percentage by MODAL age as observed from the whole group of age readers in an age reading comparison to MODAL age. The achieved precision in age reading by MODAL age group  is shown by the spread of the age readings errors. There appears to be no RELATIVE bias, if the age reading errors are normally distributed. The distributions are skewed, if RELATIVE bias occurs. </a:t>
          </a:r>
        </a:p>
      </xdr:txBody>
    </xdr:sp>
    <xdr:clientData/>
  </xdr:twoCellAnchor>
  <xdr:twoCellAnchor editAs="oneCell">
    <xdr:from>
      <xdr:col>41</xdr:col>
      <xdr:colOff>0</xdr:colOff>
      <xdr:row>4</xdr:row>
      <xdr:rowOff>28575</xdr:rowOff>
    </xdr:from>
    <xdr:to>
      <xdr:col>43</xdr:col>
      <xdr:colOff>333375</xdr:colOff>
      <xdr:row>24</xdr:row>
      <xdr:rowOff>66675</xdr:rowOff>
    </xdr:to>
    <xdr:sp macro="" textlink="">
      <xdr:nvSpPr>
        <xdr:cNvPr id="43" name="Text Box 1066">
          <a:extLst>
            <a:ext uri="{FF2B5EF4-FFF2-40B4-BE49-F238E27FC236}">
              <a16:creationId xmlns:a16="http://schemas.microsoft.com/office/drawing/2014/main" id="{00000000-0008-0000-0100-00002B000000}"/>
            </a:ext>
          </a:extLst>
        </xdr:cNvPr>
        <xdr:cNvSpPr txBox="1">
          <a:spLocks noChangeArrowheads="1"/>
        </xdr:cNvSpPr>
      </xdr:nvSpPr>
      <xdr:spPr bwMode="auto">
        <a:xfrm>
          <a:off x="22212300" y="1514475"/>
          <a:ext cx="1543050" cy="3276600"/>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Only two readers can be compared at the same time in the work table for the bias test.  Please insert the bias test results in Table 3 "Inter-reader bias test". If you have extended the set to over 200 calcified structures, make sure that you have dragged down the formulas of this work table!</a:t>
          </a:r>
        </a:p>
      </xdr:txBody>
    </xdr:sp>
    <xdr:clientData/>
  </xdr:twoCellAnchor>
  <xdr:twoCellAnchor editAs="oneCell">
    <xdr:from>
      <xdr:col>18</xdr:col>
      <xdr:colOff>9525</xdr:colOff>
      <xdr:row>259</xdr:row>
      <xdr:rowOff>133350</xdr:rowOff>
    </xdr:from>
    <xdr:to>
      <xdr:col>21</xdr:col>
      <xdr:colOff>485775</xdr:colOff>
      <xdr:row>271</xdr:row>
      <xdr:rowOff>0</xdr:rowOff>
    </xdr:to>
    <xdr:sp macro="" textlink="">
      <xdr:nvSpPr>
        <xdr:cNvPr id="44" name="Text Box 1067">
          <a:extLst>
            <a:ext uri="{FF2B5EF4-FFF2-40B4-BE49-F238E27FC236}">
              <a16:creationId xmlns:a16="http://schemas.microsoft.com/office/drawing/2014/main" id="{00000000-0008-0000-0100-00002C000000}"/>
            </a:ext>
          </a:extLst>
        </xdr:cNvPr>
        <xdr:cNvSpPr txBox="1">
          <a:spLocks noChangeArrowheads="1"/>
        </xdr:cNvSpPr>
      </xdr:nvSpPr>
      <xdr:spPr bwMode="auto">
        <a:xfrm>
          <a:off x="9363075" y="51711225"/>
          <a:ext cx="2247900" cy="1962150"/>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The inter-reader bias test table has to be filled in by hand. There is a work table on the right hand side of Table 1, where age reading results of only 2 readers can be inserted at the same time. The results on bias should be inserted manually in this Table 3!</a:t>
          </a:r>
        </a:p>
      </xdr:txBody>
    </xdr:sp>
    <xdr:clientData/>
  </xdr:twoCellAnchor>
  <xdr:twoCellAnchor>
    <xdr:from>
      <xdr:col>28</xdr:col>
      <xdr:colOff>9525</xdr:colOff>
      <xdr:row>855</xdr:row>
      <xdr:rowOff>0</xdr:rowOff>
    </xdr:from>
    <xdr:to>
      <xdr:col>43</xdr:col>
      <xdr:colOff>485775</xdr:colOff>
      <xdr:row>887</xdr:row>
      <xdr:rowOff>0</xdr:rowOff>
    </xdr:to>
    <xdr:graphicFrame macro="">
      <xdr:nvGraphicFramePr>
        <xdr:cNvPr id="8366280" name="Chart 1068">
          <a:extLst>
            <a:ext uri="{FF2B5EF4-FFF2-40B4-BE49-F238E27FC236}">
              <a16:creationId xmlns:a16="http://schemas.microsoft.com/office/drawing/2014/main" id="{00000000-0008-0000-0100-0000C8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editAs="oneCell">
    <xdr:from>
      <xdr:col>30</xdr:col>
      <xdr:colOff>0</xdr:colOff>
      <xdr:row>888</xdr:row>
      <xdr:rowOff>0</xdr:rowOff>
    </xdr:from>
    <xdr:to>
      <xdr:col>42</xdr:col>
      <xdr:colOff>180975</xdr:colOff>
      <xdr:row>889</xdr:row>
      <xdr:rowOff>28575</xdr:rowOff>
    </xdr:to>
    <xdr:sp macro="" textlink="">
      <xdr:nvSpPr>
        <xdr:cNvPr id="46" name="Text Box 1069">
          <a:extLst>
            <a:ext uri="{FF2B5EF4-FFF2-40B4-BE49-F238E27FC236}">
              <a16:creationId xmlns:a16="http://schemas.microsoft.com/office/drawing/2014/main" id="{00000000-0008-0000-0100-00002E000000}"/>
            </a:ext>
          </a:extLst>
        </xdr:cNvPr>
        <xdr:cNvSpPr txBox="1">
          <a:spLocks noChangeArrowheads="1"/>
        </xdr:cNvSpPr>
      </xdr:nvSpPr>
      <xdr:spPr bwMode="auto">
        <a:xfrm>
          <a:off x="16030575" y="157095825"/>
          <a:ext cx="7067550" cy="257175"/>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1" i="0" u="none" strike="noStrike" baseline="0">
              <a:solidFill>
                <a:srgbClr val="000000"/>
              </a:solidFill>
              <a:latin typeface="Tms Rmn"/>
            </a:rPr>
            <a:t>The mean length at age as estimated by each age reader.</a:t>
          </a:r>
        </a:p>
      </xdr:txBody>
    </xdr:sp>
    <xdr:clientData/>
  </xdr:twoCellAnchor>
  <xdr:twoCellAnchor>
    <xdr:from>
      <xdr:col>28</xdr:col>
      <xdr:colOff>9525</xdr:colOff>
      <xdr:row>713</xdr:row>
      <xdr:rowOff>9525</xdr:rowOff>
    </xdr:from>
    <xdr:to>
      <xdr:col>42</xdr:col>
      <xdr:colOff>495300</xdr:colOff>
      <xdr:row>735</xdr:row>
      <xdr:rowOff>0</xdr:rowOff>
    </xdr:to>
    <xdr:graphicFrame macro="">
      <xdr:nvGraphicFramePr>
        <xdr:cNvPr id="8366282" name="Chart 1070">
          <a:extLst>
            <a:ext uri="{FF2B5EF4-FFF2-40B4-BE49-F238E27FC236}">
              <a16:creationId xmlns:a16="http://schemas.microsoft.com/office/drawing/2014/main" id="{00000000-0008-0000-0100-0000CA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editAs="oneCell">
    <xdr:from>
      <xdr:col>30</xdr:col>
      <xdr:colOff>0</xdr:colOff>
      <xdr:row>735</xdr:row>
      <xdr:rowOff>0</xdr:rowOff>
    </xdr:from>
    <xdr:to>
      <xdr:col>41</xdr:col>
      <xdr:colOff>600075</xdr:colOff>
      <xdr:row>740</xdr:row>
      <xdr:rowOff>0</xdr:rowOff>
    </xdr:to>
    <xdr:sp macro="" textlink="">
      <xdr:nvSpPr>
        <xdr:cNvPr id="48" name="Text Box 1071">
          <a:extLst>
            <a:ext uri="{FF2B5EF4-FFF2-40B4-BE49-F238E27FC236}">
              <a16:creationId xmlns:a16="http://schemas.microsoft.com/office/drawing/2014/main" id="{00000000-0008-0000-0100-000030000000}"/>
            </a:ext>
          </a:extLst>
        </xdr:cNvPr>
        <xdr:cNvSpPr txBox="1">
          <a:spLocks noChangeArrowheads="1"/>
        </xdr:cNvSpPr>
      </xdr:nvSpPr>
      <xdr:spPr bwMode="auto">
        <a:xfrm>
          <a:off x="16030575" y="131749800"/>
          <a:ext cx="6781800" cy="962025"/>
        </a:xfrm>
        <a:prstGeom prst="rect">
          <a:avLst/>
        </a:prstGeom>
        <a:noFill/>
        <a:ln w="9525">
          <a:noFill/>
          <a:miter lim="800000"/>
          <a:headEnd/>
          <a:tailEnd/>
        </a:ln>
      </xdr:spPr>
      <xdr:txBody>
        <a:bodyPr vertOverflow="clip" wrap="square" lIns="27432" tIns="27432" rIns="0" bIns="0" anchor="t" upright="1"/>
        <a:lstStyle/>
        <a:p>
          <a:pPr algn="l" rtl="0">
            <a:defRPr sz="1000"/>
          </a:pPr>
          <a:r>
            <a:rPr lang="nb-NO" sz="1200" b="0" i="0" u="none" strike="noStrike" baseline="0">
              <a:solidFill>
                <a:srgbClr val="000000"/>
              </a:solidFill>
              <a:latin typeface="Tms Rmn"/>
            </a:rPr>
            <a:t>The coefficient of variation (CV%), percent agreement and the standard deviation (STDEV) are plotted against MODAL age. </a:t>
          </a:r>
        </a:p>
        <a:p>
          <a:pPr algn="l" rtl="0">
            <a:defRPr sz="1000"/>
          </a:pPr>
          <a:r>
            <a:rPr lang="nb-NO" sz="1200" b="0" i="0" u="none" strike="noStrike" baseline="0">
              <a:solidFill>
                <a:srgbClr val="000000"/>
              </a:solidFill>
              <a:latin typeface="Tms Rmn"/>
            </a:rPr>
            <a:t>CV is much less age dependent than the standard deviation (STDEV) and the percent agreement. CV is therefore a better index for the precision in age reading. Problems in age reading are indicated by relatively high CV's at age.</a:t>
          </a:r>
        </a:p>
      </xdr:txBody>
    </xdr:sp>
    <xdr:clientData/>
  </xdr:twoCellAnchor>
  <xdr:twoCellAnchor editAs="oneCell">
    <xdr:from>
      <xdr:col>18</xdr:col>
      <xdr:colOff>38100</xdr:colOff>
      <xdr:row>272</xdr:row>
      <xdr:rowOff>0</xdr:rowOff>
    </xdr:from>
    <xdr:to>
      <xdr:col>21</xdr:col>
      <xdr:colOff>523875</xdr:colOff>
      <xdr:row>285</xdr:row>
      <xdr:rowOff>238125</xdr:rowOff>
    </xdr:to>
    <xdr:sp macro="" textlink="">
      <xdr:nvSpPr>
        <xdr:cNvPr id="49" name="Text Box 1072">
          <a:extLst>
            <a:ext uri="{FF2B5EF4-FFF2-40B4-BE49-F238E27FC236}">
              <a16:creationId xmlns:a16="http://schemas.microsoft.com/office/drawing/2014/main" id="{00000000-0008-0000-0100-000031000000}"/>
            </a:ext>
          </a:extLst>
        </xdr:cNvPr>
        <xdr:cNvSpPr txBox="1">
          <a:spLocks noChangeArrowheads="1"/>
        </xdr:cNvSpPr>
      </xdr:nvSpPr>
      <xdr:spPr bwMode="auto">
        <a:xfrm>
          <a:off x="9391650" y="53835300"/>
          <a:ext cx="2257425" cy="2705100"/>
        </a:xfrm>
        <a:prstGeom prst="rect">
          <a:avLst/>
        </a:prstGeom>
        <a:noFill/>
        <a:ln w="9525">
          <a:noFill/>
          <a:miter lim="800000"/>
          <a:headEnd/>
          <a:tailEnd/>
        </a:ln>
      </xdr:spPr>
      <xdr:txBody>
        <a:bodyPr vertOverflow="clip" wrap="square" lIns="36576" tIns="27432" rIns="0" bIns="0" anchor="t" upright="1"/>
        <a:lstStyle/>
        <a:p>
          <a:pPr algn="l" rtl="0">
            <a:defRPr sz="1000"/>
          </a:pPr>
          <a:r>
            <a:rPr lang="nb-NO" sz="1300" b="0" i="0" u="none" strike="noStrike" baseline="0">
              <a:solidFill>
                <a:srgbClr val="000000"/>
              </a:solidFill>
              <a:latin typeface="Times New Roman"/>
              <a:cs typeface="Times New Roman"/>
            </a:rPr>
            <a:t>The reader against MODAL age bias test table has to be filled in by hand. There is a work table on the right hand side of Table 1, where age reading results of one reader and the modal age can be inserted at the same time. The results on bias should be inserted manually in Table 3!</a:t>
          </a:r>
        </a:p>
      </xdr:txBody>
    </xdr:sp>
    <xdr:clientData/>
  </xdr:twoCellAnchor>
  <xdr:twoCellAnchor editAs="oneCell">
    <xdr:from>
      <xdr:col>42</xdr:col>
      <xdr:colOff>38100</xdr:colOff>
      <xdr:row>467</xdr:row>
      <xdr:rowOff>0</xdr:rowOff>
    </xdr:from>
    <xdr:to>
      <xdr:col>45</xdr:col>
      <xdr:colOff>257175</xdr:colOff>
      <xdr:row>481</xdr:row>
      <xdr:rowOff>15875</xdr:rowOff>
    </xdr:to>
    <xdr:sp macro="" textlink="">
      <xdr:nvSpPr>
        <xdr:cNvPr id="50" name="Text Box 1073">
          <a:extLst>
            <a:ext uri="{FF2B5EF4-FFF2-40B4-BE49-F238E27FC236}">
              <a16:creationId xmlns:a16="http://schemas.microsoft.com/office/drawing/2014/main" id="{00000000-0008-0000-0100-000032000000}"/>
            </a:ext>
          </a:extLst>
        </xdr:cNvPr>
        <xdr:cNvSpPr txBox="1">
          <a:spLocks noChangeArrowheads="1"/>
        </xdr:cNvSpPr>
      </xdr:nvSpPr>
      <xdr:spPr bwMode="auto">
        <a:xfrm>
          <a:off x="22955250" y="87125175"/>
          <a:ext cx="1733550" cy="2301875"/>
        </a:xfrm>
        <a:prstGeom prst="rect">
          <a:avLst/>
        </a:prstGeom>
        <a:noFill/>
        <a:ln w="9525">
          <a:noFill/>
          <a:miter lim="800000"/>
          <a:headEnd/>
          <a:tailEnd/>
        </a:ln>
      </xdr:spPr>
      <xdr:txBody>
        <a:bodyPr vertOverflow="clip" wrap="square" lIns="36576" tIns="32004" rIns="0" bIns="0" anchor="t" upright="1"/>
        <a:lstStyle/>
        <a:p>
          <a:pPr algn="l" rtl="0">
            <a:defRPr sz="1000"/>
          </a:pPr>
          <a:r>
            <a:rPr lang="nb-NO" sz="1400" b="0" i="0" u="none" strike="noStrike" baseline="0">
              <a:solidFill>
                <a:srgbClr val="000000"/>
              </a:solidFill>
              <a:latin typeface="Times New Roman"/>
              <a:cs typeface="Times New Roman"/>
            </a:rPr>
            <a:t>The names of the strata still have to be filled in!   The names of the strata given in </a:t>
          </a:r>
          <a:r>
            <a:rPr lang="nb-NO" sz="1400" b="1" i="0" u="none" strike="noStrike" baseline="0">
              <a:solidFill>
                <a:srgbClr val="003366"/>
              </a:solidFill>
              <a:latin typeface="Times New Roman"/>
              <a:cs typeface="Times New Roman"/>
            </a:rPr>
            <a:t>blue</a:t>
          </a:r>
          <a:r>
            <a:rPr lang="nb-NO" sz="1400" b="0" i="0" u="none" strike="noStrike" baseline="0">
              <a:solidFill>
                <a:srgbClr val="000000"/>
              </a:solidFill>
              <a:latin typeface="Times New Roman"/>
              <a:cs typeface="Times New Roman"/>
            </a:rPr>
            <a:t> in Table 5 should exactly correspond to the names of the strata as used in column A of Table 1.</a:t>
          </a:r>
        </a:p>
      </xdr:txBody>
    </xdr:sp>
    <xdr:clientData/>
  </xdr:twoCellAnchor>
  <xdr:twoCellAnchor>
    <xdr:from>
      <xdr:col>28</xdr:col>
      <xdr:colOff>28575</xdr:colOff>
      <xdr:row>819</xdr:row>
      <xdr:rowOff>9525</xdr:rowOff>
    </xdr:from>
    <xdr:to>
      <xdr:col>43</xdr:col>
      <xdr:colOff>495300</xdr:colOff>
      <xdr:row>848</xdr:row>
      <xdr:rowOff>28575</xdr:rowOff>
    </xdr:to>
    <xdr:graphicFrame macro="">
      <xdr:nvGraphicFramePr>
        <xdr:cNvPr id="8366286" name="Chart 1074">
          <a:extLst>
            <a:ext uri="{FF2B5EF4-FFF2-40B4-BE49-F238E27FC236}">
              <a16:creationId xmlns:a16="http://schemas.microsoft.com/office/drawing/2014/main" id="{00000000-0008-0000-0100-0000CE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37</xdr:col>
      <xdr:colOff>0</xdr:colOff>
      <xdr:row>613</xdr:row>
      <xdr:rowOff>47625</xdr:rowOff>
    </xdr:from>
    <xdr:to>
      <xdr:col>46</xdr:col>
      <xdr:colOff>28575</xdr:colOff>
      <xdr:row>627</xdr:row>
      <xdr:rowOff>38100</xdr:rowOff>
    </xdr:to>
    <xdr:graphicFrame macro="">
      <xdr:nvGraphicFramePr>
        <xdr:cNvPr id="8366287" name="Chart 1075">
          <a:extLst>
            <a:ext uri="{FF2B5EF4-FFF2-40B4-BE49-F238E27FC236}">
              <a16:creationId xmlns:a16="http://schemas.microsoft.com/office/drawing/2014/main" id="{00000000-0008-0000-0100-0000CF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28</xdr:col>
      <xdr:colOff>0</xdr:colOff>
      <xdr:row>613</xdr:row>
      <xdr:rowOff>47625</xdr:rowOff>
    </xdr:from>
    <xdr:to>
      <xdr:col>37</xdr:col>
      <xdr:colOff>9525</xdr:colOff>
      <xdr:row>627</xdr:row>
      <xdr:rowOff>9525</xdr:rowOff>
    </xdr:to>
    <xdr:graphicFrame macro="">
      <xdr:nvGraphicFramePr>
        <xdr:cNvPr id="8366288" name="Chart 1076">
          <a:extLst>
            <a:ext uri="{FF2B5EF4-FFF2-40B4-BE49-F238E27FC236}">
              <a16:creationId xmlns:a16="http://schemas.microsoft.com/office/drawing/2014/main" id="{00000000-0008-0000-0100-0000D0A87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wsDr>
</file>

<file path=xl/drawings/drawing30.xml><?xml version="1.0" encoding="utf-8"?>
<c:userShapes xmlns:c="http://schemas.openxmlformats.org/drawingml/2006/chart">
  <cdr:relSizeAnchor xmlns:cdr="http://schemas.openxmlformats.org/drawingml/2006/chartDrawing">
    <cdr:from>
      <cdr:x>0.14216</cdr:x>
      <cdr:y>0</cdr:y>
    </cdr:from>
    <cdr:to>
      <cdr:x>0.58571</cdr:x>
      <cdr:y>0.44812</cdr:y>
    </cdr:to>
    <cdr:sp macro="" textlink="">
      <cdr:nvSpPr>
        <cdr:cNvPr id="48129" name="Text 1"/>
        <cdr:cNvSpPr txBox="1">
          <a:spLocks xmlns:a="http://schemas.openxmlformats.org/drawingml/2006/main" noChangeArrowheads="1"/>
        </cdr:cNvSpPr>
      </cdr:nvSpPr>
      <cdr:spPr bwMode="auto">
        <a:xfrm xmlns:a="http://schemas.openxmlformats.org/drawingml/2006/main">
          <a:off x="107438" y="-86248"/>
          <a:ext cx="325310" cy="32866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31.xml><?xml version="1.0" encoding="utf-8"?>
<c:userShapes xmlns:c="http://schemas.openxmlformats.org/drawingml/2006/chart">
  <cdr:relSizeAnchor xmlns:cdr="http://schemas.openxmlformats.org/drawingml/2006/chartDrawing">
    <cdr:from>
      <cdr:x>0.42843</cdr:x>
      <cdr:y>0</cdr:y>
    </cdr:from>
    <cdr:to>
      <cdr:x>0.58114</cdr:x>
      <cdr:y>0.36371</cdr:y>
    </cdr:to>
    <cdr:sp macro="" textlink="">
      <cdr:nvSpPr>
        <cdr:cNvPr id="49153" name="Text 1"/>
        <cdr:cNvSpPr txBox="1">
          <a:spLocks xmlns:a="http://schemas.openxmlformats.org/drawingml/2006/main" noChangeArrowheads="1"/>
        </cdr:cNvSpPr>
      </cdr:nvSpPr>
      <cdr:spPr bwMode="auto">
        <a:xfrm xmlns:a="http://schemas.openxmlformats.org/drawingml/2006/main">
          <a:off x="317398" y="-31525"/>
          <a:ext cx="111999" cy="2667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cm</a:t>
          </a:r>
        </a:p>
      </cdr:txBody>
    </cdr:sp>
  </cdr:relSizeAnchor>
</c:userShapes>
</file>

<file path=xl/drawings/drawing32.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50177"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33.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51201"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34.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52225"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35.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53249"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36.xml><?xml version="1.0" encoding="utf-8"?>
<c:userShapes xmlns:c="http://schemas.openxmlformats.org/drawingml/2006/chart">
  <cdr:relSizeAnchor xmlns:cdr="http://schemas.openxmlformats.org/drawingml/2006/chartDrawing">
    <cdr:from>
      <cdr:x>0.20981</cdr:x>
      <cdr:y>0.11214</cdr:y>
    </cdr:from>
    <cdr:to>
      <cdr:x>0.55873</cdr:x>
      <cdr:y>0.31423</cdr:y>
    </cdr:to>
    <cdr:sp macro="" textlink="">
      <cdr:nvSpPr>
        <cdr:cNvPr id="54273" name="Text 1"/>
        <cdr:cNvSpPr txBox="1">
          <a:spLocks xmlns:a="http://schemas.openxmlformats.org/drawingml/2006/main" noChangeArrowheads="1"/>
        </cdr:cNvSpPr>
      </cdr:nvSpPr>
      <cdr:spPr bwMode="auto">
        <a:xfrm xmlns:a="http://schemas.openxmlformats.org/drawingml/2006/main">
          <a:off x="157056" y="85421"/>
          <a:ext cx="255908" cy="148216"/>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37.xml><?xml version="1.0" encoding="utf-8"?>
<c:userShapes xmlns:c="http://schemas.openxmlformats.org/drawingml/2006/chart">
  <cdr:relSizeAnchor xmlns:cdr="http://schemas.openxmlformats.org/drawingml/2006/chartDrawing">
    <cdr:from>
      <cdr:x>0.12954</cdr:x>
      <cdr:y>0</cdr:y>
    </cdr:from>
    <cdr:to>
      <cdr:x>0.99402</cdr:x>
      <cdr:y>0.76832</cdr:y>
    </cdr:to>
    <cdr:sp macro="" textlink="">
      <cdr:nvSpPr>
        <cdr:cNvPr id="55297" name="Text 1"/>
        <cdr:cNvSpPr txBox="1">
          <a:spLocks xmlns:a="http://schemas.openxmlformats.org/drawingml/2006/main" noChangeArrowheads="1"/>
        </cdr:cNvSpPr>
      </cdr:nvSpPr>
      <cdr:spPr bwMode="auto">
        <a:xfrm xmlns:a="http://schemas.openxmlformats.org/drawingml/2006/main">
          <a:off x="98184" y="-116083"/>
          <a:ext cx="634027" cy="563509"/>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38.xml><?xml version="1.0" encoding="utf-8"?>
<c:userShapes xmlns:c="http://schemas.openxmlformats.org/drawingml/2006/chart">
  <cdr:relSizeAnchor xmlns:cdr="http://schemas.openxmlformats.org/drawingml/2006/chartDrawing">
    <cdr:from>
      <cdr:x>0.12954</cdr:x>
      <cdr:y>0</cdr:y>
    </cdr:from>
    <cdr:to>
      <cdr:x>0.99402</cdr:x>
      <cdr:y>0.76832</cdr:y>
    </cdr:to>
    <cdr:sp macro="" textlink="">
      <cdr:nvSpPr>
        <cdr:cNvPr id="56321" name="Text 1"/>
        <cdr:cNvSpPr txBox="1">
          <a:spLocks xmlns:a="http://schemas.openxmlformats.org/drawingml/2006/main" noChangeArrowheads="1"/>
        </cdr:cNvSpPr>
      </cdr:nvSpPr>
      <cdr:spPr bwMode="auto">
        <a:xfrm xmlns:a="http://schemas.openxmlformats.org/drawingml/2006/main">
          <a:off x="98184" y="-116083"/>
          <a:ext cx="634027" cy="563509"/>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39.xml><?xml version="1.0" encoding="utf-8"?>
<c:userShapes xmlns:c="http://schemas.openxmlformats.org/drawingml/2006/chart">
  <cdr:relSizeAnchor xmlns:cdr="http://schemas.openxmlformats.org/drawingml/2006/chartDrawing">
    <cdr:from>
      <cdr:x>0.13933</cdr:x>
      <cdr:y>0</cdr:y>
    </cdr:from>
    <cdr:to>
      <cdr:x>0.99402</cdr:x>
      <cdr:y>0.66804</cdr:y>
    </cdr:to>
    <cdr:sp macro="" textlink="">
      <cdr:nvSpPr>
        <cdr:cNvPr id="57345" name="Text 1"/>
        <cdr:cNvSpPr txBox="1">
          <a:spLocks xmlns:a="http://schemas.openxmlformats.org/drawingml/2006/main" noChangeArrowheads="1"/>
        </cdr:cNvSpPr>
      </cdr:nvSpPr>
      <cdr:spPr bwMode="auto">
        <a:xfrm xmlns:a="http://schemas.openxmlformats.org/drawingml/2006/main">
          <a:off x="105364" y="-94544"/>
          <a:ext cx="626847" cy="489959"/>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nb-NO" sz="1000" b="1" i="0" u="none" strike="noStrike" baseline="0">
              <a:solidFill>
                <a:srgbClr val="000000"/>
              </a:solidFill>
              <a:latin typeface="Geneva"/>
            </a:rPr>
            <a:t>FREQUENCY</a:t>
          </a:r>
        </a:p>
      </cdr:txBody>
    </cdr:sp>
  </cdr:relSizeAnchor>
</c:userShapes>
</file>

<file path=xl/drawings/drawing40.xml><?xml version="1.0" encoding="utf-8"?>
<c:userShapes xmlns:c="http://schemas.openxmlformats.org/drawingml/2006/chart">
  <cdr:relSizeAnchor xmlns:cdr="http://schemas.openxmlformats.org/drawingml/2006/chartDrawing">
    <cdr:from>
      <cdr:x>0.91462</cdr:x>
      <cdr:y>0.49456</cdr:y>
    </cdr:from>
    <cdr:to>
      <cdr:x>0.91462</cdr:x>
      <cdr:y>0.49456</cdr:y>
    </cdr:to>
    <cdr:sp macro="" textlink="">
      <cdr:nvSpPr>
        <cdr:cNvPr id="58369" name="Text 1"/>
        <cdr:cNvSpPr txBox="1">
          <a:spLocks xmlns:a="http://schemas.openxmlformats.org/drawingml/2006/main" noChangeArrowheads="1"/>
        </cdr:cNvSpPr>
      </cdr:nvSpPr>
      <cdr:spPr bwMode="auto">
        <a:xfrm xmlns:a="http://schemas.openxmlformats.org/drawingml/2006/main">
          <a:off x="673978" y="365899"/>
          <a:ext cx="0" cy="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vertOverflow="clip" wrap="square" lIns="36576" tIns="27432" rIns="36576" bIns="27432" anchor="ctr" upright="1"/>
        <a:lstStyle xmlns:a="http://schemas.openxmlformats.org/drawingml/2006/main"/>
        <a:p xmlns:a="http://schemas.openxmlformats.org/drawingml/2006/main">
          <a:pPr algn="ctr" rtl="0">
            <a:defRPr sz="1000"/>
          </a:pPr>
          <a:r>
            <a:rPr lang="nb-NO" sz="1400" b="0" i="0" u="none" strike="noStrike" baseline="0">
              <a:solidFill>
                <a:srgbClr val="000000"/>
              </a:solidFill>
              <a:latin typeface="Arial"/>
              <a:cs typeface="Arial"/>
            </a:rPr>
            <a:t>Modal age</a:t>
          </a:r>
        </a:p>
      </cdr:txBody>
    </cdr:sp>
  </cdr:relSizeAnchor>
</c:userShapes>
</file>

<file path=xl/drawings/drawing41.xml><?xml version="1.0" encoding="utf-8"?>
<c:userShapes xmlns:c="http://schemas.openxmlformats.org/drawingml/2006/chart">
  <cdr:relSizeAnchor xmlns:cdr="http://schemas.openxmlformats.org/drawingml/2006/chartDrawing">
    <cdr:from>
      <cdr:x>0.79824</cdr:x>
      <cdr:y>0.06515</cdr:y>
    </cdr:from>
    <cdr:to>
      <cdr:x>0.82217</cdr:x>
      <cdr:y>0.06515</cdr:y>
    </cdr:to>
    <cdr:sp macro="" textlink="">
      <cdr:nvSpPr>
        <cdr:cNvPr id="59393" name="Text 1"/>
        <cdr:cNvSpPr txBox="1">
          <a:spLocks xmlns:a="http://schemas.openxmlformats.org/drawingml/2006/main" noChangeArrowheads="1"/>
        </cdr:cNvSpPr>
      </cdr:nvSpPr>
      <cdr:spPr bwMode="auto">
        <a:xfrm xmlns:a="http://schemas.openxmlformats.org/drawingml/2006/main">
          <a:off x="588622" y="50960"/>
          <a:ext cx="17550" cy="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42.xml><?xml version="1.0" encoding="utf-8"?>
<c:userShapes xmlns:c="http://schemas.openxmlformats.org/drawingml/2006/chart">
  <cdr:relSizeAnchor xmlns:cdr="http://schemas.openxmlformats.org/drawingml/2006/chartDrawing">
    <cdr:from>
      <cdr:x>0.79867</cdr:x>
      <cdr:y>0.06515</cdr:y>
    </cdr:from>
    <cdr:to>
      <cdr:x>0.83</cdr:x>
      <cdr:y>0.06515</cdr:y>
    </cdr:to>
    <cdr:sp macro="" textlink="">
      <cdr:nvSpPr>
        <cdr:cNvPr id="60417" name="Text 1"/>
        <cdr:cNvSpPr txBox="1">
          <a:spLocks xmlns:a="http://schemas.openxmlformats.org/drawingml/2006/main" noChangeArrowheads="1"/>
        </cdr:cNvSpPr>
      </cdr:nvSpPr>
      <cdr:spPr bwMode="auto">
        <a:xfrm xmlns:a="http://schemas.openxmlformats.org/drawingml/2006/main">
          <a:off x="588941" y="50960"/>
          <a:ext cx="22974" cy="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43.xml><?xml version="1.0" encoding="utf-8"?>
<c:userShapes xmlns:c="http://schemas.openxmlformats.org/drawingml/2006/chart">
  <cdr:relSizeAnchor xmlns:cdr="http://schemas.openxmlformats.org/drawingml/2006/chartDrawing">
    <cdr:from>
      <cdr:x>0.79889</cdr:x>
      <cdr:y>0.11192</cdr:y>
    </cdr:from>
    <cdr:to>
      <cdr:x>0.83631</cdr:x>
      <cdr:y>0.11475</cdr:y>
    </cdr:to>
    <cdr:sp macro="" textlink="">
      <cdr:nvSpPr>
        <cdr:cNvPr id="61441" name="Text 1"/>
        <cdr:cNvSpPr txBox="1">
          <a:spLocks xmlns:a="http://schemas.openxmlformats.org/drawingml/2006/main" noChangeArrowheads="1"/>
        </cdr:cNvSpPr>
      </cdr:nvSpPr>
      <cdr:spPr bwMode="auto">
        <a:xfrm xmlns:a="http://schemas.openxmlformats.org/drawingml/2006/main">
          <a:off x="589101" y="85261"/>
          <a:ext cx="27441" cy="2075"/>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44.xml><?xml version="1.0" encoding="utf-8"?>
<c:userShapes xmlns:c="http://schemas.openxmlformats.org/drawingml/2006/chart">
  <cdr:relSizeAnchor xmlns:cdr="http://schemas.openxmlformats.org/drawingml/2006/chartDrawing">
    <cdr:from>
      <cdr:x>0.79889</cdr:x>
      <cdr:y>0.10931</cdr:y>
    </cdr:from>
    <cdr:to>
      <cdr:x>0.83913</cdr:x>
      <cdr:y>0.11236</cdr:y>
    </cdr:to>
    <cdr:sp macro="" textlink="">
      <cdr:nvSpPr>
        <cdr:cNvPr id="62465" name="Text 1"/>
        <cdr:cNvSpPr txBox="1">
          <a:spLocks xmlns:a="http://schemas.openxmlformats.org/drawingml/2006/main" noChangeArrowheads="1"/>
        </cdr:cNvSpPr>
      </cdr:nvSpPr>
      <cdr:spPr bwMode="auto">
        <a:xfrm xmlns:a="http://schemas.openxmlformats.org/drawingml/2006/main">
          <a:off x="589101" y="83347"/>
          <a:ext cx="29515" cy="223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45.xml><?xml version="1.0" encoding="utf-8"?>
<c:userShapes xmlns:c="http://schemas.openxmlformats.org/drawingml/2006/chart">
  <cdr:relSizeAnchor xmlns:cdr="http://schemas.openxmlformats.org/drawingml/2006/chartDrawing">
    <cdr:from>
      <cdr:x>0.79954</cdr:x>
      <cdr:y>0.10931</cdr:y>
    </cdr:from>
    <cdr:to>
      <cdr:x>0.84392</cdr:x>
      <cdr:y>0.11236</cdr:y>
    </cdr:to>
    <cdr:sp macro="" textlink="">
      <cdr:nvSpPr>
        <cdr:cNvPr id="63489" name="Text 1"/>
        <cdr:cNvSpPr txBox="1">
          <a:spLocks xmlns:a="http://schemas.openxmlformats.org/drawingml/2006/main" noChangeArrowheads="1"/>
        </cdr:cNvSpPr>
      </cdr:nvSpPr>
      <cdr:spPr bwMode="auto">
        <a:xfrm xmlns:a="http://schemas.openxmlformats.org/drawingml/2006/main">
          <a:off x="589579" y="83347"/>
          <a:ext cx="32547" cy="223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46.xml><?xml version="1.0" encoding="utf-8"?>
<c:userShapes xmlns:c="http://schemas.openxmlformats.org/drawingml/2006/chart">
  <cdr:relSizeAnchor xmlns:cdr="http://schemas.openxmlformats.org/drawingml/2006/chartDrawing">
    <cdr:from>
      <cdr:x>0.79954</cdr:x>
      <cdr:y>0.10931</cdr:y>
    </cdr:from>
    <cdr:to>
      <cdr:x>0.84392</cdr:x>
      <cdr:y>0.1117</cdr:y>
    </cdr:to>
    <cdr:sp macro="" textlink="">
      <cdr:nvSpPr>
        <cdr:cNvPr id="64513" name="Text 1"/>
        <cdr:cNvSpPr txBox="1">
          <a:spLocks xmlns:a="http://schemas.openxmlformats.org/drawingml/2006/main" noChangeArrowheads="1"/>
        </cdr:cNvSpPr>
      </cdr:nvSpPr>
      <cdr:spPr bwMode="auto">
        <a:xfrm xmlns:a="http://schemas.openxmlformats.org/drawingml/2006/main">
          <a:off x="589579" y="83347"/>
          <a:ext cx="32547" cy="1755"/>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47.xml><?xml version="1.0" encoding="utf-8"?>
<c:userShapes xmlns:c="http://schemas.openxmlformats.org/drawingml/2006/chart">
  <cdr:relSizeAnchor xmlns:cdr="http://schemas.openxmlformats.org/drawingml/2006/chartDrawing">
    <cdr:from>
      <cdr:x>0.7978</cdr:x>
      <cdr:y>0.11323</cdr:y>
    </cdr:from>
    <cdr:to>
      <cdr:x>0.82217</cdr:x>
      <cdr:y>0.11627</cdr:y>
    </cdr:to>
    <cdr:sp macro="" textlink="">
      <cdr:nvSpPr>
        <cdr:cNvPr id="65537" name="Text 1"/>
        <cdr:cNvSpPr txBox="1">
          <a:spLocks xmlns:a="http://schemas.openxmlformats.org/drawingml/2006/main" noChangeArrowheads="1"/>
        </cdr:cNvSpPr>
      </cdr:nvSpPr>
      <cdr:spPr bwMode="auto">
        <a:xfrm xmlns:a="http://schemas.openxmlformats.org/drawingml/2006/main">
          <a:off x="588303" y="86219"/>
          <a:ext cx="17869" cy="223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48.xml><?xml version="1.0" encoding="utf-8"?>
<c:userShapes xmlns:c="http://schemas.openxmlformats.org/drawingml/2006/chart">
  <cdr:relSizeAnchor xmlns:cdr="http://schemas.openxmlformats.org/drawingml/2006/chartDrawing">
    <cdr:from>
      <cdr:x>0.79737</cdr:x>
      <cdr:y>0.11323</cdr:y>
    </cdr:from>
    <cdr:to>
      <cdr:x>0.82064</cdr:x>
      <cdr:y>0.11627</cdr:y>
    </cdr:to>
    <cdr:sp macro="" textlink="">
      <cdr:nvSpPr>
        <cdr:cNvPr id="66561" name="Text 1"/>
        <cdr:cNvSpPr txBox="1">
          <a:spLocks xmlns:a="http://schemas.openxmlformats.org/drawingml/2006/main" noChangeArrowheads="1"/>
        </cdr:cNvSpPr>
      </cdr:nvSpPr>
      <cdr:spPr bwMode="auto">
        <a:xfrm xmlns:a="http://schemas.openxmlformats.org/drawingml/2006/main">
          <a:off x="587984" y="86219"/>
          <a:ext cx="17071" cy="223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49.xml><?xml version="1.0" encoding="utf-8"?>
<c:userShapes xmlns:c="http://schemas.openxmlformats.org/drawingml/2006/chart">
  <cdr:relSizeAnchor xmlns:cdr="http://schemas.openxmlformats.org/drawingml/2006/chartDrawing">
    <cdr:from>
      <cdr:x>0.79737</cdr:x>
      <cdr:y>0.22743</cdr:y>
    </cdr:from>
    <cdr:to>
      <cdr:x>0.81912</cdr:x>
      <cdr:y>0.24027</cdr:y>
    </cdr:to>
    <cdr:sp macro="" textlink="">
      <cdr:nvSpPr>
        <cdr:cNvPr id="67585" name="Text 1"/>
        <cdr:cNvSpPr txBox="1">
          <a:spLocks xmlns:a="http://schemas.openxmlformats.org/drawingml/2006/main" noChangeArrowheads="1"/>
        </cdr:cNvSpPr>
      </cdr:nvSpPr>
      <cdr:spPr bwMode="auto">
        <a:xfrm xmlns:a="http://schemas.openxmlformats.org/drawingml/2006/main">
          <a:off x="587984" y="169979"/>
          <a:ext cx="15954" cy="941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50.xml><?xml version="1.0" encoding="utf-8"?>
<c:userShapes xmlns:c="http://schemas.openxmlformats.org/drawingml/2006/chart">
  <cdr:relSizeAnchor xmlns:cdr="http://schemas.openxmlformats.org/drawingml/2006/chartDrawing">
    <cdr:from>
      <cdr:x>0.79737</cdr:x>
      <cdr:y>0.11323</cdr:y>
    </cdr:from>
    <cdr:to>
      <cdr:x>0.82064</cdr:x>
      <cdr:y>0.11627</cdr:y>
    </cdr:to>
    <cdr:sp macro="" textlink="">
      <cdr:nvSpPr>
        <cdr:cNvPr id="68609" name="Text 1"/>
        <cdr:cNvSpPr txBox="1">
          <a:spLocks xmlns:a="http://schemas.openxmlformats.org/drawingml/2006/main" noChangeArrowheads="1"/>
        </cdr:cNvSpPr>
      </cdr:nvSpPr>
      <cdr:spPr bwMode="auto">
        <a:xfrm xmlns:a="http://schemas.openxmlformats.org/drawingml/2006/main">
          <a:off x="587984" y="86219"/>
          <a:ext cx="17071" cy="223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51.xml><?xml version="1.0" encoding="utf-8"?>
<c:userShapes xmlns:c="http://schemas.openxmlformats.org/drawingml/2006/chart">
  <cdr:relSizeAnchor xmlns:cdr="http://schemas.openxmlformats.org/drawingml/2006/chartDrawing">
    <cdr:from>
      <cdr:x>0.79737</cdr:x>
      <cdr:y>0.14107</cdr:y>
    </cdr:from>
    <cdr:to>
      <cdr:x>0.82064</cdr:x>
      <cdr:y>0.1452</cdr:y>
    </cdr:to>
    <cdr:sp macro="" textlink="">
      <cdr:nvSpPr>
        <cdr:cNvPr id="69633" name="Text 1"/>
        <cdr:cNvSpPr txBox="1">
          <a:spLocks xmlns:a="http://schemas.openxmlformats.org/drawingml/2006/main" noChangeArrowheads="1"/>
        </cdr:cNvSpPr>
      </cdr:nvSpPr>
      <cdr:spPr bwMode="auto">
        <a:xfrm xmlns:a="http://schemas.openxmlformats.org/drawingml/2006/main">
          <a:off x="587984" y="106640"/>
          <a:ext cx="17071" cy="3032"/>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52.xml><?xml version="1.0" encoding="utf-8"?>
<c:userShapes xmlns:c="http://schemas.openxmlformats.org/drawingml/2006/chart">
  <cdr:relSizeAnchor xmlns:cdr="http://schemas.openxmlformats.org/drawingml/2006/chartDrawing">
    <cdr:from>
      <cdr:x>0.79737</cdr:x>
      <cdr:y>0.11257</cdr:y>
    </cdr:from>
    <cdr:to>
      <cdr:x>0.81912</cdr:x>
      <cdr:y>0.11519</cdr:y>
    </cdr:to>
    <cdr:sp macro="" textlink="">
      <cdr:nvSpPr>
        <cdr:cNvPr id="70657" name="Text 1"/>
        <cdr:cNvSpPr txBox="1">
          <a:spLocks xmlns:a="http://schemas.openxmlformats.org/drawingml/2006/main" noChangeArrowheads="1"/>
        </cdr:cNvSpPr>
      </cdr:nvSpPr>
      <cdr:spPr bwMode="auto">
        <a:xfrm xmlns:a="http://schemas.openxmlformats.org/drawingml/2006/main">
          <a:off x="587984" y="85740"/>
          <a:ext cx="15954" cy="1915"/>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53.xml><?xml version="1.0" encoding="utf-8"?>
<c:userShapes xmlns:c="http://schemas.openxmlformats.org/drawingml/2006/chart">
  <cdr:relSizeAnchor xmlns:cdr="http://schemas.openxmlformats.org/drawingml/2006/chartDrawing">
    <cdr:from>
      <cdr:x>0.79737</cdr:x>
      <cdr:y>0.11301</cdr:y>
    </cdr:from>
    <cdr:to>
      <cdr:x>0.81999</cdr:x>
      <cdr:y>0.11606</cdr:y>
    </cdr:to>
    <cdr:sp macro="" textlink="">
      <cdr:nvSpPr>
        <cdr:cNvPr id="71681" name="Text 1"/>
        <cdr:cNvSpPr txBox="1">
          <a:spLocks xmlns:a="http://schemas.openxmlformats.org/drawingml/2006/main" noChangeArrowheads="1"/>
        </cdr:cNvSpPr>
      </cdr:nvSpPr>
      <cdr:spPr bwMode="auto">
        <a:xfrm xmlns:a="http://schemas.openxmlformats.org/drawingml/2006/main">
          <a:off x="587984" y="86059"/>
          <a:ext cx="16592" cy="223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54.xml><?xml version="1.0" encoding="utf-8"?>
<c:userShapes xmlns:c="http://schemas.openxmlformats.org/drawingml/2006/chart">
  <cdr:relSizeAnchor xmlns:cdr="http://schemas.openxmlformats.org/drawingml/2006/chartDrawing">
    <cdr:from>
      <cdr:x>0.7978</cdr:x>
      <cdr:y>0.06515</cdr:y>
    </cdr:from>
    <cdr:to>
      <cdr:x>0.82064</cdr:x>
      <cdr:y>0.06515</cdr:y>
    </cdr:to>
    <cdr:sp macro="" textlink="">
      <cdr:nvSpPr>
        <cdr:cNvPr id="72705" name="Text 1"/>
        <cdr:cNvSpPr txBox="1">
          <a:spLocks xmlns:a="http://schemas.openxmlformats.org/drawingml/2006/main" noChangeArrowheads="1"/>
        </cdr:cNvSpPr>
      </cdr:nvSpPr>
      <cdr:spPr bwMode="auto">
        <a:xfrm xmlns:a="http://schemas.openxmlformats.org/drawingml/2006/main">
          <a:off x="588303" y="50960"/>
          <a:ext cx="16752" cy="0"/>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55.xml><?xml version="1.0" encoding="utf-8"?>
<c:userShapes xmlns:c="http://schemas.openxmlformats.org/drawingml/2006/chart">
  <cdr:relSizeAnchor xmlns:cdr="http://schemas.openxmlformats.org/drawingml/2006/chartDrawing">
    <cdr:from>
      <cdr:x>0.79954</cdr:x>
      <cdr:y>0.22852</cdr:y>
    </cdr:from>
    <cdr:to>
      <cdr:x>0.83631</cdr:x>
      <cdr:y>0.24244</cdr:y>
    </cdr:to>
    <cdr:sp macro="" textlink="">
      <cdr:nvSpPr>
        <cdr:cNvPr id="73729" name="Text 1"/>
        <cdr:cNvSpPr txBox="1">
          <a:spLocks xmlns:a="http://schemas.openxmlformats.org/drawingml/2006/main" noChangeArrowheads="1"/>
        </cdr:cNvSpPr>
      </cdr:nvSpPr>
      <cdr:spPr bwMode="auto">
        <a:xfrm xmlns:a="http://schemas.openxmlformats.org/drawingml/2006/main">
          <a:off x="589579" y="170777"/>
          <a:ext cx="26963" cy="10211"/>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nb-NO" sz="1400" b="0" i="0" u="none" strike="noStrike" baseline="0">
              <a:solidFill>
                <a:srgbClr val="000000"/>
              </a:solidFill>
              <a:latin typeface="Tms Rmn"/>
            </a:rPr>
            <a:t>Modal age</a:t>
          </a:r>
        </a:p>
      </cdr:txBody>
    </cdr:sp>
  </cdr:relSizeAnchor>
</c:userShapes>
</file>

<file path=xl/drawings/drawing56.xml><?xml version="1.0" encoding="utf-8"?>
<c:userShapes xmlns:c="http://schemas.openxmlformats.org/drawingml/2006/chart">
  <cdr:relSizeAnchor xmlns:cdr="http://schemas.openxmlformats.org/drawingml/2006/chartDrawing">
    <cdr:from>
      <cdr:x>0.00562</cdr:x>
      <cdr:y>0.02187</cdr:y>
    </cdr:from>
    <cdr:to>
      <cdr:x>0.00562</cdr:x>
      <cdr:y>0.02187</cdr:y>
    </cdr:to>
    <cdr:sp macro="" textlink="">
      <cdr:nvSpPr>
        <cdr:cNvPr id="83969" name="Text Box 1"/>
        <cdr:cNvSpPr txBox="1">
          <a:spLocks xmlns:a="http://schemas.openxmlformats.org/drawingml/2006/main" noChangeArrowheads="1"/>
        </cdr:cNvSpPr>
      </cdr:nvSpPr>
      <cdr:spPr bwMode="auto">
        <a:xfrm xmlns:a="http://schemas.openxmlformats.org/drawingml/2006/main">
          <a:off x="50800" y="82604"/>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none" lIns="27432" tIns="27432" rIns="27432" bIns="27432" anchor="ctr" upright="1">
          <a:spAutoFit/>
        </a:bodyPr>
        <a:lstStyle xmlns:a="http://schemas.openxmlformats.org/drawingml/2006/main"/>
        <a:p xmlns:a="http://schemas.openxmlformats.org/drawingml/2006/main">
          <a:pPr algn="ctr" rtl="0">
            <a:defRPr sz="1000"/>
          </a:pPr>
          <a:r>
            <a:rPr lang="nb-NO" sz="1425" b="1" i="0" u="none" strike="noStrike" baseline="0">
              <a:solidFill>
                <a:srgbClr val="000000"/>
              </a:solidFill>
              <a:latin typeface="Arial"/>
              <a:cs typeface="Arial"/>
            </a:rPr>
            <a:t>STDEV</a:t>
          </a:r>
        </a:p>
      </cdr:txBody>
    </cdr:sp>
  </cdr:relSizeAnchor>
  <cdr:relSizeAnchor xmlns:cdr="http://schemas.openxmlformats.org/drawingml/2006/chartDrawing">
    <cdr:from>
      <cdr:x>0.88974</cdr:x>
      <cdr:y>0.02187</cdr:y>
    </cdr:from>
    <cdr:to>
      <cdr:x>0.88974</cdr:x>
      <cdr:y>0.02187</cdr:y>
    </cdr:to>
    <cdr:sp macro="" textlink="">
      <cdr:nvSpPr>
        <cdr:cNvPr id="83970" name="Text Box 2"/>
        <cdr:cNvSpPr txBox="1">
          <a:spLocks xmlns:a="http://schemas.openxmlformats.org/drawingml/2006/main" noChangeArrowheads="1"/>
        </cdr:cNvSpPr>
      </cdr:nvSpPr>
      <cdr:spPr bwMode="auto">
        <a:xfrm xmlns:a="http://schemas.openxmlformats.org/drawingml/2006/main">
          <a:off x="6995768" y="82604"/>
          <a:ext cx="0" cy="0"/>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wrap="none" lIns="27432" tIns="27432" rIns="27432" bIns="27432" anchor="ctr" upright="1">
          <a:spAutoFit/>
        </a:bodyPr>
        <a:lstStyle xmlns:a="http://schemas.openxmlformats.org/drawingml/2006/main"/>
        <a:p xmlns:a="http://schemas.openxmlformats.org/drawingml/2006/main">
          <a:pPr algn="ctr" rtl="0">
            <a:defRPr sz="1000"/>
          </a:pPr>
          <a:r>
            <a:rPr lang="nb-NO" sz="1425" b="1" i="0" u="none" strike="noStrike" baseline="0">
              <a:solidFill>
                <a:srgbClr val="000000"/>
              </a:solidFill>
              <a:latin typeface="Arial"/>
              <a:cs typeface="Arial"/>
            </a:rPr>
            <a:t>Agreement &amp; CV</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K885"/>
  <sheetViews>
    <sheetView tabSelected="1" zoomScale="70" zoomScaleNormal="70" zoomScaleSheetLayoutView="100" workbookViewId="0">
      <selection activeCell="Q6" sqref="Q6"/>
    </sheetView>
  </sheetViews>
  <sheetFormatPr defaultRowHeight="12.75"/>
  <cols>
    <col min="1" max="1" width="16.1640625" style="76" customWidth="1"/>
    <col min="2" max="2" width="7.33203125" style="76" customWidth="1"/>
    <col min="3" max="3" width="5.83203125" style="76" customWidth="1"/>
    <col min="4" max="4" width="5.1640625" style="76" customWidth="1"/>
    <col min="5" max="5" width="8.1640625" style="3" customWidth="1"/>
    <col min="6" max="6" width="6.83203125" style="3" customWidth="1"/>
    <col min="7" max="7" width="10.83203125" style="76" customWidth="1"/>
    <col min="8" max="9" width="11.83203125" style="27" customWidth="1"/>
    <col min="10" max="17" width="11.83203125" style="76" customWidth="1"/>
    <col min="18" max="18" width="13.6640625" style="459" customWidth="1"/>
    <col min="19" max="19" width="18" style="459" customWidth="1"/>
    <col min="20" max="20" width="11.33203125" style="459" customWidth="1"/>
    <col min="21" max="21" width="6.33203125" style="459" customWidth="1"/>
    <col min="22" max="22" width="12" style="459" customWidth="1"/>
    <col min="23" max="23" width="9" style="459" customWidth="1"/>
    <col min="24" max="24" width="3.6640625" style="459" customWidth="1"/>
    <col min="25" max="25" width="11" style="459" customWidth="1"/>
    <col min="26" max="26" width="9" style="76" customWidth="1"/>
    <col min="27" max="27" width="8.5" style="76" customWidth="1"/>
    <col min="28" max="28" width="13" style="76" customWidth="1"/>
    <col min="29" max="41" width="9.83203125" style="76" customWidth="1"/>
    <col min="42" max="42" width="12.33203125" style="76" bestFit="1" customWidth="1"/>
    <col min="43" max="46" width="8.83203125" style="76" customWidth="1"/>
    <col min="47" max="47" width="5.83203125" style="76" customWidth="1"/>
    <col min="48" max="50" width="4.83203125" style="76" customWidth="1"/>
    <col min="51" max="52" width="4.83203125" style="125" customWidth="1"/>
    <col min="53" max="55" width="4.83203125" style="76" customWidth="1"/>
    <col min="56" max="73" width="9.33203125" style="125" customWidth="1"/>
    <col min="74" max="16384" width="9.33203125" style="76"/>
  </cols>
  <sheetData>
    <row r="1" spans="1:73" customFormat="1" ht="19.5" customHeight="1" thickTop="1">
      <c r="A1" s="605" t="s">
        <v>160</v>
      </c>
      <c r="B1" s="605"/>
      <c r="C1" s="605"/>
      <c r="D1" s="605"/>
      <c r="E1" s="3"/>
      <c r="F1" s="3"/>
      <c r="G1" s="1"/>
      <c r="H1" s="618" t="s">
        <v>152</v>
      </c>
      <c r="I1" s="618"/>
      <c r="J1" s="618"/>
      <c r="K1" s="618"/>
      <c r="L1" s="618"/>
      <c r="M1" s="618"/>
      <c r="N1" s="618"/>
      <c r="O1" s="618"/>
      <c r="P1" s="1"/>
      <c r="Q1" s="1"/>
      <c r="R1" s="4" t="s">
        <v>1</v>
      </c>
      <c r="S1" s="5"/>
      <c r="T1" s="5"/>
      <c r="U1" s="6"/>
      <c r="V1" s="6"/>
      <c r="W1" s="6"/>
      <c r="X1" s="6"/>
      <c r="Y1" s="7"/>
      <c r="Z1" s="7"/>
      <c r="AA1" s="7"/>
      <c r="AB1" s="7"/>
      <c r="AC1" s="7"/>
      <c r="AD1" s="8"/>
      <c r="AE1" s="9" t="s">
        <v>114</v>
      </c>
      <c r="AF1" s="10"/>
      <c r="AG1" s="10"/>
      <c r="AH1" s="10"/>
      <c r="AI1" s="10"/>
      <c r="AJ1" s="11"/>
      <c r="AK1" s="8"/>
      <c r="AL1" s="8"/>
      <c r="AM1" s="8"/>
      <c r="AN1" s="8"/>
      <c r="AO1" s="8"/>
      <c r="AP1" s="8"/>
      <c r="AQ1" s="8"/>
      <c r="AR1" s="8"/>
      <c r="AS1" s="8"/>
      <c r="AT1" s="8"/>
      <c r="AU1" s="8"/>
      <c r="AV1" s="8"/>
      <c r="AW1" s="8"/>
      <c r="AX1" s="8"/>
      <c r="AY1" s="8"/>
      <c r="AZ1" s="8"/>
      <c r="BA1" s="8"/>
      <c r="BB1" s="8"/>
      <c r="BC1" s="8"/>
      <c r="BD1" s="12"/>
      <c r="BE1" s="12"/>
      <c r="BF1" s="12"/>
      <c r="BG1" s="12"/>
      <c r="BH1" s="12"/>
      <c r="BI1" s="12"/>
      <c r="BJ1" s="12"/>
      <c r="BK1" s="12"/>
      <c r="BL1" s="12"/>
      <c r="BM1" s="12"/>
      <c r="BN1" s="12"/>
      <c r="BO1" s="12"/>
      <c r="BP1" s="12"/>
      <c r="BQ1" s="12"/>
      <c r="BR1" s="12"/>
      <c r="BS1" s="12"/>
      <c r="BT1" s="12"/>
      <c r="BU1" s="12"/>
    </row>
    <row r="2" spans="1:73" customFormat="1" ht="27" customHeight="1" thickBot="1">
      <c r="A2" s="1" t="s">
        <v>0</v>
      </c>
      <c r="B2" s="76"/>
      <c r="C2" s="14"/>
      <c r="D2" s="15"/>
      <c r="E2" s="13"/>
      <c r="F2" s="13"/>
      <c r="G2" s="15"/>
      <c r="H2" s="619"/>
      <c r="I2" s="619"/>
      <c r="J2" s="619"/>
      <c r="K2" s="619"/>
      <c r="L2" s="619"/>
      <c r="M2" s="619"/>
      <c r="N2" s="619"/>
      <c r="O2" s="619"/>
      <c r="P2" s="16"/>
      <c r="Q2" s="16"/>
      <c r="R2" s="17"/>
      <c r="S2" s="18"/>
      <c r="T2" s="18"/>
      <c r="U2" s="6"/>
      <c r="V2" s="6"/>
      <c r="W2" s="6"/>
      <c r="X2" s="6"/>
      <c r="Y2" s="7"/>
      <c r="Z2" s="623" t="s">
        <v>115</v>
      </c>
      <c r="AA2" s="624"/>
      <c r="AB2" s="625"/>
      <c r="AC2" s="8"/>
      <c r="AD2" s="8"/>
      <c r="AE2" s="8"/>
      <c r="AF2" s="8"/>
      <c r="AG2" s="8"/>
      <c r="AH2" s="8"/>
      <c r="AI2" s="8"/>
      <c r="AJ2" s="19"/>
      <c r="AK2" s="19"/>
      <c r="AL2" s="8"/>
      <c r="AM2" s="8"/>
      <c r="AN2" s="8"/>
      <c r="AO2" s="8"/>
      <c r="AP2" s="8"/>
      <c r="AQ2" s="8"/>
      <c r="AR2" s="8"/>
      <c r="AS2" s="8"/>
      <c r="AT2" s="8"/>
      <c r="AU2" s="8"/>
      <c r="AV2" s="8"/>
      <c r="AW2" s="8"/>
      <c r="AX2" s="8"/>
      <c r="AY2" s="8"/>
      <c r="AZ2" s="8"/>
      <c r="BA2" s="8"/>
      <c r="BB2" s="8"/>
      <c r="BC2" s="8"/>
      <c r="BD2" s="12"/>
      <c r="BE2" s="12"/>
      <c r="BF2" s="12"/>
      <c r="BG2" s="12"/>
      <c r="BH2" s="12"/>
      <c r="BI2" s="12"/>
      <c r="BJ2" s="12"/>
      <c r="BK2" s="12"/>
      <c r="BL2" s="12"/>
      <c r="BM2" s="12"/>
      <c r="BN2" s="12"/>
      <c r="BO2" s="12"/>
      <c r="BP2" s="12"/>
      <c r="BQ2" s="12"/>
      <c r="BR2" s="12"/>
      <c r="BS2" s="12"/>
      <c r="BT2" s="12"/>
      <c r="BU2" s="12"/>
    </row>
    <row r="3" spans="1:73" s="481" customFormat="1" ht="69" customHeight="1" thickTop="1" thickBot="1">
      <c r="A3" s="505"/>
      <c r="B3" s="611" t="s">
        <v>2</v>
      </c>
      <c r="C3" s="611"/>
      <c r="D3" s="504" t="s">
        <v>3</v>
      </c>
      <c r="E3" s="506" t="s">
        <v>3</v>
      </c>
      <c r="F3" s="506"/>
      <c r="G3" s="507" t="s">
        <v>4</v>
      </c>
      <c r="H3" s="567" t="s">
        <v>140</v>
      </c>
      <c r="I3" s="567" t="s">
        <v>141</v>
      </c>
      <c r="J3" s="567" t="s">
        <v>142</v>
      </c>
      <c r="K3" s="567" t="s">
        <v>148</v>
      </c>
      <c r="L3" s="583" t="s">
        <v>143</v>
      </c>
      <c r="M3" s="567" t="s">
        <v>144</v>
      </c>
      <c r="N3" s="567" t="s">
        <v>147</v>
      </c>
      <c r="O3" s="567" t="s">
        <v>145</v>
      </c>
      <c r="P3" s="567" t="s">
        <v>146</v>
      </c>
      <c r="Q3" s="567" t="s">
        <v>149</v>
      </c>
      <c r="R3" s="508" t="s">
        <v>131</v>
      </c>
      <c r="S3" s="538" t="s">
        <v>128</v>
      </c>
      <c r="T3" s="509" t="s">
        <v>129</v>
      </c>
      <c r="U3" s="31"/>
      <c r="V3" s="31"/>
      <c r="W3" s="475" t="s">
        <v>5</v>
      </c>
      <c r="X3" s="31"/>
      <c r="Y3" s="476"/>
      <c r="Z3" s="620" t="s">
        <v>6</v>
      </c>
      <c r="AA3" s="621"/>
      <c r="AB3" s="622"/>
      <c r="AC3" s="36"/>
      <c r="AD3" s="548"/>
      <c r="AE3" s="550" t="s">
        <v>131</v>
      </c>
      <c r="AF3" s="551"/>
      <c r="AG3" s="479"/>
      <c r="AH3" s="36"/>
      <c r="AI3" s="480"/>
      <c r="AJ3" s="21" t="s">
        <v>7</v>
      </c>
      <c r="AK3" s="22" t="str">
        <f>IF(ABS(AM5)&lt;1.96," No bias",IF(ABS(AM5)&gt;2.58," Certainty of bias"," Possibility of bias"))</f>
        <v xml:space="preserve"> Certainty of bias</v>
      </c>
      <c r="AL3" s="23"/>
      <c r="AM3" s="23"/>
      <c r="AN3" s="23"/>
      <c r="AO3" s="24" t="str">
        <f>IF(ABS(AM5)&lt;1.96,"-",IF(ABS(AM5)&gt;2.58,"* *","*"))</f>
        <v>* *</v>
      </c>
      <c r="AP3" s="36"/>
      <c r="AQ3" s="36"/>
      <c r="AR3" s="36"/>
      <c r="AS3" s="36"/>
      <c r="AT3" s="36"/>
      <c r="AU3" s="36"/>
      <c r="AV3" s="36"/>
      <c r="AW3" s="36"/>
      <c r="AX3" s="36"/>
      <c r="AY3" s="36"/>
      <c r="AZ3" s="36"/>
      <c r="BA3" s="36"/>
      <c r="BB3" s="36"/>
      <c r="BC3" s="36"/>
      <c r="BD3" s="284"/>
      <c r="BE3" s="284"/>
      <c r="BF3" s="284"/>
      <c r="BG3" s="284"/>
      <c r="BH3" s="284"/>
      <c r="BI3" s="284"/>
      <c r="BJ3" s="284"/>
      <c r="BK3" s="284"/>
      <c r="BL3" s="284"/>
      <c r="BM3" s="284"/>
      <c r="BN3" s="284"/>
      <c r="BO3" s="284"/>
      <c r="BP3" s="284"/>
      <c r="BQ3" s="284"/>
      <c r="BR3" s="284"/>
      <c r="BS3" s="284"/>
      <c r="BT3" s="284"/>
      <c r="BU3" s="284"/>
    </row>
    <row r="4" spans="1:73" s="481" customFormat="1" ht="14.25" customHeight="1" thickBot="1">
      <c r="A4" s="510" t="s">
        <v>8</v>
      </c>
      <c r="B4" s="511" t="s">
        <v>9</v>
      </c>
      <c r="C4" s="511" t="s">
        <v>10</v>
      </c>
      <c r="D4" s="511" t="s">
        <v>10</v>
      </c>
      <c r="E4" s="512" t="s">
        <v>11</v>
      </c>
      <c r="F4" s="512" t="s">
        <v>12</v>
      </c>
      <c r="G4" s="565" t="s">
        <v>13</v>
      </c>
      <c r="H4" s="511" t="s">
        <v>178</v>
      </c>
      <c r="I4" s="511" t="s">
        <v>179</v>
      </c>
      <c r="J4" s="511" t="s">
        <v>180</v>
      </c>
      <c r="K4" s="511" t="s">
        <v>181</v>
      </c>
      <c r="L4" s="511" t="s">
        <v>182</v>
      </c>
      <c r="M4" s="511" t="s">
        <v>183</v>
      </c>
      <c r="N4" s="511" t="s">
        <v>184</v>
      </c>
      <c r="O4" s="511" t="s">
        <v>185</v>
      </c>
      <c r="P4" s="511" t="s">
        <v>186</v>
      </c>
      <c r="Q4" s="511" t="s">
        <v>187</v>
      </c>
      <c r="R4" s="513" t="s">
        <v>151</v>
      </c>
      <c r="S4" s="514"/>
      <c r="T4" s="515" t="s">
        <v>14</v>
      </c>
      <c r="U4" s="31"/>
      <c r="V4" s="31"/>
      <c r="W4" s="482" t="s">
        <v>15</v>
      </c>
      <c r="X4" s="31"/>
      <c r="Y4" s="483" t="s">
        <v>16</v>
      </c>
      <c r="Z4" s="609" t="s">
        <v>17</v>
      </c>
      <c r="AA4" s="610"/>
      <c r="AB4" s="484" t="s">
        <v>18</v>
      </c>
      <c r="AC4" s="36"/>
      <c r="AD4" s="548"/>
      <c r="AE4" s="513" t="s">
        <v>151</v>
      </c>
      <c r="AF4" s="511" t="s">
        <v>139</v>
      </c>
      <c r="AG4" s="549" t="s">
        <v>19</v>
      </c>
      <c r="AH4" s="486"/>
      <c r="AI4" s="36"/>
      <c r="AJ4" s="36"/>
      <c r="AK4" s="36"/>
      <c r="AL4" s="36"/>
      <c r="AM4" s="36"/>
      <c r="AN4" s="36"/>
      <c r="AO4" s="36"/>
      <c r="AP4" s="36"/>
      <c r="AQ4" s="36"/>
      <c r="AR4" s="36"/>
      <c r="AS4" s="36"/>
      <c r="AT4" s="36"/>
      <c r="AU4" s="36"/>
      <c r="AV4" s="36"/>
      <c r="AW4" s="36"/>
      <c r="AX4" s="36"/>
      <c r="AY4" s="36"/>
      <c r="AZ4" s="36"/>
      <c r="BA4" s="36"/>
      <c r="BB4" s="36"/>
      <c r="BC4" s="36"/>
      <c r="BD4" s="284"/>
      <c r="BE4" s="284"/>
      <c r="BF4" s="284"/>
      <c r="BG4" s="284"/>
      <c r="BH4" s="284"/>
      <c r="BI4" s="284"/>
      <c r="BJ4" s="284"/>
      <c r="BK4" s="284"/>
      <c r="BL4" s="284"/>
      <c r="BM4" s="284"/>
      <c r="BN4" s="284"/>
      <c r="BO4" s="284"/>
      <c r="BP4" s="284"/>
      <c r="BQ4" s="284"/>
      <c r="BR4" s="284"/>
      <c r="BS4" s="284"/>
      <c r="BT4" s="284"/>
      <c r="BU4" s="284"/>
    </row>
    <row r="5" spans="1:73" s="481" customFormat="1" ht="14.25" customHeight="1" thickBot="1">
      <c r="A5" s="516" t="s">
        <v>153</v>
      </c>
      <c r="B5" s="517">
        <v>2008</v>
      </c>
      <c r="C5" s="517"/>
      <c r="D5" s="580">
        <v>1</v>
      </c>
      <c r="E5" s="581">
        <v>72</v>
      </c>
      <c r="F5" s="554"/>
      <c r="G5" s="566">
        <v>10</v>
      </c>
      <c r="H5" s="579">
        <v>2</v>
      </c>
      <c r="I5" s="579">
        <v>2</v>
      </c>
      <c r="J5" s="579">
        <v>2</v>
      </c>
      <c r="K5" s="582">
        <v>2</v>
      </c>
      <c r="L5" s="584">
        <v>2</v>
      </c>
      <c r="M5" s="582">
        <v>3</v>
      </c>
      <c r="N5" s="582">
        <v>2</v>
      </c>
      <c r="O5" s="582">
        <v>2</v>
      </c>
      <c r="P5" s="582">
        <v>2</v>
      </c>
      <c r="Q5" s="579">
        <v>2</v>
      </c>
      <c r="R5" s="518">
        <f>MODE(H5:P5)</f>
        <v>2</v>
      </c>
      <c r="S5" s="519">
        <f t="array" ref="S5">IF(COUNT(H5:Q5)=0,"",COUNT(IF(H5:Q5=R5,H5:Q5,""))/COUNT(H5:Q5))</f>
        <v>0.9</v>
      </c>
      <c r="T5" s="520">
        <f t="array" ref="T5">IF(AND(H5:Q5=H5:Q5,H5:Q5="-"),"",STDEV(IF(H5:Q5="-","",H5:Q5))/AVERAGE(IF(H5:Q5="-","",H5:Q5+0.000000000000001)))</f>
        <v>0.15058465048420838</v>
      </c>
      <c r="U5" s="29"/>
      <c r="V5" s="29"/>
      <c r="W5" s="30">
        <f t="array" ref="W5">IF(AND(H5:Q5=H5:Q5,H5:Q5="-"),"",AVERAGE(H5:Q5))</f>
        <v>2.1</v>
      </c>
      <c r="X5" s="31"/>
      <c r="Y5" s="32" t="str">
        <f>IF(S5="","",IF(S5&gt;=80%,"YES","NO"))</f>
        <v>YES</v>
      </c>
      <c r="Z5" s="487"/>
      <c r="AA5" s="34">
        <v>0</v>
      </c>
      <c r="AB5" s="35">
        <f>COUNT(IF($R$5:$R$66=$AA5,IF($Y$5:$Y$66="YES",$R$5:$R$66,""),"" ))</f>
        <v>0</v>
      </c>
      <c r="AC5" s="36"/>
      <c r="AD5" s="548"/>
      <c r="AE5" s="518">
        <v>2</v>
      </c>
      <c r="AF5" s="582">
        <v>2</v>
      </c>
      <c r="AG5" s="488">
        <f t="shared" ref="AG5:AG66" si="0">IF(OR(AE5="-",AF5="-"),"",AE5-AF5)</f>
        <v>0</v>
      </c>
      <c r="AH5" s="36"/>
      <c r="AI5" s="36"/>
      <c r="AJ5" s="36"/>
      <c r="AK5" s="36"/>
      <c r="AL5" s="37" t="s">
        <v>21</v>
      </c>
      <c r="AM5" s="38">
        <f>(MIN(AK23,AO23)-(AM9*(AM9+1))/4)/(SQRT((AM9*(AM9+1)*(2*AM9+1))/24))</f>
        <v>-3.3098270279510005</v>
      </c>
      <c r="AN5" s="36"/>
      <c r="AO5" s="36"/>
      <c r="AP5" s="489"/>
      <c r="AQ5" s="489"/>
      <c r="AR5" s="489"/>
      <c r="AS5" s="36"/>
      <c r="AT5" s="36"/>
      <c r="AU5" s="36"/>
      <c r="AV5" s="36"/>
      <c r="AW5" s="36"/>
      <c r="AX5" s="36"/>
      <c r="AY5" s="36"/>
      <c r="AZ5" s="36"/>
      <c r="BA5" s="36"/>
      <c r="BB5" s="36"/>
      <c r="BC5" s="36"/>
      <c r="BD5" s="284"/>
      <c r="BE5" s="284"/>
      <c r="BF5" s="284"/>
      <c r="BG5" s="284"/>
      <c r="BH5" s="284"/>
      <c r="BI5" s="284"/>
      <c r="BJ5" s="284"/>
      <c r="BK5" s="284"/>
      <c r="BL5" s="284"/>
      <c r="BM5" s="284"/>
      <c r="BN5" s="284"/>
      <c r="BO5" s="284"/>
      <c r="BP5" s="284"/>
      <c r="BQ5" s="284"/>
      <c r="BR5" s="284"/>
      <c r="BS5" s="284"/>
      <c r="BT5" s="284"/>
      <c r="BU5" s="284"/>
    </row>
    <row r="6" spans="1:73" s="481" customFormat="1" ht="14.25" customHeight="1">
      <c r="A6" s="516" t="s">
        <v>153</v>
      </c>
      <c r="B6" s="517">
        <v>2008</v>
      </c>
      <c r="C6" s="517"/>
      <c r="D6" s="580">
        <v>2</v>
      </c>
      <c r="E6" s="581">
        <v>67</v>
      </c>
      <c r="F6" s="554"/>
      <c r="G6" s="566">
        <v>10</v>
      </c>
      <c r="H6" s="579">
        <v>3</v>
      </c>
      <c r="I6" s="579">
        <v>3</v>
      </c>
      <c r="J6" s="579">
        <v>3</v>
      </c>
      <c r="K6" s="582">
        <v>4</v>
      </c>
      <c r="L6" s="584">
        <v>3</v>
      </c>
      <c r="M6" s="582">
        <v>3</v>
      </c>
      <c r="N6" s="582">
        <v>4</v>
      </c>
      <c r="O6" s="582">
        <v>3</v>
      </c>
      <c r="P6" s="582">
        <v>3</v>
      </c>
      <c r="Q6" s="579">
        <v>3</v>
      </c>
      <c r="R6" s="518">
        <f>MODE(H6:P6)</f>
        <v>3</v>
      </c>
      <c r="S6" s="519">
        <f t="array" ref="S6">IF(COUNT(H6:Q6)=0,"",COUNT(IF(H6:Q6=R6,H6:Q6,""))/COUNT(H6:Q6))</f>
        <v>0.8</v>
      </c>
      <c r="T6" s="520">
        <f t="array" ref="T6">IF(AND(H6:Q6=H6:Q6,H6:Q6="-"),"",STDEV(IF(H6:Q6="-","",H6:Q6))/AVERAGE(IF(H6:Q6="-","",H6:Q6+0.000000000000001)))</f>
        <v>0.13176156917368223</v>
      </c>
      <c r="U6" s="29"/>
      <c r="V6" s="29"/>
      <c r="W6" s="30">
        <f t="array" ref="W6">IF(AND(H6:Q6=H6:Q6,H6:Q6="-"),"",AVERAGE(H6:Q6))</f>
        <v>3.2</v>
      </c>
      <c r="X6" s="31"/>
      <c r="Y6" s="39" t="str">
        <f t="shared" ref="Y6:Y35" si="1">IF(S6="","",IF(S6&gt;=80%,"YES","NO"))</f>
        <v>YES</v>
      </c>
      <c r="Z6" s="487"/>
      <c r="AA6" s="34">
        <v>1</v>
      </c>
      <c r="AB6" s="35">
        <f t="array" ref="AB6">COUNT(IF($R$5:$R$66=$AA6,IF($Y$5:$Y$66="YES",$R$5:$R$66,""),"" ))</f>
        <v>0</v>
      </c>
      <c r="AC6" s="36"/>
      <c r="AD6" s="477"/>
      <c r="AE6" s="518">
        <v>3</v>
      </c>
      <c r="AF6" s="582">
        <v>3</v>
      </c>
      <c r="AG6" s="488">
        <f t="shared" si="0"/>
        <v>0</v>
      </c>
      <c r="AH6" s="36"/>
      <c r="AI6" s="36"/>
      <c r="AJ6" s="36"/>
      <c r="AK6" s="36"/>
      <c r="AL6" s="36"/>
      <c r="AM6" s="36"/>
      <c r="AN6" s="36"/>
      <c r="AO6" s="36"/>
      <c r="AP6" s="489"/>
      <c r="AQ6" s="489"/>
      <c r="AR6" s="489"/>
      <c r="AS6" s="36"/>
      <c r="AT6" s="36"/>
      <c r="AU6" s="36"/>
      <c r="AV6" s="36"/>
      <c r="AW6" s="36"/>
      <c r="AX6" s="36"/>
      <c r="AY6" s="36"/>
      <c r="AZ6" s="36"/>
      <c r="BA6" s="36"/>
      <c r="BB6" s="36"/>
      <c r="BC6" s="36"/>
      <c r="BD6" s="284"/>
      <c r="BE6" s="284"/>
      <c r="BF6" s="284"/>
      <c r="BG6" s="284"/>
      <c r="BH6" s="284"/>
      <c r="BI6" s="284"/>
      <c r="BJ6" s="284"/>
      <c r="BK6" s="284"/>
      <c r="BL6" s="284"/>
      <c r="BM6" s="284"/>
      <c r="BN6" s="284"/>
      <c r="BO6" s="284"/>
      <c r="BP6" s="284"/>
      <c r="BQ6" s="284"/>
      <c r="BR6" s="284"/>
      <c r="BS6" s="284"/>
      <c r="BT6" s="284"/>
      <c r="BU6" s="284"/>
    </row>
    <row r="7" spans="1:73" s="481" customFormat="1" ht="14.25" customHeight="1">
      <c r="A7" s="516" t="s">
        <v>153</v>
      </c>
      <c r="B7" s="517">
        <v>2008</v>
      </c>
      <c r="C7" s="517"/>
      <c r="D7" s="580">
        <v>5</v>
      </c>
      <c r="E7" s="581">
        <v>73</v>
      </c>
      <c r="F7" s="554"/>
      <c r="G7" s="566">
        <v>7</v>
      </c>
      <c r="H7" s="579">
        <v>4</v>
      </c>
      <c r="I7" s="579">
        <v>4</v>
      </c>
      <c r="J7" s="579">
        <v>3</v>
      </c>
      <c r="K7" s="582">
        <v>4</v>
      </c>
      <c r="L7" s="584">
        <v>2</v>
      </c>
      <c r="M7" s="582">
        <v>6</v>
      </c>
      <c r="N7" s="582">
        <v>3</v>
      </c>
      <c r="O7" s="582">
        <v>4</v>
      </c>
      <c r="P7" s="582">
        <v>5</v>
      </c>
      <c r="Q7" s="579">
        <v>4</v>
      </c>
      <c r="R7" s="518">
        <f t="shared" ref="R7:R66" si="2">MODE(H7:P7)</f>
        <v>4</v>
      </c>
      <c r="S7" s="519">
        <f t="array" ref="S7">IF(COUNT(H7:Q7)=0,"",COUNT(IF(H7:Q7=R7,H7:Q7,""))/COUNT(H7:Q7))</f>
        <v>0.5</v>
      </c>
      <c r="T7" s="520">
        <f t="array" ref="T7">IF(AND(H7:Q7=H7:Q7,H7:Q7="-"),"",STDEV(IF(H7:Q7="-","",H7:Q7))/AVERAGE(IF(H7:Q7="-","",H7:Q7+0.000000000000001)))</f>
        <v>0.28218075246528507</v>
      </c>
      <c r="U7" s="29"/>
      <c r="V7" s="29"/>
      <c r="W7" s="30">
        <f t="array" ref="W7">IF(AND(H7:Q7=H7:Q7,H7:Q7="-"),"",AVERAGE(H7:Q7))</f>
        <v>3.9</v>
      </c>
      <c r="X7" s="31"/>
      <c r="Y7" s="39" t="str">
        <f t="shared" si="1"/>
        <v>NO</v>
      </c>
      <c r="Z7" s="487"/>
      <c r="AA7" s="34">
        <v>2</v>
      </c>
      <c r="AB7" s="35">
        <f t="array" ref="AB7">COUNT(IF($R$5:$R$66=$AA7,IF($Y$5:$Y$66="YES",$R$5:$R$66,""),"" ))</f>
        <v>2</v>
      </c>
      <c r="AC7" s="36"/>
      <c r="AD7" s="477"/>
      <c r="AE7" s="518">
        <v>4</v>
      </c>
      <c r="AF7" s="582">
        <v>4</v>
      </c>
      <c r="AG7" s="488">
        <f t="shared" si="0"/>
        <v>0</v>
      </c>
      <c r="AH7" s="36"/>
      <c r="AI7" s="36"/>
      <c r="AJ7" s="36"/>
      <c r="AK7" s="40"/>
      <c r="AL7" s="41" t="s">
        <v>22</v>
      </c>
      <c r="AM7" s="42">
        <f>COUNT(AG5:AG66)</f>
        <v>62</v>
      </c>
      <c r="AN7" s="36"/>
      <c r="AO7" s="36"/>
      <c r="AP7" s="489"/>
      <c r="AQ7" s="489"/>
      <c r="AR7" s="489"/>
      <c r="AS7" s="36"/>
      <c r="AT7" s="36"/>
      <c r="AU7" s="36"/>
      <c r="AV7" s="36"/>
      <c r="AW7" s="36"/>
      <c r="AX7" s="36"/>
      <c r="AY7" s="36"/>
      <c r="AZ7" s="36"/>
      <c r="BA7" s="36"/>
      <c r="BB7" s="36"/>
      <c r="BC7" s="36"/>
      <c r="BD7" s="284"/>
      <c r="BE7" s="284"/>
      <c r="BF7" s="284"/>
      <c r="BG7" s="284"/>
      <c r="BH7" s="284"/>
      <c r="BI7" s="284"/>
      <c r="BJ7" s="284"/>
      <c r="BK7" s="284"/>
      <c r="BL7" s="284"/>
      <c r="BM7" s="284"/>
      <c r="BN7" s="284"/>
      <c r="BO7" s="284"/>
      <c r="BP7" s="284"/>
      <c r="BQ7" s="284"/>
      <c r="BR7" s="284"/>
      <c r="BS7" s="284"/>
      <c r="BT7" s="284"/>
      <c r="BU7" s="284"/>
    </row>
    <row r="8" spans="1:73" s="481" customFormat="1" ht="14.25" customHeight="1">
      <c r="A8" s="516" t="s">
        <v>153</v>
      </c>
      <c r="B8" s="517">
        <v>2008</v>
      </c>
      <c r="C8" s="517"/>
      <c r="D8" s="580">
        <v>6</v>
      </c>
      <c r="E8" s="581">
        <v>79</v>
      </c>
      <c r="F8" s="554"/>
      <c r="G8" s="566">
        <v>7</v>
      </c>
      <c r="H8" s="579">
        <v>3</v>
      </c>
      <c r="I8" s="579">
        <v>3</v>
      </c>
      <c r="J8" s="579">
        <v>3</v>
      </c>
      <c r="K8" s="582">
        <v>4</v>
      </c>
      <c r="L8" s="584">
        <v>3</v>
      </c>
      <c r="M8" s="582">
        <v>3</v>
      </c>
      <c r="N8" s="582">
        <v>3</v>
      </c>
      <c r="O8" s="582">
        <v>4</v>
      </c>
      <c r="P8" s="582">
        <v>5</v>
      </c>
      <c r="Q8" s="579">
        <v>4</v>
      </c>
      <c r="R8" s="518">
        <f t="shared" si="2"/>
        <v>3</v>
      </c>
      <c r="S8" s="519">
        <f t="array" ref="S8">IF(COUNT(H8:Q8)=0,"",COUNT(IF(H8:Q8=R8,H8:Q8,""))/COUNT(H8:Q8))</f>
        <v>0.6</v>
      </c>
      <c r="T8" s="520">
        <f t="array" ref="T8">IF(AND(H8:Q8=H8:Q8,H8:Q8="-"),"",STDEV(IF(H8:Q8="-","",H8:Q8))/AVERAGE(IF(H8:Q8="-","",H8:Q8+0.000000000000001)))</f>
        <v>0.20203050891044211</v>
      </c>
      <c r="U8" s="29"/>
      <c r="V8" s="29"/>
      <c r="W8" s="30">
        <f t="array" ref="W8">IF(AND(H8:Q8=H8:Q8,H8:Q8="-"),"",AVERAGE(H8:Q8))</f>
        <v>3.5</v>
      </c>
      <c r="X8" s="31"/>
      <c r="Y8" s="39" t="str">
        <f t="shared" si="1"/>
        <v>NO</v>
      </c>
      <c r="Z8" s="487"/>
      <c r="AA8" s="34">
        <v>3</v>
      </c>
      <c r="AB8" s="35">
        <f t="array" ref="AB8">COUNT(IF($R$5:$R$66=$AA8,IF($Y$5:$Y$66="YES",$R$5:$R$66,""),"" ))</f>
        <v>8</v>
      </c>
      <c r="AC8" s="36"/>
      <c r="AD8" s="477"/>
      <c r="AE8" s="518">
        <v>3</v>
      </c>
      <c r="AF8" s="582">
        <v>4</v>
      </c>
      <c r="AG8" s="488">
        <f t="shared" si="0"/>
        <v>-1</v>
      </c>
      <c r="AH8" s="36"/>
      <c r="AI8" s="36"/>
      <c r="AJ8" s="36"/>
      <c r="AK8" s="43"/>
      <c r="AL8" s="44" t="s">
        <v>23</v>
      </c>
      <c r="AM8" s="45">
        <f t="array" ref="AM8">COUNT(IF(AG5:AG66=0,AG5:AG66,"x"))</f>
        <v>44</v>
      </c>
      <c r="AN8" s="36"/>
      <c r="AO8" s="36"/>
      <c r="AP8" s="489"/>
      <c r="AQ8" s="489"/>
      <c r="AR8" s="489"/>
      <c r="AS8" s="36"/>
      <c r="AT8" s="36"/>
      <c r="AU8" s="36"/>
      <c r="AV8" s="36"/>
      <c r="AW8" s="36"/>
      <c r="AX8" s="36"/>
      <c r="AY8" s="36"/>
      <c r="AZ8" s="36"/>
      <c r="BA8" s="36"/>
      <c r="BB8" s="36"/>
      <c r="BC8" s="36"/>
      <c r="BD8" s="284"/>
      <c r="BE8" s="284"/>
      <c r="BF8" s="284"/>
      <c r="BG8" s="284"/>
      <c r="BH8" s="284"/>
      <c r="BI8" s="284"/>
      <c r="BJ8" s="284"/>
      <c r="BK8" s="284"/>
      <c r="BL8" s="284"/>
      <c r="BM8" s="284"/>
      <c r="BN8" s="284"/>
      <c r="BO8" s="284"/>
      <c r="BP8" s="284"/>
      <c r="BQ8" s="284"/>
      <c r="BR8" s="284"/>
      <c r="BS8" s="284"/>
      <c r="BT8" s="284"/>
      <c r="BU8" s="284"/>
    </row>
    <row r="9" spans="1:73" s="481" customFormat="1" ht="14.25" customHeight="1">
      <c r="A9" s="516" t="s">
        <v>153</v>
      </c>
      <c r="B9" s="517">
        <v>2008</v>
      </c>
      <c r="C9" s="517"/>
      <c r="D9" s="580">
        <v>8</v>
      </c>
      <c r="E9" s="581">
        <v>77</v>
      </c>
      <c r="F9" s="554"/>
      <c r="G9" s="566">
        <v>7</v>
      </c>
      <c r="H9" s="579">
        <v>3</v>
      </c>
      <c r="I9" s="579">
        <v>4</v>
      </c>
      <c r="J9" s="579">
        <v>3</v>
      </c>
      <c r="K9" s="582">
        <v>4</v>
      </c>
      <c r="L9" s="584">
        <v>3</v>
      </c>
      <c r="M9" s="582">
        <v>4</v>
      </c>
      <c r="N9" s="582">
        <v>3</v>
      </c>
      <c r="O9" s="582">
        <v>4</v>
      </c>
      <c r="P9" s="582">
        <v>4</v>
      </c>
      <c r="Q9" s="579">
        <v>4</v>
      </c>
      <c r="R9" s="518">
        <f t="shared" si="2"/>
        <v>4</v>
      </c>
      <c r="S9" s="519">
        <f t="array" ref="S9">IF(COUNT(H9:Q9)=0,"",COUNT(IF(H9:Q9=R9,H9:Q9,""))/COUNT(H9:Q9))</f>
        <v>0.6</v>
      </c>
      <c r="T9" s="520">
        <f t="array" ref="T9">IF(AND(H9:Q9=H9:Q9,H9:Q9="-"),"",STDEV(IF(H9:Q9="-","",H9:Q9))/AVERAGE(IF(H9:Q9="-","",H9:Q9+0.000000000000001)))</f>
        <v>0.14344382763731189</v>
      </c>
      <c r="U9" s="29"/>
      <c r="V9" s="29"/>
      <c r="W9" s="30">
        <f t="array" ref="W9">IF(AND(H9:Q9=H9:Q9,H9:Q9="-"),"",AVERAGE(H9:Q9))</f>
        <v>3.6</v>
      </c>
      <c r="X9" s="31"/>
      <c r="Y9" s="39" t="str">
        <f t="shared" si="1"/>
        <v>NO</v>
      </c>
      <c r="Z9" s="487"/>
      <c r="AA9" s="34">
        <v>4</v>
      </c>
      <c r="AB9" s="35">
        <f t="array" ref="AB9">COUNT(IF($R$5:$R$66=$AA9,IF($Y$5:$Y$66="YES",$R$5:$R$66,""),"" ))</f>
        <v>14</v>
      </c>
      <c r="AC9" s="36"/>
      <c r="AD9" s="477"/>
      <c r="AE9" s="518">
        <v>4</v>
      </c>
      <c r="AF9" s="582">
        <v>4</v>
      </c>
      <c r="AG9" s="488">
        <f t="shared" si="0"/>
        <v>0</v>
      </c>
      <c r="AH9" s="36"/>
      <c r="AI9" s="36"/>
      <c r="AJ9" s="36"/>
      <c r="AK9" s="46"/>
      <c r="AL9" s="47" t="s">
        <v>24</v>
      </c>
      <c r="AM9" s="48">
        <f>AM7-AM8</f>
        <v>18</v>
      </c>
      <c r="AN9" s="36"/>
      <c r="AO9" s="36"/>
      <c r="AP9" s="489"/>
      <c r="AQ9" s="489"/>
      <c r="AR9" s="489"/>
      <c r="AS9" s="36"/>
      <c r="AT9" s="36"/>
      <c r="AU9" s="36"/>
      <c r="AV9" s="36"/>
      <c r="AW9" s="36"/>
      <c r="AX9" s="36"/>
      <c r="AY9" s="36"/>
      <c r="AZ9" s="36"/>
      <c r="BA9" s="36"/>
      <c r="BB9" s="36"/>
      <c r="BC9" s="36"/>
      <c r="BD9" s="284"/>
      <c r="BE9" s="284"/>
      <c r="BF9" s="284"/>
      <c r="BG9" s="284"/>
      <c r="BH9" s="284"/>
      <c r="BI9" s="284"/>
      <c r="BJ9" s="284"/>
      <c r="BK9" s="284"/>
      <c r="BL9" s="284"/>
      <c r="BM9" s="284"/>
      <c r="BN9" s="284"/>
      <c r="BO9" s="284"/>
      <c r="BP9" s="284"/>
      <c r="BQ9" s="284"/>
      <c r="BR9" s="284"/>
      <c r="BS9" s="284"/>
      <c r="BT9" s="284"/>
      <c r="BU9" s="284"/>
    </row>
    <row r="10" spans="1:73" s="481" customFormat="1" ht="14.25" customHeight="1">
      <c r="A10" s="516" t="s">
        <v>153</v>
      </c>
      <c r="B10" s="517">
        <v>2008</v>
      </c>
      <c r="C10" s="517"/>
      <c r="D10" s="580">
        <v>11</v>
      </c>
      <c r="E10" s="581">
        <v>81</v>
      </c>
      <c r="F10" s="554"/>
      <c r="G10" s="566">
        <v>7</v>
      </c>
      <c r="H10" s="579">
        <v>4</v>
      </c>
      <c r="I10" s="579">
        <v>4</v>
      </c>
      <c r="J10" s="579">
        <v>4</v>
      </c>
      <c r="K10" s="582">
        <v>4</v>
      </c>
      <c r="L10" s="584">
        <v>4</v>
      </c>
      <c r="M10" s="582">
        <v>4</v>
      </c>
      <c r="N10" s="582">
        <v>4</v>
      </c>
      <c r="O10" s="582">
        <v>3</v>
      </c>
      <c r="P10" s="582">
        <v>4</v>
      </c>
      <c r="Q10" s="579">
        <v>4</v>
      </c>
      <c r="R10" s="518">
        <f t="shared" si="2"/>
        <v>4</v>
      </c>
      <c r="S10" s="519">
        <f t="array" ref="S10">IF(COUNT(H10:Q10)=0,"",COUNT(IF(H10:Q10=R10,H10:Q10,""))/COUNT(H10:Q10))</f>
        <v>0.9</v>
      </c>
      <c r="T10" s="520">
        <f t="array" ref="T10">IF(AND(H10:Q10=H10:Q10,H10:Q10="-"),"",STDEV(IF(H10:Q10="-","",H10:Q10))/AVERAGE(IF(H10:Q10="-","",H10:Q10+0.000000000000001)))</f>
        <v>8.1084042568419973E-2</v>
      </c>
      <c r="U10" s="29"/>
      <c r="V10" s="29"/>
      <c r="W10" s="30">
        <f t="array" ref="W10">IF(AND(H10:Q10=H10:Q10,H10:Q10="-"),"",AVERAGE(H10:Q10))</f>
        <v>3.9</v>
      </c>
      <c r="X10" s="31"/>
      <c r="Y10" s="39" t="str">
        <f t="shared" si="1"/>
        <v>YES</v>
      </c>
      <c r="Z10" s="487"/>
      <c r="AA10" s="34">
        <v>5</v>
      </c>
      <c r="AB10" s="35">
        <f t="array" ref="AB10">COUNT(IF($R$5:$R$66=$AA10,IF($Y$5:$Y$66="YES",$R$5:$R$66,""),"" ))</f>
        <v>6</v>
      </c>
      <c r="AC10" s="36"/>
      <c r="AD10" s="477"/>
      <c r="AE10" s="518">
        <v>4</v>
      </c>
      <c r="AF10" s="582">
        <v>4</v>
      </c>
      <c r="AG10" s="488">
        <f t="shared" si="0"/>
        <v>0</v>
      </c>
      <c r="AH10" s="36"/>
      <c r="AI10" s="36"/>
      <c r="AJ10" s="36"/>
      <c r="AK10" s="49"/>
      <c r="AL10" s="36"/>
      <c r="AM10" s="36"/>
      <c r="AN10" s="36"/>
      <c r="AO10" s="36"/>
      <c r="AP10" s="489"/>
      <c r="AQ10" s="489"/>
      <c r="AR10" s="489"/>
      <c r="AS10" s="36"/>
      <c r="AT10" s="36"/>
      <c r="AU10" s="36"/>
      <c r="AV10" s="36"/>
      <c r="AW10" s="36"/>
      <c r="AX10" s="36"/>
      <c r="AY10" s="36"/>
      <c r="AZ10" s="36"/>
      <c r="BA10" s="36"/>
      <c r="BB10" s="36"/>
      <c r="BC10" s="36"/>
      <c r="BD10" s="284"/>
      <c r="BE10" s="284"/>
      <c r="BF10" s="284"/>
      <c r="BG10" s="284"/>
      <c r="BH10" s="284"/>
      <c r="BI10" s="284"/>
      <c r="BJ10" s="284"/>
      <c r="BK10" s="284"/>
      <c r="BL10" s="284"/>
      <c r="BM10" s="284"/>
      <c r="BN10" s="284"/>
      <c r="BO10" s="284"/>
      <c r="BP10" s="284"/>
      <c r="BQ10" s="284"/>
      <c r="BR10" s="284"/>
      <c r="BS10" s="284"/>
      <c r="BT10" s="284"/>
      <c r="BU10" s="284"/>
    </row>
    <row r="11" spans="1:73" s="481" customFormat="1" ht="14.25" customHeight="1">
      <c r="A11" s="516" t="s">
        <v>153</v>
      </c>
      <c r="B11" s="517">
        <v>2008</v>
      </c>
      <c r="C11" s="517"/>
      <c r="D11" s="580">
        <v>14</v>
      </c>
      <c r="E11" s="581">
        <v>92</v>
      </c>
      <c r="F11" s="554"/>
      <c r="G11" s="566">
        <v>7</v>
      </c>
      <c r="H11" s="579">
        <v>5</v>
      </c>
      <c r="I11" s="579">
        <v>6</v>
      </c>
      <c r="J11" s="579">
        <v>5</v>
      </c>
      <c r="K11" s="582">
        <v>6</v>
      </c>
      <c r="L11" s="584">
        <v>5</v>
      </c>
      <c r="M11" s="582">
        <v>5</v>
      </c>
      <c r="N11" s="582">
        <v>6</v>
      </c>
      <c r="O11" s="582">
        <v>5</v>
      </c>
      <c r="P11" s="582">
        <v>7</v>
      </c>
      <c r="Q11" s="579">
        <v>6</v>
      </c>
      <c r="R11" s="518">
        <f t="shared" si="2"/>
        <v>5</v>
      </c>
      <c r="S11" s="519">
        <f t="array" ref="S11">IF(COUNT(H11:Q11)=0,"",COUNT(IF(H11:Q11=R11,H11:Q11,""))/COUNT(H11:Q11))</f>
        <v>0.5</v>
      </c>
      <c r="T11" s="520">
        <f t="array" ref="T11">IF(AND(H11:Q11=H11:Q11,H11:Q11="-"),"",STDEV(IF(H11:Q11="-","",H11:Q11))/AVERAGE(IF(H11:Q11="-","",H11:Q11+0.000000000000001)))</f>
        <v>0.12485819621073199</v>
      </c>
      <c r="U11" s="29"/>
      <c r="V11" s="29"/>
      <c r="W11" s="30">
        <f t="array" ref="W11">IF(AND(H11:Q11=H11:Q11,H11:Q11="-"),"",AVERAGE(H11:Q11))</f>
        <v>5.6</v>
      </c>
      <c r="X11" s="31"/>
      <c r="Y11" s="39" t="str">
        <f t="shared" si="1"/>
        <v>NO</v>
      </c>
      <c r="Z11" s="487"/>
      <c r="AA11" s="34">
        <v>6</v>
      </c>
      <c r="AB11" s="35">
        <f t="array" ref="AB11">COUNT(IF($R$5:$R$66=$AA11,IF($Y$5:$Y$66="YES",$R$5:$R$66,""),"" ))</f>
        <v>5</v>
      </c>
      <c r="AC11" s="36"/>
      <c r="AD11" s="477"/>
      <c r="AE11" s="518">
        <v>5</v>
      </c>
      <c r="AF11" s="582">
        <v>6</v>
      </c>
      <c r="AG11" s="488">
        <f t="shared" si="0"/>
        <v>-1</v>
      </c>
      <c r="AH11" s="36"/>
      <c r="AI11" s="50" t="s">
        <v>25</v>
      </c>
      <c r="AJ11" s="51" t="s">
        <v>18</v>
      </c>
      <c r="AK11" s="52" t="s">
        <v>26</v>
      </c>
      <c r="AL11" s="53"/>
      <c r="AM11" s="50" t="s">
        <v>25</v>
      </c>
      <c r="AN11" s="51" t="s">
        <v>18</v>
      </c>
      <c r="AO11" s="52" t="s">
        <v>26</v>
      </c>
      <c r="AP11" s="489"/>
      <c r="AQ11" s="489"/>
      <c r="AR11" s="489"/>
      <c r="AS11" s="36"/>
      <c r="AT11" s="36"/>
      <c r="AU11" s="36"/>
      <c r="AV11" s="36"/>
      <c r="AW11" s="36"/>
      <c r="AX11" s="36"/>
      <c r="AY11" s="36"/>
      <c r="AZ11" s="36"/>
      <c r="BA11" s="36"/>
      <c r="BB11" s="36"/>
      <c r="BC11" s="36"/>
      <c r="BD11" s="284"/>
      <c r="BE11" s="284"/>
      <c r="BF11" s="284"/>
      <c r="BG11" s="284"/>
      <c r="BH11" s="284"/>
      <c r="BI11" s="284"/>
      <c r="BJ11" s="284"/>
      <c r="BK11" s="284"/>
      <c r="BL11" s="284"/>
      <c r="BM11" s="284"/>
      <c r="BN11" s="284"/>
      <c r="BO11" s="284"/>
      <c r="BP11" s="284"/>
      <c r="BQ11" s="284"/>
      <c r="BR11" s="284"/>
      <c r="BS11" s="284"/>
      <c r="BT11" s="284"/>
      <c r="BU11" s="284"/>
    </row>
    <row r="12" spans="1:73" s="481" customFormat="1" ht="14.25" customHeight="1">
      <c r="A12" s="516" t="s">
        <v>153</v>
      </c>
      <c r="B12" s="517">
        <v>2008</v>
      </c>
      <c r="C12" s="517"/>
      <c r="D12" s="580">
        <v>23</v>
      </c>
      <c r="E12" s="581">
        <v>63</v>
      </c>
      <c r="F12" s="554"/>
      <c r="G12" s="566">
        <v>9</v>
      </c>
      <c r="H12" s="579">
        <v>3</v>
      </c>
      <c r="I12" s="579">
        <v>3</v>
      </c>
      <c r="J12" s="579">
        <v>3</v>
      </c>
      <c r="K12" s="582">
        <v>4</v>
      </c>
      <c r="L12" s="584">
        <v>3</v>
      </c>
      <c r="M12" s="582">
        <v>3</v>
      </c>
      <c r="N12" s="582">
        <v>3</v>
      </c>
      <c r="O12" s="582">
        <v>3</v>
      </c>
      <c r="P12" s="582">
        <v>4</v>
      </c>
      <c r="Q12" s="579">
        <v>3</v>
      </c>
      <c r="R12" s="518">
        <f t="shared" si="2"/>
        <v>3</v>
      </c>
      <c r="S12" s="519">
        <f t="array" ref="S12">IF(COUNT(H12:Q12)=0,"",COUNT(IF(H12:Q12=R12,H12:Q12,""))/COUNT(H12:Q12))</f>
        <v>0.8</v>
      </c>
      <c r="T12" s="520">
        <f t="array" ref="T12">IF(AND(H12:Q12=H12:Q12,H12:Q12="-"),"",STDEV(IF(H12:Q12="-","",H12:Q12))/AVERAGE(IF(H12:Q12="-","",H12:Q12+0.000000000000001)))</f>
        <v>0.13176156917368223</v>
      </c>
      <c r="U12" s="29"/>
      <c r="V12" s="29"/>
      <c r="W12" s="30">
        <f t="array" ref="W12">IF(AND(H12:Q12=H12:Q12,H12:Q12="-"),"",AVERAGE(H12:Q12))</f>
        <v>3.2</v>
      </c>
      <c r="X12" s="31"/>
      <c r="Y12" s="39" t="str">
        <f t="shared" si="1"/>
        <v>YES</v>
      </c>
      <c r="Z12" s="487"/>
      <c r="AA12" s="34">
        <v>7</v>
      </c>
      <c r="AB12" s="35">
        <f t="array" ref="AB12">COUNT(IF($R$5:$R$66=$AA12,IF($Y$5:$Y$66="YES",$R$5:$R$66,""),"" ))</f>
        <v>2</v>
      </c>
      <c r="AC12" s="36"/>
      <c r="AD12" s="477"/>
      <c r="AE12" s="518">
        <v>3</v>
      </c>
      <c r="AF12" s="582">
        <v>3</v>
      </c>
      <c r="AG12" s="488">
        <f t="shared" si="0"/>
        <v>0</v>
      </c>
      <c r="AH12" s="36"/>
      <c r="AI12" s="54"/>
      <c r="AJ12" s="55">
        <v>0</v>
      </c>
      <c r="AK12" s="56"/>
      <c r="AL12" s="36"/>
      <c r="AM12" s="54"/>
      <c r="AN12" s="55">
        <v>0</v>
      </c>
      <c r="AO12" s="56"/>
      <c r="AP12" s="489"/>
      <c r="AQ12" s="489"/>
      <c r="AR12" s="489"/>
      <c r="AS12" s="36"/>
      <c r="AT12" s="36"/>
      <c r="AU12" s="36"/>
      <c r="AV12" s="36"/>
      <c r="AW12" s="36"/>
      <c r="AX12" s="36"/>
      <c r="AY12" s="36"/>
      <c r="AZ12" s="36"/>
      <c r="BA12" s="36"/>
      <c r="BB12" s="36"/>
      <c r="BC12" s="36"/>
      <c r="BD12" s="284"/>
      <c r="BE12" s="284"/>
      <c r="BF12" s="284"/>
      <c r="BG12" s="284"/>
      <c r="BH12" s="284"/>
      <c r="BI12" s="284"/>
      <c r="BJ12" s="284"/>
      <c r="BK12" s="284"/>
      <c r="BL12" s="284"/>
      <c r="BM12" s="284"/>
      <c r="BN12" s="284"/>
      <c r="BO12" s="284"/>
      <c r="BP12" s="284"/>
      <c r="BQ12" s="284"/>
      <c r="BR12" s="284"/>
      <c r="BS12" s="284"/>
      <c r="BT12" s="284"/>
      <c r="BU12" s="284"/>
    </row>
    <row r="13" spans="1:73" s="481" customFormat="1" ht="14.25" customHeight="1">
      <c r="A13" s="516" t="s">
        <v>153</v>
      </c>
      <c r="B13" s="517">
        <v>2008</v>
      </c>
      <c r="C13" s="517"/>
      <c r="D13" s="580">
        <v>24</v>
      </c>
      <c r="E13" s="581">
        <v>78</v>
      </c>
      <c r="F13" s="554"/>
      <c r="G13" s="566">
        <v>9</v>
      </c>
      <c r="H13" s="579">
        <v>3</v>
      </c>
      <c r="I13" s="579">
        <v>3</v>
      </c>
      <c r="J13" s="579">
        <v>3</v>
      </c>
      <c r="K13" s="582">
        <v>3</v>
      </c>
      <c r="L13" s="584">
        <v>3</v>
      </c>
      <c r="M13" s="582">
        <v>3</v>
      </c>
      <c r="N13" s="582">
        <v>3</v>
      </c>
      <c r="O13" s="582">
        <v>3</v>
      </c>
      <c r="P13" s="582">
        <v>4</v>
      </c>
      <c r="Q13" s="579">
        <v>4</v>
      </c>
      <c r="R13" s="518">
        <f>MODE(H13:P13)</f>
        <v>3</v>
      </c>
      <c r="S13" s="519">
        <f t="array" ref="S13">IF(COUNT(H13:Q13)=0,"",COUNT(IF(H13:Q13=R13,H13:Q13,""))/COUNT(H13:Q13))</f>
        <v>0.8</v>
      </c>
      <c r="T13" s="520">
        <f t="array" ref="T13">IF(AND(H13:Q13=H13:Q13,H13:Q13="-"),"",STDEV(IF(H13:Q13="-","",H13:Q13))/AVERAGE(IF(H13:Q13="-","",H13:Q13+0.000000000000001)))</f>
        <v>0.13176156917368223</v>
      </c>
      <c r="U13" s="29"/>
      <c r="V13" s="29"/>
      <c r="W13" s="30">
        <f t="array" ref="W13">IF(AND(H13:Q13=H13:Q13,H13:Q13="-"),"",AVERAGE(H13:Q13))</f>
        <v>3.2</v>
      </c>
      <c r="X13" s="31"/>
      <c r="Y13" s="39" t="str">
        <f t="shared" si="1"/>
        <v>YES</v>
      </c>
      <c r="Z13" s="487"/>
      <c r="AA13" s="34">
        <v>8</v>
      </c>
      <c r="AB13" s="35">
        <f t="array" ref="AB13">COUNT(IF($R$5:$R$66=$AA13,IF($Y$5:$Y$66="YES",$R$5:$R$66,""),"" ))</f>
        <v>0</v>
      </c>
      <c r="AC13" s="36"/>
      <c r="AD13" s="477"/>
      <c r="AE13" s="518">
        <v>3</v>
      </c>
      <c r="AF13" s="582">
        <v>4</v>
      </c>
      <c r="AG13" s="488">
        <f t="shared" si="0"/>
        <v>-1</v>
      </c>
      <c r="AH13" s="36"/>
      <c r="AI13" s="57">
        <v>-1</v>
      </c>
      <c r="AJ13" s="58">
        <f t="array" ref="AJ13">COUNT(IF(AG$5:AG$66=$AI13,AG$5:AG$66,"x"))</f>
        <v>17</v>
      </c>
      <c r="AK13" s="59">
        <f>IF((AJ13+AN13)=0,"-",(0.5*(AJ13+AN13)+0.5)+(SUM(AJ$12:AJ12)+SUM(AN$12:AN12)))</f>
        <v>9.5</v>
      </c>
      <c r="AL13" s="36"/>
      <c r="AM13" s="57">
        <v>1</v>
      </c>
      <c r="AN13" s="58">
        <f t="array" ref="AN13">COUNT(IF(AG$5:AG$66=$AM13,AG$5:AG$66,"x"))</f>
        <v>1</v>
      </c>
      <c r="AO13" s="60">
        <f>IF((AJ13+AN13)=0,"-",(0.5*(AJ13+AN13)+0.5)+(SUM(AJ$12:AJ12)+SUM(AN$12:AN12)))</f>
        <v>9.5</v>
      </c>
      <c r="AP13" s="489"/>
      <c r="AQ13" s="489"/>
      <c r="AR13" s="489"/>
      <c r="AS13" s="36"/>
      <c r="AT13" s="36"/>
      <c r="AU13" s="36"/>
      <c r="AV13" s="36"/>
      <c r="AW13" s="36"/>
      <c r="AX13" s="36"/>
      <c r="AY13" s="36"/>
      <c r="AZ13" s="36"/>
      <c r="BA13" s="36"/>
      <c r="BB13" s="36"/>
      <c r="BC13" s="36"/>
      <c r="BD13" s="284"/>
      <c r="BE13" s="284"/>
      <c r="BF13" s="284"/>
      <c r="BG13" s="284"/>
      <c r="BH13" s="284"/>
      <c r="BI13" s="284"/>
      <c r="BJ13" s="284"/>
      <c r="BK13" s="284"/>
      <c r="BL13" s="284"/>
      <c r="BM13" s="284"/>
      <c r="BN13" s="284"/>
      <c r="BO13" s="284"/>
      <c r="BP13" s="284"/>
      <c r="BQ13" s="284"/>
      <c r="BR13" s="284"/>
      <c r="BS13" s="284"/>
      <c r="BT13" s="284"/>
      <c r="BU13" s="284"/>
    </row>
    <row r="14" spans="1:73" s="481" customFormat="1" ht="14.25" customHeight="1">
      <c r="A14" s="516" t="s">
        <v>153</v>
      </c>
      <c r="B14" s="517">
        <v>2008</v>
      </c>
      <c r="C14" s="517"/>
      <c r="D14" s="580">
        <v>25</v>
      </c>
      <c r="E14" s="581">
        <v>73</v>
      </c>
      <c r="F14" s="554"/>
      <c r="G14" s="566">
        <v>9</v>
      </c>
      <c r="H14" s="579">
        <v>3</v>
      </c>
      <c r="I14" s="579">
        <v>3</v>
      </c>
      <c r="J14" s="579">
        <v>3</v>
      </c>
      <c r="K14" s="582">
        <v>4</v>
      </c>
      <c r="L14" s="584">
        <v>3</v>
      </c>
      <c r="M14" s="582">
        <v>3</v>
      </c>
      <c r="N14" s="582">
        <v>3</v>
      </c>
      <c r="O14" s="582">
        <v>3</v>
      </c>
      <c r="P14" s="582">
        <v>4</v>
      </c>
      <c r="Q14" s="579">
        <v>3</v>
      </c>
      <c r="R14" s="518">
        <f t="shared" si="2"/>
        <v>3</v>
      </c>
      <c r="S14" s="519">
        <f t="array" ref="S14">IF(COUNT(H14:Q14)=0,"",COUNT(IF(H14:Q14=R14,H14:Q14,""))/COUNT(H14:Q14))</f>
        <v>0.8</v>
      </c>
      <c r="T14" s="520">
        <f t="array" ref="T14">IF(AND(H14:Q14=H14:Q14,H14:Q14="-"),"",STDEV(IF(H14:Q14="-","",H14:Q14))/AVERAGE(IF(H14:Q14="-","",H14:Q14+0.000000000000001)))</f>
        <v>0.13176156917368223</v>
      </c>
      <c r="U14" s="29"/>
      <c r="V14" s="29"/>
      <c r="W14" s="30">
        <f t="array" ref="W14">IF(AND(H14:Q14=H14:Q14,H14:Q14="-"),"",AVERAGE(H14:Q14))</f>
        <v>3.2</v>
      </c>
      <c r="X14" s="31"/>
      <c r="Y14" s="39" t="str">
        <f t="shared" si="1"/>
        <v>YES</v>
      </c>
      <c r="Z14" s="487"/>
      <c r="AA14" s="34">
        <v>9</v>
      </c>
      <c r="AB14" s="35">
        <f t="array" ref="AB14">COUNT(IF($R$5:$R$66=$AA14,IF($Y$5:$Y$66="YES",$R$5:$R$66,""),"" ))</f>
        <v>0</v>
      </c>
      <c r="AC14" s="36"/>
      <c r="AD14" s="477"/>
      <c r="AE14" s="518">
        <v>3</v>
      </c>
      <c r="AF14" s="582">
        <v>3</v>
      </c>
      <c r="AG14" s="488">
        <f t="shared" si="0"/>
        <v>0</v>
      </c>
      <c r="AH14" s="36"/>
      <c r="AI14" s="57">
        <v>-2</v>
      </c>
      <c r="AJ14" s="58">
        <f t="array" ref="AJ14">COUNT(IF(AG$5:AG$66=$AI14,AG$5:AG$66,"x"))</f>
        <v>0</v>
      </c>
      <c r="AK14" s="59" t="str">
        <f>IF((AJ14+AN14)=0,"-",(0.5*(AJ14+AN14)+0.5)+(SUM(AJ$12:AJ13)+SUM(AN$12:AN13)))</f>
        <v>-</v>
      </c>
      <c r="AL14" s="36"/>
      <c r="AM14" s="57">
        <v>2</v>
      </c>
      <c r="AN14" s="58">
        <f t="array" ref="AN14">COUNT(IF(AG$5:AG$66=$AM14,AG$5:AG$66,"x"))</f>
        <v>0</v>
      </c>
      <c r="AO14" s="60" t="str">
        <f>IF((AJ14+AN14)=0,"-",(0.5*(AJ14+AN14)+0.5)+(SUM(AJ$12:AJ13)+SUM(AN$12:AN13)))</f>
        <v>-</v>
      </c>
      <c r="AP14" s="489"/>
      <c r="AQ14" s="489"/>
      <c r="AR14" s="489"/>
      <c r="AS14" s="36"/>
      <c r="AT14" s="36"/>
      <c r="AU14" s="36"/>
      <c r="AV14" s="36"/>
      <c r="AW14" s="36"/>
      <c r="AX14" s="36"/>
      <c r="AY14" s="36"/>
      <c r="AZ14" s="36"/>
      <c r="BA14" s="36"/>
      <c r="BB14" s="36"/>
      <c r="BC14" s="36"/>
      <c r="BD14" s="284"/>
      <c r="BE14" s="284"/>
      <c r="BF14" s="284"/>
      <c r="BG14" s="284"/>
      <c r="BH14" s="284"/>
      <c r="BI14" s="284"/>
      <c r="BJ14" s="284"/>
      <c r="BK14" s="284"/>
      <c r="BL14" s="284"/>
      <c r="BM14" s="284"/>
      <c r="BN14" s="284"/>
      <c r="BO14" s="284"/>
      <c r="BP14" s="284"/>
      <c r="BQ14" s="284"/>
      <c r="BR14" s="284"/>
      <c r="BS14" s="284"/>
      <c r="BT14" s="284"/>
      <c r="BU14" s="284"/>
    </row>
    <row r="15" spans="1:73" s="481" customFormat="1" ht="14.25" customHeight="1">
      <c r="A15" s="516" t="s">
        <v>153</v>
      </c>
      <c r="B15" s="517">
        <v>2008</v>
      </c>
      <c r="C15" s="517"/>
      <c r="D15" s="580">
        <v>26</v>
      </c>
      <c r="E15" s="581">
        <v>65</v>
      </c>
      <c r="F15" s="554"/>
      <c r="G15" s="566">
        <v>9</v>
      </c>
      <c r="H15" s="579">
        <v>3</v>
      </c>
      <c r="I15" s="579">
        <v>3</v>
      </c>
      <c r="J15" s="579">
        <v>3</v>
      </c>
      <c r="K15" s="582">
        <v>3</v>
      </c>
      <c r="L15" s="584">
        <v>3</v>
      </c>
      <c r="M15" s="582">
        <v>3</v>
      </c>
      <c r="N15" s="582">
        <v>3</v>
      </c>
      <c r="O15" s="582">
        <v>3</v>
      </c>
      <c r="P15" s="582">
        <v>3</v>
      </c>
      <c r="Q15" s="579">
        <v>3</v>
      </c>
      <c r="R15" s="518">
        <f t="shared" si="2"/>
        <v>3</v>
      </c>
      <c r="S15" s="519">
        <f t="array" ref="S15">IF(COUNT(H15:Q15)=0,"",COUNT(IF(H15:Q15=R15,H15:Q15,""))/COUNT(H15:Q15))</f>
        <v>1</v>
      </c>
      <c r="T15" s="520">
        <f t="array" ref="T15">IF(AND(H15:Q15=H15:Q15,H15:Q15="-"),"",STDEV(IF(H15:Q15="-","",H15:Q15))/AVERAGE(IF(H15:Q15="-","",H15:Q15+0.000000000000001)))</f>
        <v>0</v>
      </c>
      <c r="U15" s="29"/>
      <c r="V15" s="29"/>
      <c r="W15" s="30">
        <f t="array" ref="W15">IF(AND(H15:Q15=H15:Q15,H15:Q15="-"),"",AVERAGE(H15:Q15))</f>
        <v>3</v>
      </c>
      <c r="X15" s="31"/>
      <c r="Y15" s="39" t="str">
        <f t="shared" si="1"/>
        <v>YES</v>
      </c>
      <c r="Z15" s="487"/>
      <c r="AA15" s="34">
        <v>10</v>
      </c>
      <c r="AB15" s="35">
        <f t="array" ref="AB15">COUNT(IF($R$5:$R$66=$AA15,IF($Y$5:$Y$66="YES",$R$5:$R$66,""),"" ))</f>
        <v>1</v>
      </c>
      <c r="AC15" s="36"/>
      <c r="AD15" s="477"/>
      <c r="AE15" s="518">
        <v>3</v>
      </c>
      <c r="AF15" s="582">
        <v>3</v>
      </c>
      <c r="AG15" s="488">
        <f t="shared" si="0"/>
        <v>0</v>
      </c>
      <c r="AH15" s="36"/>
      <c r="AI15" s="57">
        <v>-3</v>
      </c>
      <c r="AJ15" s="58">
        <f t="array" ref="AJ15">COUNT(IF(AG$5:AG$66=$AI15,AG$5:AG$66,"x"))</f>
        <v>0</v>
      </c>
      <c r="AK15" s="59" t="str">
        <f>IF((AJ15+AN15)=0,"-",(0.5*(AJ15+AN15)+0.5)+(SUM(AJ$12:AJ14)+SUM(AN$12:AN14)))</f>
        <v>-</v>
      </c>
      <c r="AL15" s="36"/>
      <c r="AM15" s="57">
        <v>3</v>
      </c>
      <c r="AN15" s="58">
        <f t="array" ref="AN15">COUNT(IF(AG$5:AG$66=$AM15,AG$5:AG$66,"x"))</f>
        <v>0</v>
      </c>
      <c r="AO15" s="60" t="str">
        <f>IF((AJ15+AN15)=0,"-",(0.5*(AJ15+AN15)+0.5)+(SUM(AJ$12:AJ14)+SUM(AN$12:AN14)))</f>
        <v>-</v>
      </c>
      <c r="AP15" s="489"/>
      <c r="AQ15" s="489"/>
      <c r="AR15" s="489"/>
      <c r="AS15" s="36"/>
      <c r="AT15" s="36"/>
      <c r="AU15" s="36"/>
      <c r="AV15" s="36"/>
      <c r="AW15" s="36"/>
      <c r="AX15" s="36"/>
      <c r="AY15" s="36"/>
      <c r="AZ15" s="36"/>
      <c r="BA15" s="36"/>
      <c r="BB15" s="36"/>
      <c r="BC15" s="36"/>
      <c r="BD15" s="284"/>
      <c r="BE15" s="284"/>
      <c r="BF15" s="284"/>
      <c r="BG15" s="284"/>
      <c r="BH15" s="284"/>
      <c r="BI15" s="284"/>
      <c r="BJ15" s="284"/>
      <c r="BK15" s="284"/>
      <c r="BL15" s="284"/>
      <c r="BM15" s="284"/>
      <c r="BN15" s="284"/>
      <c r="BO15" s="284"/>
      <c r="BP15" s="284"/>
      <c r="BQ15" s="284"/>
      <c r="BR15" s="284"/>
      <c r="BS15" s="284"/>
      <c r="BT15" s="284"/>
      <c r="BU15" s="284"/>
    </row>
    <row r="16" spans="1:73" s="481" customFormat="1" ht="14.25" customHeight="1">
      <c r="A16" s="516" t="s">
        <v>153</v>
      </c>
      <c r="B16" s="517">
        <v>2008</v>
      </c>
      <c r="C16" s="517"/>
      <c r="D16" s="580">
        <v>27</v>
      </c>
      <c r="E16" s="581">
        <v>71</v>
      </c>
      <c r="F16" s="554"/>
      <c r="G16" s="566">
        <v>7</v>
      </c>
      <c r="H16" s="579">
        <v>4</v>
      </c>
      <c r="I16" s="579">
        <v>3</v>
      </c>
      <c r="J16" s="579">
        <v>3</v>
      </c>
      <c r="K16" s="582">
        <v>4</v>
      </c>
      <c r="L16" s="584">
        <v>3</v>
      </c>
      <c r="M16" s="582">
        <v>4</v>
      </c>
      <c r="N16" s="582">
        <v>4</v>
      </c>
      <c r="O16" s="582">
        <v>3</v>
      </c>
      <c r="P16" s="582">
        <v>5</v>
      </c>
      <c r="Q16" s="579">
        <v>3</v>
      </c>
      <c r="R16" s="518">
        <f t="shared" si="2"/>
        <v>4</v>
      </c>
      <c r="S16" s="519">
        <f t="array" ref="S16">IF(COUNT(H16:Q16)=0,"",COUNT(IF(H16:Q16=R16,H16:Q16,""))/COUNT(H16:Q16))</f>
        <v>0.4</v>
      </c>
      <c r="T16" s="520">
        <f t="array" ref="T16">IF(AND(H16:Q16=H16:Q16,H16:Q16="-"),"",STDEV(IF(H16:Q16="-","",H16:Q16))/AVERAGE(IF(H16:Q16="-","",H16:Q16+0.000000000000001)))</f>
        <v>0.1942238607722504</v>
      </c>
      <c r="U16" s="29"/>
      <c r="V16" s="29"/>
      <c r="W16" s="30">
        <f t="array" ref="W16">IF(AND(H16:Q16=H16:Q16,H16:Q16="-"),"",AVERAGE(H16:Q16))</f>
        <v>3.6</v>
      </c>
      <c r="X16" s="31"/>
      <c r="Y16" s="39" t="str">
        <f t="shared" si="1"/>
        <v>NO</v>
      </c>
      <c r="Z16" s="487"/>
      <c r="AA16" s="34">
        <v>11</v>
      </c>
      <c r="AB16" s="35">
        <f t="array" ref="AB16">COUNT(IF($R$5:$R$66=$AA16,IF($Y$5:$Y$66="YES",$R$5:$R$66,""),"" ))</f>
        <v>0</v>
      </c>
      <c r="AC16" s="36"/>
      <c r="AD16" s="477"/>
      <c r="AE16" s="518">
        <v>4</v>
      </c>
      <c r="AF16" s="582">
        <v>3</v>
      </c>
      <c r="AG16" s="488">
        <f t="shared" si="0"/>
        <v>1</v>
      </c>
      <c r="AH16" s="36"/>
      <c r="AI16" s="57">
        <v>-4</v>
      </c>
      <c r="AJ16" s="58">
        <f t="array" ref="AJ16">COUNT(IF(AG$5:AG$66=$AI16,AG$5:AG$66,"x"))</f>
        <v>0</v>
      </c>
      <c r="AK16" s="59" t="str">
        <f>IF((AJ16+AN16)=0,"-",(0.5*(AJ16+AN16)+0.5)+(SUM(AJ$12:AJ15)+SUM(AN$12:AN15)))</f>
        <v>-</v>
      </c>
      <c r="AL16" s="36"/>
      <c r="AM16" s="57">
        <v>4</v>
      </c>
      <c r="AN16" s="58">
        <f t="array" ref="AN16">COUNT(IF(AG$5:AG$66=$AM16,AG$5:AG$66,"x"))</f>
        <v>0</v>
      </c>
      <c r="AO16" s="60" t="str">
        <f>IF((AJ16+AN16)=0,"-",(0.5*(AJ16+AN16)+0.5)+(SUM(AJ$12:AJ15)+SUM(AN$12:AN15)))</f>
        <v>-</v>
      </c>
      <c r="AP16" s="489"/>
      <c r="AQ16" s="489"/>
      <c r="AR16" s="489"/>
      <c r="AS16" s="36"/>
      <c r="AT16" s="36"/>
      <c r="AU16" s="36"/>
      <c r="AV16" s="36"/>
      <c r="AW16" s="36"/>
      <c r="AX16" s="36"/>
      <c r="AY16" s="36"/>
      <c r="AZ16" s="36"/>
      <c r="BA16" s="36"/>
      <c r="BB16" s="36"/>
      <c r="BC16" s="36"/>
      <c r="BD16" s="284"/>
      <c r="BE16" s="284"/>
      <c r="BF16" s="284"/>
      <c r="BG16" s="284"/>
      <c r="BH16" s="284"/>
      <c r="BI16" s="284"/>
      <c r="BJ16" s="284"/>
      <c r="BK16" s="284"/>
      <c r="BL16" s="284"/>
      <c r="BM16" s="284"/>
      <c r="BN16" s="284"/>
      <c r="BO16" s="284"/>
      <c r="BP16" s="284"/>
      <c r="BQ16" s="284"/>
      <c r="BR16" s="284"/>
      <c r="BS16" s="284"/>
      <c r="BT16" s="284"/>
      <c r="BU16" s="284"/>
    </row>
    <row r="17" spans="1:73" s="481" customFormat="1" ht="14.25" customHeight="1">
      <c r="A17" s="516" t="s">
        <v>153</v>
      </c>
      <c r="B17" s="517">
        <v>2008</v>
      </c>
      <c r="C17" s="517"/>
      <c r="D17" s="580">
        <v>28</v>
      </c>
      <c r="E17" s="581">
        <v>102</v>
      </c>
      <c r="F17" s="554"/>
      <c r="G17" s="566">
        <v>7</v>
      </c>
      <c r="H17" s="579">
        <v>7</v>
      </c>
      <c r="I17" s="579">
        <v>8</v>
      </c>
      <c r="J17" s="579">
        <v>9</v>
      </c>
      <c r="K17" s="582">
        <v>9</v>
      </c>
      <c r="L17" s="584">
        <v>6</v>
      </c>
      <c r="M17" s="582">
        <v>6</v>
      </c>
      <c r="N17" s="582">
        <v>9</v>
      </c>
      <c r="O17" s="582">
        <v>8</v>
      </c>
      <c r="P17" s="582">
        <v>10</v>
      </c>
      <c r="Q17" s="579">
        <v>9</v>
      </c>
      <c r="R17" s="518">
        <f t="shared" si="2"/>
        <v>9</v>
      </c>
      <c r="S17" s="519">
        <f t="array" ref="S17">IF(COUNT(H17:Q17)=0,"",COUNT(IF(H17:Q17=R17,H17:Q17,""))/COUNT(H17:Q17))</f>
        <v>0.4</v>
      </c>
      <c r="T17" s="520">
        <f t="array" ref="T17">IF(AND(H17:Q17=H17:Q17,H17:Q17="-"),"",STDEV(IF(H17:Q17="-","",H17:Q17))/AVERAGE(IF(H17:Q17="-","",H17:Q17+0.000000000000001)))</f>
        <v>0.16917534807485141</v>
      </c>
      <c r="U17" s="29"/>
      <c r="V17" s="29"/>
      <c r="W17" s="30">
        <f t="array" ref="W17">IF(AND(H17:Q17=H17:Q17,H17:Q17="-"),"",AVERAGE(H17:Q17))</f>
        <v>8.1</v>
      </c>
      <c r="X17" s="31"/>
      <c r="Y17" s="39" t="str">
        <f t="shared" si="1"/>
        <v>NO</v>
      </c>
      <c r="Z17" s="487"/>
      <c r="AA17" s="34">
        <v>12</v>
      </c>
      <c r="AB17" s="35">
        <f t="array" ref="AB17">COUNT(IF($R$5:$R$66=$AA17,IF($Y$5:$Y$66="YES",$R$5:$R$66,""),"" ))</f>
        <v>0</v>
      </c>
      <c r="AC17" s="36"/>
      <c r="AD17" s="477"/>
      <c r="AE17" s="518">
        <v>9</v>
      </c>
      <c r="AF17" s="582">
        <v>9</v>
      </c>
      <c r="AG17" s="488">
        <f t="shared" si="0"/>
        <v>0</v>
      </c>
      <c r="AH17" s="36"/>
      <c r="AI17" s="57">
        <v>-5</v>
      </c>
      <c r="AJ17" s="58">
        <f t="array" ref="AJ17">COUNT(IF(AG$5:AG$66=$AI17,AG$5:AG$66,"x"))</f>
        <v>0</v>
      </c>
      <c r="AK17" s="59" t="str">
        <f>IF((AJ17+AN17)=0,"-",(0.5*(AJ17+AN17)+0.5)+(SUM(AJ$12:AJ16)+SUM(AN$12:AN16)))</f>
        <v>-</v>
      </c>
      <c r="AL17" s="36"/>
      <c r="AM17" s="57">
        <v>5</v>
      </c>
      <c r="AN17" s="58">
        <f t="array" ref="AN17">COUNT(IF(AG$5:AG$66=$AM17,AG$5:AG$66,"x"))</f>
        <v>0</v>
      </c>
      <c r="AO17" s="60" t="str">
        <f>IF((AJ17+AN17)=0,"-",(0.5*(AJ17+AN17)+0.5)+(SUM(AJ$12:AJ16)+SUM(AN$12:AN16)))</f>
        <v>-</v>
      </c>
      <c r="AP17" s="489"/>
      <c r="AQ17" s="489"/>
      <c r="AR17" s="489"/>
      <c r="AS17" s="36"/>
      <c r="AT17" s="36"/>
      <c r="AU17" s="36"/>
      <c r="AV17" s="36"/>
      <c r="AW17" s="36"/>
      <c r="AX17" s="36"/>
      <c r="AY17" s="36"/>
      <c r="AZ17" s="36"/>
      <c r="BA17" s="36"/>
      <c r="BB17" s="36"/>
      <c r="BC17" s="36"/>
      <c r="BD17" s="284"/>
      <c r="BE17" s="284"/>
      <c r="BF17" s="284"/>
      <c r="BG17" s="284"/>
      <c r="BH17" s="284"/>
      <c r="BI17" s="284"/>
      <c r="BJ17" s="284"/>
      <c r="BK17" s="284"/>
      <c r="BL17" s="284"/>
      <c r="BM17" s="284"/>
      <c r="BN17" s="284"/>
      <c r="BO17" s="284"/>
      <c r="BP17" s="284"/>
      <c r="BQ17" s="284"/>
      <c r="BR17" s="284"/>
      <c r="BS17" s="284"/>
      <c r="BT17" s="284"/>
      <c r="BU17" s="284"/>
    </row>
    <row r="18" spans="1:73" s="481" customFormat="1" ht="14.25" customHeight="1">
      <c r="A18" s="516" t="s">
        <v>153</v>
      </c>
      <c r="B18" s="517">
        <v>2008</v>
      </c>
      <c r="C18" s="517"/>
      <c r="D18" s="580">
        <v>29</v>
      </c>
      <c r="E18" s="581">
        <v>68</v>
      </c>
      <c r="F18" s="554"/>
      <c r="G18" s="566">
        <v>7</v>
      </c>
      <c r="H18" s="579">
        <v>4</v>
      </c>
      <c r="I18" s="579">
        <v>3</v>
      </c>
      <c r="J18" s="579">
        <v>4</v>
      </c>
      <c r="K18" s="582">
        <v>4</v>
      </c>
      <c r="L18" s="584">
        <v>4</v>
      </c>
      <c r="M18" s="582">
        <v>3</v>
      </c>
      <c r="N18" s="582">
        <v>4</v>
      </c>
      <c r="O18" s="582">
        <v>4</v>
      </c>
      <c r="P18" s="582">
        <v>4</v>
      </c>
      <c r="Q18" s="579">
        <v>5</v>
      </c>
      <c r="R18" s="518">
        <f t="shared" si="2"/>
        <v>4</v>
      </c>
      <c r="S18" s="519">
        <f t="array" ref="S18">IF(COUNT(H18:Q18)=0,"",COUNT(IF(H18:Q18=R18,H18:Q18,""))/COUNT(H18:Q18))</f>
        <v>0.7</v>
      </c>
      <c r="T18" s="520">
        <f t="array" ref="T18">IF(AND(H18:Q18=H18:Q18,H18:Q18="-"),"",STDEV(IF(H18:Q18="-","",H18:Q18))/AVERAGE(IF(H18:Q18="-","",H18:Q18+0.000000000000001)))</f>
        <v>0.1455503108198839</v>
      </c>
      <c r="U18" s="31"/>
      <c r="V18" s="31"/>
      <c r="W18" s="30">
        <f t="array" ref="W18">IF(AND(H18:Q18=H18:Q18,H18:Q18="-"),"",AVERAGE(H18:Q18))</f>
        <v>3.9</v>
      </c>
      <c r="X18" s="31"/>
      <c r="Y18" s="39" t="str">
        <f t="shared" si="1"/>
        <v>NO</v>
      </c>
      <c r="Z18" s="487"/>
      <c r="AA18" s="34">
        <v>13</v>
      </c>
      <c r="AB18" s="35">
        <f t="array" ref="AB18">COUNT(IF($R$5:$R$66=$AA18,IF($Y$5:$Y$66="YES",$R$5:$R$66,""),"" ))</f>
        <v>0</v>
      </c>
      <c r="AC18" s="36"/>
      <c r="AD18" s="477"/>
      <c r="AE18" s="518">
        <v>4</v>
      </c>
      <c r="AF18" s="582">
        <v>5</v>
      </c>
      <c r="AG18" s="488">
        <f t="shared" si="0"/>
        <v>-1</v>
      </c>
      <c r="AH18" s="36"/>
      <c r="AI18" s="57">
        <v>-6</v>
      </c>
      <c r="AJ18" s="58">
        <f t="array" ref="AJ18">COUNT(IF(AG$5:AG$66=$AI18,AG$5:AG$66,"x"))</f>
        <v>0</v>
      </c>
      <c r="AK18" s="59" t="str">
        <f>IF((AJ18+AN18)=0,"-",(0.5*(AJ18+AN18)+0.5)+(SUM(AJ$12:AJ17)+SUM(AN$12:AN17)))</f>
        <v>-</v>
      </c>
      <c r="AL18" s="36"/>
      <c r="AM18" s="57">
        <v>6</v>
      </c>
      <c r="AN18" s="58">
        <f t="array" ref="AN18">COUNT(IF(AG$5:AG$66=$AM18,AG$5:AG$66,"x"))</f>
        <v>0</v>
      </c>
      <c r="AO18" s="60" t="str">
        <f>IF((AJ18+AN18)=0,"-",(0.5*(AJ18+AN18)+0.5)+(SUM(AJ$12:AJ17)+SUM(AN$12:AN17)))</f>
        <v>-</v>
      </c>
      <c r="AP18" s="489"/>
      <c r="AQ18" s="489"/>
      <c r="AR18" s="489"/>
      <c r="AS18" s="36"/>
      <c r="AT18" s="36"/>
      <c r="AU18" s="36"/>
      <c r="AV18" s="36"/>
      <c r="AW18" s="36"/>
      <c r="AX18" s="36"/>
      <c r="AY18" s="36"/>
      <c r="AZ18" s="36"/>
      <c r="BA18" s="36"/>
      <c r="BB18" s="36"/>
      <c r="BC18" s="36"/>
      <c r="BD18" s="284"/>
      <c r="BE18" s="284"/>
      <c r="BF18" s="284"/>
      <c r="BG18" s="284"/>
      <c r="BH18" s="284"/>
      <c r="BI18" s="284"/>
      <c r="BJ18" s="284"/>
      <c r="BK18" s="284"/>
      <c r="BL18" s="284"/>
      <c r="BM18" s="284"/>
      <c r="BN18" s="284"/>
      <c r="BO18" s="284"/>
      <c r="BP18" s="284"/>
      <c r="BQ18" s="284"/>
      <c r="BR18" s="284"/>
      <c r="BS18" s="284"/>
      <c r="BT18" s="284"/>
      <c r="BU18" s="284"/>
    </row>
    <row r="19" spans="1:73" s="481" customFormat="1" ht="14.25" customHeight="1">
      <c r="A19" s="516" t="s">
        <v>153</v>
      </c>
      <c r="B19" s="517">
        <v>2008</v>
      </c>
      <c r="C19" s="517"/>
      <c r="D19" s="580">
        <v>30</v>
      </c>
      <c r="E19" s="581">
        <v>69</v>
      </c>
      <c r="F19" s="554"/>
      <c r="G19" s="566">
        <v>7</v>
      </c>
      <c r="H19" s="579">
        <v>3</v>
      </c>
      <c r="I19" s="579">
        <v>3</v>
      </c>
      <c r="J19" s="579">
        <v>4</v>
      </c>
      <c r="K19" s="582">
        <v>3</v>
      </c>
      <c r="L19" s="584">
        <v>3</v>
      </c>
      <c r="M19" s="582">
        <v>3</v>
      </c>
      <c r="N19" s="582">
        <v>3</v>
      </c>
      <c r="O19" s="582">
        <v>3</v>
      </c>
      <c r="P19" s="582">
        <v>3</v>
      </c>
      <c r="Q19" s="579">
        <v>3</v>
      </c>
      <c r="R19" s="518">
        <f t="shared" si="2"/>
        <v>3</v>
      </c>
      <c r="S19" s="519">
        <f t="array" ref="S19">IF(COUNT(H19:Q19)=0,"",COUNT(IF(H19:Q19=R19,H19:Q19,""))/COUNT(H19:Q19))</f>
        <v>0.9</v>
      </c>
      <c r="T19" s="520">
        <f t="array" ref="T19">IF(AND(H19:Q19=H19:Q19,H19:Q19="-"),"",STDEV(IF(H19:Q19="-","",H19:Q19))/AVERAGE(IF(H19:Q19="-","",H19:Q19+0.000000000000001)))</f>
        <v>0.10200895677962513</v>
      </c>
      <c r="U19" s="31"/>
      <c r="V19" s="31"/>
      <c r="W19" s="30">
        <f t="array" ref="W19">IF(AND(H19:Q19=H19:Q19,H19:Q19="-"),"",AVERAGE(H19:Q19))</f>
        <v>3.1</v>
      </c>
      <c r="X19" s="31"/>
      <c r="Y19" s="39" t="str">
        <f t="shared" si="1"/>
        <v>YES</v>
      </c>
      <c r="Z19" s="487"/>
      <c r="AA19" s="34">
        <v>14</v>
      </c>
      <c r="AB19" s="35">
        <f t="array" ref="AB19">COUNT(IF($R$5:$R$66=$AA19,IF($Y$5:$Y$66="YES",$R$5:$R$66,""),"" ))</f>
        <v>0</v>
      </c>
      <c r="AC19" s="36"/>
      <c r="AD19" s="477"/>
      <c r="AE19" s="518">
        <v>3</v>
      </c>
      <c r="AF19" s="582">
        <v>3</v>
      </c>
      <c r="AG19" s="488">
        <f t="shared" si="0"/>
        <v>0</v>
      </c>
      <c r="AH19" s="36"/>
      <c r="AI19" s="61">
        <v>-7</v>
      </c>
      <c r="AJ19" s="58">
        <f t="array" ref="AJ19">COUNT(IF(AG$5:AG$66=$AI19,AG$5:AG$66,"x"))</f>
        <v>0</v>
      </c>
      <c r="AK19" s="59" t="str">
        <f>IF((AJ19+AN19)=0,"-",(0.5*(AJ19+AN19)+0.5)+(SUM(AJ$12:AJ18)+SUM(AN$12:AN18)))</f>
        <v>-</v>
      </c>
      <c r="AL19" s="36"/>
      <c r="AM19" s="61">
        <v>7</v>
      </c>
      <c r="AN19" s="58">
        <f t="array" ref="AN19">COUNT(IF(AG$5:AG$66=$AM19,AG$5:AG$66,"x"))</f>
        <v>0</v>
      </c>
      <c r="AO19" s="60" t="str">
        <f>IF((AJ19+AN19)=0,"-",(0.5*(AJ19+AN19)+0.5)+(SUM(AJ$12:AJ18)+SUM(AN$12:AN18)))</f>
        <v>-</v>
      </c>
      <c r="AP19" s="489"/>
      <c r="AQ19" s="489"/>
      <c r="AR19" s="489"/>
      <c r="AS19" s="36"/>
      <c r="AT19" s="36"/>
      <c r="AU19" s="36"/>
      <c r="AV19" s="36"/>
      <c r="AW19" s="36"/>
      <c r="AX19" s="36"/>
      <c r="AY19" s="36"/>
      <c r="AZ19" s="36"/>
      <c r="BA19" s="36"/>
      <c r="BB19" s="36"/>
      <c r="BC19" s="36"/>
      <c r="BD19" s="284"/>
      <c r="BE19" s="284"/>
      <c r="BF19" s="284"/>
      <c r="BG19" s="284"/>
      <c r="BH19" s="284"/>
      <c r="BI19" s="284"/>
      <c r="BJ19" s="284"/>
      <c r="BK19" s="284"/>
      <c r="BL19" s="284"/>
      <c r="BM19" s="284"/>
      <c r="BN19" s="284"/>
      <c r="BO19" s="284"/>
      <c r="BP19" s="284"/>
      <c r="BQ19" s="284"/>
      <c r="BR19" s="284"/>
      <c r="BS19" s="284"/>
      <c r="BT19" s="284"/>
      <c r="BU19" s="284"/>
    </row>
    <row r="20" spans="1:73" s="284" customFormat="1" ht="14.25" customHeight="1">
      <c r="A20" s="516" t="s">
        <v>153</v>
      </c>
      <c r="B20" s="517">
        <v>2009</v>
      </c>
      <c r="C20" s="517"/>
      <c r="D20" s="580">
        <v>33</v>
      </c>
      <c r="E20" s="581">
        <v>80</v>
      </c>
      <c r="F20" s="554"/>
      <c r="G20" s="566">
        <v>4</v>
      </c>
      <c r="H20" s="579">
        <v>4</v>
      </c>
      <c r="I20" s="579">
        <v>4</v>
      </c>
      <c r="J20" s="579">
        <v>4</v>
      </c>
      <c r="K20" s="582">
        <v>4</v>
      </c>
      <c r="L20" s="584">
        <v>4</v>
      </c>
      <c r="M20" s="582">
        <v>4</v>
      </c>
      <c r="N20" s="582">
        <v>4</v>
      </c>
      <c r="O20" s="582">
        <v>4</v>
      </c>
      <c r="P20" s="582">
        <v>4</v>
      </c>
      <c r="Q20" s="579">
        <v>4</v>
      </c>
      <c r="R20" s="518">
        <f t="shared" si="2"/>
        <v>4</v>
      </c>
      <c r="S20" s="519">
        <f t="array" ref="S20">IF(COUNT(H20:Q20)=0,"",COUNT(IF(H20:Q20=R20,H20:Q20,""))/COUNT(H20:Q20))</f>
        <v>1</v>
      </c>
      <c r="T20" s="520">
        <f t="array" ref="T20">IF(AND(H20:Q20=H20:Q20,H20:Q20="-"),"",STDEV(IF(H20:Q20="-","",H20:Q20))/AVERAGE(IF(H20:Q20="-","",H20:Q20+0.000000000000001)))</f>
        <v>0</v>
      </c>
      <c r="U20" s="460"/>
      <c r="V20" s="460"/>
      <c r="W20" s="30">
        <f t="array" ref="W20">IF(AND(H20:Q20=H20:Q20,H20:Q20="-"),"",AVERAGE(H20:Q20))</f>
        <v>4</v>
      </c>
      <c r="X20" s="460"/>
      <c r="Y20" s="39" t="str">
        <f t="shared" si="1"/>
        <v>YES</v>
      </c>
      <c r="Z20" s="490"/>
      <c r="AA20" s="461">
        <v>15</v>
      </c>
      <c r="AB20" s="462">
        <f t="array" ref="AB20">COUNT(IF($R$5:$R$66=$AA20,IF($Y$5:$Y$66="YES",$R$5:$R$66,""),"" ))</f>
        <v>0</v>
      </c>
      <c r="AD20" s="491"/>
      <c r="AE20" s="518">
        <v>4</v>
      </c>
      <c r="AF20" s="582">
        <v>4</v>
      </c>
      <c r="AG20" s="492">
        <f t="shared" si="0"/>
        <v>0</v>
      </c>
      <c r="AI20" s="61">
        <v>-8</v>
      </c>
      <c r="AJ20" s="58">
        <f t="array" ref="AJ20">COUNT(IF(AG$5:AG$66=$AI20,AG$5:AG$66,"x"))</f>
        <v>0</v>
      </c>
      <c r="AK20" s="59" t="str">
        <f>IF((AJ20+AN20)=0,"-",(0.5*(AJ20+AN20)+0.5)+(SUM(AJ$12:AJ19)+SUM(AN$12:AN19)))</f>
        <v>-</v>
      </c>
      <c r="AM20" s="61">
        <v>8</v>
      </c>
      <c r="AN20" s="58">
        <f t="array" ref="AN20">COUNT(IF(AG$5:AG$66=$AM20,AG$5:AG$66,"x"))</f>
        <v>0</v>
      </c>
      <c r="AO20" s="60" t="str">
        <f>IF((AJ20+AN20)=0,"-",(0.5*(AJ20+AN20)+0.5)+(SUM(AJ$12:AJ19)+SUM(AN$12:AN19)))</f>
        <v>-</v>
      </c>
      <c r="AP20" s="493"/>
      <c r="AQ20" s="493"/>
      <c r="AR20" s="493"/>
    </row>
    <row r="21" spans="1:73" s="481" customFormat="1" ht="14.25" customHeight="1">
      <c r="A21" s="516" t="s">
        <v>153</v>
      </c>
      <c r="B21" s="517">
        <v>2009</v>
      </c>
      <c r="C21" s="517"/>
      <c r="D21" s="580">
        <v>34</v>
      </c>
      <c r="E21" s="581">
        <v>79</v>
      </c>
      <c r="F21" s="554"/>
      <c r="G21" s="566">
        <v>4</v>
      </c>
      <c r="H21" s="579">
        <v>4</v>
      </c>
      <c r="I21" s="579">
        <v>4</v>
      </c>
      <c r="J21" s="579">
        <v>4</v>
      </c>
      <c r="K21" s="582">
        <v>4</v>
      </c>
      <c r="L21" s="584">
        <v>4</v>
      </c>
      <c r="M21" s="582">
        <v>4</v>
      </c>
      <c r="N21" s="582">
        <v>5</v>
      </c>
      <c r="O21" s="582">
        <v>4</v>
      </c>
      <c r="P21" s="582">
        <v>4</v>
      </c>
      <c r="Q21" s="579">
        <v>4</v>
      </c>
      <c r="R21" s="518">
        <f t="shared" si="2"/>
        <v>4</v>
      </c>
      <c r="S21" s="519">
        <f t="array" ref="S21">IF(COUNT(H21:Q21)=0,"",COUNT(IF(H21:Q21=R21,H21:Q21,""))/COUNT(H21:Q21))</f>
        <v>0.9</v>
      </c>
      <c r="T21" s="520">
        <f t="array" ref="T21">IF(AND(H21:Q21=H21:Q21,H21:Q21="-"),"",STDEV(IF(H21:Q21="-","",H21:Q21))/AVERAGE(IF(H21:Q21="-","",H21:Q21+0.000000000000001)))</f>
        <v>7.7128723418740955E-2</v>
      </c>
      <c r="U21" s="31"/>
      <c r="V21" s="31"/>
      <c r="W21" s="30">
        <f t="array" ref="W21">IF(AND(H21:Q21=H21:Q21,H21:Q21="-"),"",AVERAGE(H21:Q21))</f>
        <v>4.0999999999999996</v>
      </c>
      <c r="X21" s="31"/>
      <c r="Y21" s="39" t="str">
        <f t="shared" si="1"/>
        <v>YES</v>
      </c>
      <c r="Z21" s="487"/>
      <c r="AA21" s="34">
        <v>16</v>
      </c>
      <c r="AB21" s="35">
        <f t="array" ref="AB21">COUNT(IF($R$5:$R$66=$AA21,IF($Y$5:$Y$66="YES",$R$5:$R$66,""),"" ))</f>
        <v>0</v>
      </c>
      <c r="AC21" s="36"/>
      <c r="AD21" s="477"/>
      <c r="AE21" s="518">
        <v>4</v>
      </c>
      <c r="AF21" s="582">
        <v>4</v>
      </c>
      <c r="AG21" s="488">
        <f t="shared" si="0"/>
        <v>0</v>
      </c>
      <c r="AH21" s="36"/>
      <c r="AI21" s="61">
        <v>-9</v>
      </c>
      <c r="AJ21" s="58">
        <f t="array" ref="AJ21">COUNT(IF(AG$5:AG$66=$AI21,AG$5:AG$66,"x"))</f>
        <v>0</v>
      </c>
      <c r="AK21" s="59" t="str">
        <f>IF((AJ21+AN21)=0,"-",(0.5*(AJ21+AN21)+0.5)+(SUM(AJ$12:AJ20)+SUM(AN$12:AN20)))</f>
        <v>-</v>
      </c>
      <c r="AL21" s="36"/>
      <c r="AM21" s="61">
        <v>9</v>
      </c>
      <c r="AN21" s="58">
        <f t="array" ref="AN21">COUNT(IF(AG$5:AG$66=$AM21,AG$5:AG$66,"x"))</f>
        <v>0</v>
      </c>
      <c r="AO21" s="60" t="str">
        <f>IF((AJ21+AN21)=0,"-",(0.5*(AJ21+AN21)+0.5)+(SUM(AJ$12:AJ20)+SUM(AN$12:AN20)))</f>
        <v>-</v>
      </c>
      <c r="AP21" s="489"/>
      <c r="AQ21" s="489"/>
      <c r="AR21" s="489"/>
      <c r="AS21" s="36"/>
      <c r="AT21" s="36"/>
      <c r="AU21" s="36"/>
      <c r="AV21" s="36"/>
      <c r="AW21" s="36"/>
      <c r="AX21" s="36"/>
      <c r="AY21" s="36"/>
      <c r="AZ21" s="36"/>
      <c r="BA21" s="36"/>
      <c r="BB21" s="36"/>
      <c r="BC21" s="36"/>
      <c r="BD21" s="284"/>
      <c r="BE21" s="284"/>
      <c r="BF21" s="284"/>
      <c r="BG21" s="284"/>
      <c r="BH21" s="284"/>
      <c r="BI21" s="284"/>
      <c r="BJ21" s="284"/>
      <c r="BK21" s="284"/>
      <c r="BL21" s="284"/>
      <c r="BM21" s="284"/>
      <c r="BN21" s="284"/>
      <c r="BO21" s="284"/>
      <c r="BP21" s="284"/>
      <c r="BQ21" s="284"/>
      <c r="BR21" s="284"/>
      <c r="BS21" s="284"/>
      <c r="BT21" s="284"/>
      <c r="BU21" s="284"/>
    </row>
    <row r="22" spans="1:73" s="481" customFormat="1" ht="14.25" customHeight="1">
      <c r="A22" s="516" t="s">
        <v>153</v>
      </c>
      <c r="B22" s="517">
        <v>2009</v>
      </c>
      <c r="C22" s="517"/>
      <c r="D22" s="580">
        <v>36</v>
      </c>
      <c r="E22" s="581">
        <v>75</v>
      </c>
      <c r="F22" s="554"/>
      <c r="G22" s="566">
        <v>4</v>
      </c>
      <c r="H22" s="579">
        <v>5</v>
      </c>
      <c r="I22" s="579">
        <v>4</v>
      </c>
      <c r="J22" s="579">
        <v>4</v>
      </c>
      <c r="K22" s="582">
        <v>5</v>
      </c>
      <c r="L22" s="584">
        <v>4</v>
      </c>
      <c r="M22" s="582">
        <v>5</v>
      </c>
      <c r="N22" s="582">
        <v>4</v>
      </c>
      <c r="O22" s="582">
        <v>5</v>
      </c>
      <c r="P22" s="582">
        <v>4</v>
      </c>
      <c r="Q22" s="579">
        <v>5</v>
      </c>
      <c r="R22" s="518">
        <f t="shared" si="2"/>
        <v>4</v>
      </c>
      <c r="S22" s="519">
        <f t="array" ref="S22">IF(COUNT(H22:Q22)=0,"",COUNT(IF(H22:Q22=R22,H22:Q22,""))/COUNT(H22:Q22))</f>
        <v>0.5</v>
      </c>
      <c r="T22" s="520">
        <f t="array" ref="T22">IF(AND(H22:Q22=H22:Q22,H22:Q22="-"),"",STDEV(IF(H22:Q22="-","",H22:Q22))/AVERAGE(IF(H22:Q22="-","",H22:Q22+0.000000000000001)))</f>
        <v>0.11712139482105106</v>
      </c>
      <c r="U22" s="31"/>
      <c r="V22" s="31"/>
      <c r="W22" s="30">
        <f t="array" ref="W22">IF(AND(H22:Q22=H22:Q22,H22:Q22="-"),"",AVERAGE(H22:Q22))</f>
        <v>4.5</v>
      </c>
      <c r="X22" s="31"/>
      <c r="Y22" s="39" t="str">
        <f t="shared" si="1"/>
        <v>NO</v>
      </c>
      <c r="Z22" s="487"/>
      <c r="AA22" s="34">
        <v>17</v>
      </c>
      <c r="AB22" s="35">
        <f t="array" ref="AB22">COUNT(IF($R$5:$R$66=$AA22,IF($Y$5:$Y$66="YES",$R$5:$R$66,""),"" ))</f>
        <v>0</v>
      </c>
      <c r="AC22" s="36"/>
      <c r="AD22" s="477"/>
      <c r="AE22" s="518">
        <v>4</v>
      </c>
      <c r="AF22" s="582">
        <v>5</v>
      </c>
      <c r="AG22" s="488">
        <f t="shared" si="0"/>
        <v>-1</v>
      </c>
      <c r="AH22" s="36"/>
      <c r="AI22" s="62">
        <v>-10</v>
      </c>
      <c r="AJ22" s="63">
        <f t="array" ref="AJ22">COUNT(IF(AG$5:AG$66=$AI22,AG$5:AG$66,"x"))</f>
        <v>0</v>
      </c>
      <c r="AK22" s="64" t="str">
        <f>IF((AJ22+AN22)=0,"-",(0.5*(AJ22+AN22)+0.5)+(SUM(AJ$12:AJ21)+SUM(AN$12:AN21)))</f>
        <v>-</v>
      </c>
      <c r="AL22" s="36"/>
      <c r="AM22" s="62">
        <v>10</v>
      </c>
      <c r="AN22" s="63">
        <f t="array" ref="AN22">COUNT(IF(AG$5:AG$66=$AM22,AG$5:AG$66,"x"))</f>
        <v>0</v>
      </c>
      <c r="AO22" s="65" t="str">
        <f>IF((AJ22+AN22)=0,"-",(0.5*(AJ22+AN22)+0.5)+(SUM(AJ$12:AJ21)+SUM(AN$12:AN21)))</f>
        <v>-</v>
      </c>
      <c r="AP22" s="489"/>
      <c r="AQ22" s="489"/>
      <c r="AR22" s="489"/>
      <c r="AS22" s="36"/>
      <c r="AT22" s="36"/>
      <c r="AU22" s="36"/>
      <c r="AV22" s="36"/>
      <c r="AW22" s="36"/>
      <c r="AX22" s="36"/>
      <c r="AY22" s="36"/>
      <c r="AZ22" s="36"/>
      <c r="BA22" s="36"/>
      <c r="BB22" s="36"/>
      <c r="BC22" s="36"/>
      <c r="BD22" s="284"/>
      <c r="BE22" s="284"/>
      <c r="BF22" s="284"/>
      <c r="BG22" s="284"/>
      <c r="BH22" s="284"/>
      <c r="BI22" s="284"/>
      <c r="BJ22" s="284"/>
      <c r="BK22" s="284"/>
      <c r="BL22" s="284"/>
      <c r="BM22" s="284"/>
      <c r="BN22" s="284"/>
      <c r="BO22" s="284"/>
      <c r="BP22" s="284"/>
      <c r="BQ22" s="284"/>
      <c r="BR22" s="284"/>
      <c r="BS22" s="284"/>
      <c r="BT22" s="284"/>
      <c r="BU22" s="284"/>
    </row>
    <row r="23" spans="1:73" s="481" customFormat="1" ht="14.25" customHeight="1">
      <c r="A23" s="516" t="s">
        <v>153</v>
      </c>
      <c r="B23" s="517">
        <v>2009</v>
      </c>
      <c r="C23" s="517"/>
      <c r="D23" s="580">
        <v>38</v>
      </c>
      <c r="E23" s="581">
        <v>98</v>
      </c>
      <c r="F23" s="554"/>
      <c r="G23" s="566">
        <v>4</v>
      </c>
      <c r="H23" s="579">
        <v>6</v>
      </c>
      <c r="I23" s="579">
        <v>6</v>
      </c>
      <c r="J23" s="579">
        <v>6</v>
      </c>
      <c r="K23" s="582">
        <v>6</v>
      </c>
      <c r="L23" s="584">
        <v>6</v>
      </c>
      <c r="M23" s="582">
        <v>6</v>
      </c>
      <c r="N23" s="582">
        <v>7</v>
      </c>
      <c r="O23" s="582">
        <v>6</v>
      </c>
      <c r="P23" s="582">
        <v>6</v>
      </c>
      <c r="Q23" s="579">
        <v>6</v>
      </c>
      <c r="R23" s="518">
        <f t="shared" si="2"/>
        <v>6</v>
      </c>
      <c r="S23" s="519">
        <f t="array" ref="S23">IF(COUNT(H23:Q23)=0,"",COUNT(IF(H23:Q23=R23,H23:Q23,""))/COUNT(H23:Q23))</f>
        <v>0.9</v>
      </c>
      <c r="T23" s="520">
        <f t="array" ref="T23">IF(AND(H23:Q23=H23:Q23,H23:Q23="-"),"",STDEV(IF(H23:Q23="-","",H23:Q23))/AVERAGE(IF(H23:Q23="-","",H23:Q23+0.000000000000001)))</f>
        <v>5.1840617379809495E-2</v>
      </c>
      <c r="U23" s="31"/>
      <c r="V23" s="31"/>
      <c r="W23" s="30">
        <f t="array" ref="W23">IF(AND(H23:Q23=H23:Q23,H23:Q23="-"),"",AVERAGE(H23:Q23))</f>
        <v>6.1</v>
      </c>
      <c r="X23" s="31"/>
      <c r="Y23" s="39" t="str">
        <f t="shared" si="1"/>
        <v>YES</v>
      </c>
      <c r="Z23" s="487"/>
      <c r="AA23" s="34">
        <v>18</v>
      </c>
      <c r="AB23" s="35">
        <f t="array" ref="AB23">COUNT(IF($R$5:$R$66=$AA23,IF($Y$5:$Y$66="YES",$R$5:$R$66,""),"" ))</f>
        <v>0</v>
      </c>
      <c r="AC23" s="36"/>
      <c r="AD23" s="477"/>
      <c r="AE23" s="518">
        <v>6</v>
      </c>
      <c r="AF23" s="582">
        <v>6</v>
      </c>
      <c r="AG23" s="488">
        <f t="shared" si="0"/>
        <v>0</v>
      </c>
      <c r="AH23" s="36"/>
      <c r="AI23" s="66"/>
      <c r="AJ23" s="67" t="s">
        <v>27</v>
      </c>
      <c r="AK23" s="65">
        <f>SUMPRODUCT(AJ13:AJ22,AK13:AK22)</f>
        <v>161.5</v>
      </c>
      <c r="AL23" s="36"/>
      <c r="AM23" s="66"/>
      <c r="AN23" s="67" t="s">
        <v>28</v>
      </c>
      <c r="AO23" s="65">
        <f>SUMPRODUCT(AN13:AN22,AO13:AO22)</f>
        <v>9.5</v>
      </c>
      <c r="AP23" s="489"/>
      <c r="AQ23" s="489"/>
      <c r="AR23" s="489"/>
      <c r="AS23" s="36"/>
      <c r="AT23" s="36"/>
      <c r="AU23" s="36"/>
      <c r="AV23" s="36"/>
      <c r="AW23" s="36"/>
      <c r="AX23" s="36"/>
      <c r="AY23" s="36"/>
      <c r="AZ23" s="36"/>
      <c r="BA23" s="36"/>
      <c r="BB23" s="36"/>
      <c r="BC23" s="36"/>
      <c r="BD23" s="284"/>
      <c r="BE23" s="284"/>
      <c r="BF23" s="284"/>
      <c r="BG23" s="284"/>
      <c r="BH23" s="284"/>
      <c r="BI23" s="284"/>
      <c r="BJ23" s="284"/>
      <c r="BK23" s="284"/>
      <c r="BL23" s="284"/>
      <c r="BM23" s="284"/>
      <c r="BN23" s="284"/>
      <c r="BO23" s="284"/>
      <c r="BP23" s="284"/>
      <c r="BQ23" s="284"/>
      <c r="BR23" s="284"/>
      <c r="BS23" s="284"/>
      <c r="BT23" s="284"/>
      <c r="BU23" s="284"/>
    </row>
    <row r="24" spans="1:73" s="481" customFormat="1" ht="14.25" customHeight="1">
      <c r="A24" s="516" t="s">
        <v>153</v>
      </c>
      <c r="B24" s="517">
        <v>2009</v>
      </c>
      <c r="C24" s="517"/>
      <c r="D24" s="580">
        <v>40</v>
      </c>
      <c r="E24" s="581">
        <v>95</v>
      </c>
      <c r="F24" s="554"/>
      <c r="G24" s="566">
        <v>4</v>
      </c>
      <c r="H24" s="579">
        <v>7</v>
      </c>
      <c r="I24" s="579">
        <v>6</v>
      </c>
      <c r="J24" s="579">
        <v>6</v>
      </c>
      <c r="K24" s="582">
        <v>7</v>
      </c>
      <c r="L24" s="584">
        <v>6</v>
      </c>
      <c r="M24" s="582">
        <v>6</v>
      </c>
      <c r="N24" s="582">
        <v>7</v>
      </c>
      <c r="O24" s="582">
        <v>6</v>
      </c>
      <c r="P24" s="582">
        <v>6</v>
      </c>
      <c r="Q24" s="579">
        <v>6</v>
      </c>
      <c r="R24" s="518">
        <f t="shared" si="2"/>
        <v>6</v>
      </c>
      <c r="S24" s="519">
        <f t="array" ref="S24">IF(COUNT(H24:Q24)=0,"",COUNT(IF(H24:Q24=R24,H24:Q24,""))/COUNT(H24:Q24))</f>
        <v>0.7</v>
      </c>
      <c r="T24" s="520">
        <f t="array" ref="T24">IF(AND(H24:Q24=H24:Q24,H24:Q24="-"),"",STDEV(IF(H24:Q24="-","",H24:Q24))/AVERAGE(IF(H24:Q24="-","",H24:Q24+0.000000000000001)))</f>
        <v>7.6673951038039354E-2</v>
      </c>
      <c r="U24" s="31"/>
      <c r="V24" s="31"/>
      <c r="W24" s="30">
        <f t="array" ref="W24">IF(AND(H24:Q24=H24:Q24,H24:Q24="-"),"",AVERAGE(H24:Q24))</f>
        <v>6.3</v>
      </c>
      <c r="X24" s="31"/>
      <c r="Y24" s="39" t="str">
        <f t="shared" si="1"/>
        <v>NO</v>
      </c>
      <c r="Z24" s="487"/>
      <c r="AA24" s="34">
        <v>19</v>
      </c>
      <c r="AB24" s="35">
        <f t="array" ref="AB24">COUNT(IF($R$5:$R$66=$AA24,IF($Y$5:$Y$66="YES",$R$5:$R$66,""),"" ))</f>
        <v>0</v>
      </c>
      <c r="AC24" s="36"/>
      <c r="AD24" s="477"/>
      <c r="AE24" s="518">
        <v>6</v>
      </c>
      <c r="AF24" s="582">
        <v>6</v>
      </c>
      <c r="AG24" s="488">
        <f t="shared" si="0"/>
        <v>0</v>
      </c>
      <c r="AH24" s="36"/>
      <c r="AI24" s="49"/>
      <c r="AJ24" s="49"/>
      <c r="AK24" s="49"/>
      <c r="AL24" s="36"/>
      <c r="AM24" s="36"/>
      <c r="AN24" s="36"/>
      <c r="AO24" s="36"/>
      <c r="AP24" s="494"/>
      <c r="AQ24" s="494"/>
      <c r="AR24" s="494"/>
      <c r="AS24" s="36"/>
      <c r="AT24" s="36"/>
      <c r="AU24" s="36"/>
      <c r="AV24" s="36"/>
      <c r="AW24" s="36"/>
      <c r="AX24" s="36"/>
      <c r="AY24" s="36"/>
      <c r="AZ24" s="36"/>
      <c r="BA24" s="36"/>
      <c r="BB24" s="36"/>
      <c r="BC24" s="36"/>
      <c r="BD24" s="284"/>
      <c r="BE24" s="284"/>
      <c r="BF24" s="284"/>
      <c r="BG24" s="284"/>
      <c r="BH24" s="284"/>
      <c r="BI24" s="284"/>
      <c r="BJ24" s="284"/>
      <c r="BK24" s="284"/>
      <c r="BL24" s="284"/>
      <c r="BM24" s="284"/>
      <c r="BN24" s="284"/>
      <c r="BO24" s="284"/>
      <c r="BP24" s="284"/>
      <c r="BQ24" s="284"/>
      <c r="BR24" s="284"/>
      <c r="BS24" s="284"/>
      <c r="BT24" s="284"/>
      <c r="BU24" s="284"/>
    </row>
    <row r="25" spans="1:73" s="481" customFormat="1" ht="14.25" customHeight="1">
      <c r="A25" s="516" t="s">
        <v>153</v>
      </c>
      <c r="B25" s="517">
        <v>2009</v>
      </c>
      <c r="C25" s="517"/>
      <c r="D25" s="580">
        <v>41</v>
      </c>
      <c r="E25" s="581">
        <v>100</v>
      </c>
      <c r="F25" s="554"/>
      <c r="G25" s="566">
        <v>4</v>
      </c>
      <c r="H25" s="579">
        <v>8</v>
      </c>
      <c r="I25" s="579">
        <v>10</v>
      </c>
      <c r="J25" s="579">
        <v>10</v>
      </c>
      <c r="K25" s="582">
        <v>10</v>
      </c>
      <c r="L25" s="584">
        <v>9</v>
      </c>
      <c r="M25" s="582">
        <v>9</v>
      </c>
      <c r="N25" s="582">
        <v>9</v>
      </c>
      <c r="O25" s="582">
        <v>9</v>
      </c>
      <c r="P25" s="582">
        <v>11</v>
      </c>
      <c r="Q25" s="579">
        <v>10</v>
      </c>
      <c r="R25" s="518">
        <f t="shared" si="2"/>
        <v>9</v>
      </c>
      <c r="S25" s="519">
        <f t="array" ref="S25">IF(COUNT(H25:Q25)=0,"",COUNT(IF(H25:Q25=R25,H25:Q25,""))/COUNT(H25:Q25))</f>
        <v>0.4</v>
      </c>
      <c r="T25" s="520">
        <f t="array" ref="T25">IF(AND(H25:Q25=H25:Q25,H25:Q25="-"),"",STDEV(IF(H25:Q25="-","",H25:Q25))/AVERAGE(IF(H25:Q25="-","",H25:Q25+0.000000000000001)))</f>
        <v>8.9456482694610248E-2</v>
      </c>
      <c r="U25" s="31"/>
      <c r="V25" s="31"/>
      <c r="W25" s="30">
        <f t="array" ref="W25">IF(AND(H25:Q25=H25:Q25,H25:Q25="-"),"",AVERAGE(H25:Q25))</f>
        <v>9.5</v>
      </c>
      <c r="X25" s="31"/>
      <c r="Y25" s="39" t="str">
        <f t="shared" si="1"/>
        <v>NO</v>
      </c>
      <c r="Z25" s="495"/>
      <c r="AA25" s="70">
        <v>20</v>
      </c>
      <c r="AB25" s="71">
        <f t="array" ref="AB25">COUNT(IF($R$5:$R$66=$AA25,IF($Y$5:$Y$66="YES",$R$5:$R$66,""),"" ))</f>
        <v>0</v>
      </c>
      <c r="AC25" s="36"/>
      <c r="AD25" s="477"/>
      <c r="AE25" s="518">
        <v>9</v>
      </c>
      <c r="AF25" s="582">
        <v>10</v>
      </c>
      <c r="AG25" s="488">
        <f t="shared" si="0"/>
        <v>-1</v>
      </c>
      <c r="AH25" s="36"/>
      <c r="AI25" s="49"/>
      <c r="AJ25" s="49"/>
      <c r="AK25" s="49"/>
      <c r="AL25" s="36"/>
      <c r="AM25" s="36"/>
      <c r="AN25" s="36"/>
      <c r="AO25" s="36"/>
      <c r="AP25" s="36"/>
      <c r="AQ25" s="36"/>
      <c r="AR25" s="36"/>
      <c r="AS25" s="36"/>
      <c r="AT25" s="36"/>
      <c r="AU25" s="36"/>
      <c r="AV25" s="36"/>
      <c r="AW25" s="36"/>
      <c r="AX25" s="36"/>
      <c r="AY25" s="36"/>
      <c r="AZ25" s="36"/>
      <c r="BA25" s="36"/>
      <c r="BB25" s="36"/>
      <c r="BC25" s="36"/>
      <c r="BD25" s="284"/>
      <c r="BE25" s="284"/>
      <c r="BF25" s="284"/>
      <c r="BG25" s="284"/>
      <c r="BH25" s="284"/>
      <c r="BI25" s="284"/>
      <c r="BJ25" s="284"/>
      <c r="BK25" s="284"/>
      <c r="BL25" s="284"/>
      <c r="BM25" s="284"/>
      <c r="BN25" s="284"/>
      <c r="BO25" s="284"/>
      <c r="BP25" s="284"/>
      <c r="BQ25" s="284"/>
      <c r="BR25" s="284"/>
      <c r="BS25" s="284"/>
      <c r="BT25" s="284"/>
      <c r="BU25" s="284"/>
    </row>
    <row r="26" spans="1:73" s="481" customFormat="1" ht="14.25" customHeight="1">
      <c r="A26" s="516" t="s">
        <v>153</v>
      </c>
      <c r="B26" s="517">
        <v>2009</v>
      </c>
      <c r="C26" s="517"/>
      <c r="D26" s="580">
        <v>43</v>
      </c>
      <c r="E26" s="581">
        <v>77</v>
      </c>
      <c r="F26" s="554"/>
      <c r="G26" s="566">
        <v>4</v>
      </c>
      <c r="H26" s="579">
        <v>4</v>
      </c>
      <c r="I26" s="579">
        <v>4</v>
      </c>
      <c r="J26" s="579">
        <v>4</v>
      </c>
      <c r="K26" s="582">
        <v>4</v>
      </c>
      <c r="L26" s="584">
        <v>4</v>
      </c>
      <c r="M26" s="582">
        <v>4</v>
      </c>
      <c r="N26" s="582">
        <v>4</v>
      </c>
      <c r="O26" s="582">
        <v>4</v>
      </c>
      <c r="P26" s="582">
        <v>4</v>
      </c>
      <c r="Q26" s="579">
        <v>5</v>
      </c>
      <c r="R26" s="518">
        <f t="shared" si="2"/>
        <v>4</v>
      </c>
      <c r="S26" s="519">
        <f t="array" ref="S26">IF(COUNT(H26:Q26)=0,"",COUNT(IF(H26:Q26=R26,H26:Q26,""))/COUNT(H26:Q26))</f>
        <v>0.9</v>
      </c>
      <c r="T26" s="520">
        <f t="array" ref="T26">IF(AND(H26:Q26=H26:Q26,H26:Q26="-"),"",STDEV(IF(H26:Q26="-","",H26:Q26))/AVERAGE(IF(H26:Q26="-","",H26:Q26+0.000000000000001)))</f>
        <v>7.7128723418740955E-2</v>
      </c>
      <c r="U26" s="31"/>
      <c r="V26" s="31"/>
      <c r="W26" s="30">
        <f t="array" ref="W26">IF(AND(H26:Q26=H26:Q26,H26:Q26="-"),"",AVERAGE(H26:Q26))</f>
        <v>4.0999999999999996</v>
      </c>
      <c r="X26" s="31"/>
      <c r="Y26" s="39" t="str">
        <f t="shared" si="1"/>
        <v>YES</v>
      </c>
      <c r="Z26" s="496"/>
      <c r="AA26" s="497"/>
      <c r="AB26" s="73">
        <f>SUM(AB5:AB25)</f>
        <v>38</v>
      </c>
      <c r="AC26" s="36"/>
      <c r="AD26" s="477"/>
      <c r="AE26" s="518">
        <v>4</v>
      </c>
      <c r="AF26" s="582">
        <v>5</v>
      </c>
      <c r="AG26" s="488">
        <f t="shared" si="0"/>
        <v>-1</v>
      </c>
      <c r="AH26" s="36"/>
      <c r="AI26" s="49"/>
      <c r="AJ26" s="498"/>
      <c r="AK26" s="499"/>
      <c r="AL26" s="36"/>
      <c r="AM26" s="36"/>
      <c r="AN26" s="36"/>
      <c r="AO26" s="36"/>
      <c r="AP26" s="36"/>
      <c r="AQ26" s="36"/>
      <c r="AR26" s="36"/>
      <c r="AS26" s="36"/>
      <c r="AT26" s="36"/>
      <c r="AU26" s="36"/>
      <c r="AV26" s="36"/>
      <c r="AW26" s="36"/>
      <c r="AX26" s="36"/>
      <c r="AY26" s="36"/>
      <c r="AZ26" s="36"/>
      <c r="BA26" s="36"/>
      <c r="BB26" s="36"/>
      <c r="BC26" s="36"/>
      <c r="BD26" s="284"/>
      <c r="BE26" s="284"/>
      <c r="BF26" s="284"/>
      <c r="BG26" s="284"/>
      <c r="BH26" s="284"/>
      <c r="BI26" s="284"/>
      <c r="BJ26" s="284"/>
      <c r="BK26" s="284"/>
      <c r="BL26" s="284"/>
      <c r="BM26" s="284"/>
      <c r="BN26" s="284"/>
      <c r="BO26" s="284"/>
      <c r="BP26" s="284"/>
      <c r="BQ26" s="284"/>
      <c r="BR26" s="284"/>
      <c r="BS26" s="284"/>
      <c r="BT26" s="284"/>
      <c r="BU26" s="284"/>
    </row>
    <row r="27" spans="1:73" s="481" customFormat="1" ht="14.25" customHeight="1">
      <c r="A27" s="516" t="s">
        <v>153</v>
      </c>
      <c r="B27" s="517">
        <v>2009</v>
      </c>
      <c r="C27" s="517"/>
      <c r="D27" s="580">
        <v>45</v>
      </c>
      <c r="E27" s="581">
        <v>87</v>
      </c>
      <c r="F27" s="554"/>
      <c r="G27" s="566">
        <v>4</v>
      </c>
      <c r="H27" s="579">
        <v>5</v>
      </c>
      <c r="I27" s="579">
        <v>5</v>
      </c>
      <c r="J27" s="579">
        <v>5</v>
      </c>
      <c r="K27" s="582">
        <v>5</v>
      </c>
      <c r="L27" s="584">
        <v>5</v>
      </c>
      <c r="M27" s="582">
        <v>5</v>
      </c>
      <c r="N27" s="582">
        <v>5</v>
      </c>
      <c r="O27" s="582">
        <v>5</v>
      </c>
      <c r="P27" s="582">
        <v>5</v>
      </c>
      <c r="Q27" s="579">
        <v>5</v>
      </c>
      <c r="R27" s="518">
        <f t="shared" si="2"/>
        <v>5</v>
      </c>
      <c r="S27" s="519">
        <f t="array" ref="S27">IF(COUNT(H27:Q27)=0,"",COUNT(IF(H27:Q27=R27,H27:Q27,""))/COUNT(H27:Q27))</f>
        <v>1</v>
      </c>
      <c r="T27" s="520">
        <f t="array" ref="T27">IF(AND(H27:Q27=H27:Q27,H27:Q27="-"),"",STDEV(IF(H27:Q27="-","",H27:Q27))/AVERAGE(IF(H27:Q27="-","",H27:Q27+0.000000000000001)))</f>
        <v>0</v>
      </c>
      <c r="U27" s="31"/>
      <c r="V27" s="31"/>
      <c r="W27" s="30">
        <f t="array" ref="W27">IF(AND(H27:Q27=H27:Q27,H27:Q27="-"),"",AVERAGE(H27:Q27))</f>
        <v>5</v>
      </c>
      <c r="X27" s="31"/>
      <c r="Y27" s="39" t="str">
        <f t="shared" si="1"/>
        <v>YES</v>
      </c>
      <c r="Z27" s="36"/>
      <c r="AA27" s="36"/>
      <c r="AB27" s="36"/>
      <c r="AC27" s="36"/>
      <c r="AD27" s="477"/>
      <c r="AE27" s="518">
        <v>5</v>
      </c>
      <c r="AF27" s="582">
        <v>5</v>
      </c>
      <c r="AG27" s="488">
        <f t="shared" si="0"/>
        <v>0</v>
      </c>
      <c r="AH27" s="36"/>
      <c r="AI27" s="49"/>
      <c r="AJ27" s="498"/>
      <c r="AK27" s="499"/>
      <c r="AL27" s="36"/>
      <c r="AM27" s="36"/>
      <c r="AN27" s="36"/>
      <c r="AO27" s="36"/>
      <c r="AP27" s="36"/>
      <c r="AQ27" s="36"/>
      <c r="AR27" s="36"/>
      <c r="AS27" s="36"/>
      <c r="AT27" s="36"/>
      <c r="AU27" s="36"/>
      <c r="AV27" s="36"/>
      <c r="AW27" s="36"/>
      <c r="AX27" s="36"/>
      <c r="AY27" s="36"/>
      <c r="AZ27" s="36"/>
      <c r="BA27" s="36"/>
      <c r="BB27" s="36"/>
      <c r="BC27" s="36"/>
      <c r="BD27" s="284"/>
      <c r="BE27" s="284"/>
      <c r="BF27" s="284"/>
      <c r="BG27" s="284"/>
      <c r="BH27" s="284"/>
      <c r="BI27" s="284"/>
      <c r="BJ27" s="284"/>
      <c r="BK27" s="284"/>
      <c r="BL27" s="284"/>
      <c r="BM27" s="284"/>
      <c r="BN27" s="284"/>
      <c r="BO27" s="284"/>
      <c r="BP27" s="284"/>
      <c r="BQ27" s="284"/>
      <c r="BR27" s="284"/>
      <c r="BS27" s="284"/>
      <c r="BT27" s="284"/>
      <c r="BU27" s="284"/>
    </row>
    <row r="28" spans="1:73" s="481" customFormat="1" ht="14.25" customHeight="1">
      <c r="A28" s="516" t="s">
        <v>153</v>
      </c>
      <c r="B28" s="517">
        <v>2009</v>
      </c>
      <c r="C28" s="517"/>
      <c r="D28" s="580">
        <v>46</v>
      </c>
      <c r="E28" s="581">
        <v>113</v>
      </c>
      <c r="F28" s="554"/>
      <c r="G28" s="566">
        <v>4</v>
      </c>
      <c r="H28" s="579">
        <v>10</v>
      </c>
      <c r="I28" s="579">
        <v>10</v>
      </c>
      <c r="J28" s="579">
        <v>9</v>
      </c>
      <c r="K28" s="582">
        <v>10</v>
      </c>
      <c r="L28" s="584">
        <v>10</v>
      </c>
      <c r="M28" s="582">
        <v>9</v>
      </c>
      <c r="N28" s="582">
        <v>10</v>
      </c>
      <c r="O28" s="582">
        <v>10</v>
      </c>
      <c r="P28" s="582">
        <v>10</v>
      </c>
      <c r="Q28" s="579">
        <v>10</v>
      </c>
      <c r="R28" s="518">
        <f t="shared" si="2"/>
        <v>10</v>
      </c>
      <c r="S28" s="519">
        <f t="array" ref="S28">IF(COUNT(H28:Q28)=0,"",COUNT(IF(H28:Q28=R28,H28:Q28,""))/COUNT(H28:Q28))</f>
        <v>0.8</v>
      </c>
      <c r="T28" s="520">
        <f t="array" ref="T28">IF(AND(H28:Q28=H28:Q28,H28:Q28="-"),"",STDEV(IF(H28:Q28="-","",H28:Q28))/AVERAGE(IF(H28:Q28="-","",H28:Q28+0.000000000000001)))</f>
        <v>4.3024185852631014E-2</v>
      </c>
      <c r="U28" s="31"/>
      <c r="V28" s="31"/>
      <c r="W28" s="30">
        <f t="array" ref="W28">IF(AND(H28:Q28=H28:Q28,H28:Q28="-"),"",AVERAGE(H28:Q28))</f>
        <v>9.8000000000000007</v>
      </c>
      <c r="X28" s="31"/>
      <c r="Y28" s="39" t="str">
        <f t="shared" si="1"/>
        <v>YES</v>
      </c>
      <c r="Z28" s="36"/>
      <c r="AA28" s="36"/>
      <c r="AB28" s="36"/>
      <c r="AC28" s="36"/>
      <c r="AD28" s="477"/>
      <c r="AE28" s="518">
        <v>10</v>
      </c>
      <c r="AF28" s="582">
        <v>10</v>
      </c>
      <c r="AG28" s="488">
        <f t="shared" si="0"/>
        <v>0</v>
      </c>
      <c r="AH28" s="36"/>
      <c r="AI28" s="49"/>
      <c r="AJ28" s="49"/>
      <c r="AK28" s="49"/>
      <c r="AL28" s="36"/>
      <c r="AM28" s="36"/>
      <c r="AN28" s="36"/>
      <c r="AO28" s="36"/>
      <c r="AP28" s="36"/>
      <c r="AQ28" s="36"/>
      <c r="AR28" s="36"/>
      <c r="AS28" s="36"/>
      <c r="AT28" s="36"/>
      <c r="AU28" s="36"/>
      <c r="AV28" s="36"/>
      <c r="AW28" s="36"/>
      <c r="AX28" s="36"/>
      <c r="AY28" s="36"/>
      <c r="AZ28" s="36"/>
      <c r="BA28" s="36"/>
      <c r="BB28" s="36"/>
      <c r="BC28" s="36"/>
      <c r="BD28" s="284"/>
      <c r="BE28" s="284"/>
      <c r="BF28" s="284"/>
      <c r="BG28" s="284"/>
      <c r="BH28" s="284"/>
      <c r="BI28" s="284"/>
      <c r="BJ28" s="284"/>
      <c r="BK28" s="284"/>
      <c r="BL28" s="284"/>
      <c r="BM28" s="284"/>
      <c r="BN28" s="284"/>
      <c r="BO28" s="284"/>
      <c r="BP28" s="284"/>
      <c r="BQ28" s="284"/>
      <c r="BR28" s="284"/>
      <c r="BS28" s="284"/>
      <c r="BT28" s="284"/>
      <c r="BU28" s="284"/>
    </row>
    <row r="29" spans="1:73" s="481" customFormat="1" ht="14.25" customHeight="1">
      <c r="A29" s="516" t="s">
        <v>153</v>
      </c>
      <c r="B29" s="517">
        <v>2009</v>
      </c>
      <c r="C29" s="517"/>
      <c r="D29" s="580">
        <v>47</v>
      </c>
      <c r="E29" s="581">
        <v>77</v>
      </c>
      <c r="F29" s="554"/>
      <c r="G29" s="566">
        <v>4</v>
      </c>
      <c r="H29" s="579">
        <v>4</v>
      </c>
      <c r="I29" s="579">
        <v>4</v>
      </c>
      <c r="J29" s="579">
        <v>4</v>
      </c>
      <c r="K29" s="582">
        <v>4</v>
      </c>
      <c r="L29" s="584">
        <v>4</v>
      </c>
      <c r="M29" s="582">
        <v>4</v>
      </c>
      <c r="N29" s="582">
        <v>4</v>
      </c>
      <c r="O29" s="582">
        <v>4</v>
      </c>
      <c r="P29" s="582">
        <v>4</v>
      </c>
      <c r="Q29" s="579">
        <v>4</v>
      </c>
      <c r="R29" s="518">
        <f t="shared" si="2"/>
        <v>4</v>
      </c>
      <c r="S29" s="519">
        <f t="array" ref="S29">IF(COUNT(H29:Q29)=0,"",COUNT(IF(H29:Q29=R29,H29:Q29,""))/COUNT(H29:Q29))</f>
        <v>1</v>
      </c>
      <c r="T29" s="520">
        <f t="array" ref="T29">IF(AND(H29:Q29=H29:Q29,H29:Q29="-"),"",STDEV(IF(H29:Q29="-","",H29:Q29))/AVERAGE(IF(H29:Q29="-","",H29:Q29+0.000000000000001)))</f>
        <v>0</v>
      </c>
      <c r="U29" s="31"/>
      <c r="V29" s="31"/>
      <c r="W29" s="30">
        <f t="array" ref="W29">IF(AND(H29:Q29=H29:Q29,H29:Q29="-"),"",AVERAGE(H29:Q29))</f>
        <v>4</v>
      </c>
      <c r="X29" s="31"/>
      <c r="Y29" s="39" t="str">
        <f t="shared" si="1"/>
        <v>YES</v>
      </c>
      <c r="Z29" s="36"/>
      <c r="AA29" s="36"/>
      <c r="AB29" s="36"/>
      <c r="AC29" s="36"/>
      <c r="AD29" s="477"/>
      <c r="AE29" s="518">
        <v>4</v>
      </c>
      <c r="AF29" s="582">
        <v>4</v>
      </c>
      <c r="AG29" s="488">
        <f t="shared" si="0"/>
        <v>0</v>
      </c>
      <c r="AH29" s="36"/>
      <c r="AI29" s="49"/>
      <c r="AJ29" s="49"/>
      <c r="AK29" s="49"/>
      <c r="AL29" s="36"/>
      <c r="AM29" s="36"/>
      <c r="AN29" s="36"/>
      <c r="AO29" s="36"/>
      <c r="AP29" s="36"/>
      <c r="AQ29" s="36"/>
      <c r="AR29" s="36"/>
      <c r="AS29" s="36"/>
      <c r="AT29" s="36"/>
      <c r="AU29" s="36"/>
      <c r="AV29" s="36"/>
      <c r="AW29" s="36"/>
      <c r="AX29" s="36"/>
      <c r="AY29" s="36"/>
      <c r="AZ29" s="36"/>
      <c r="BA29" s="36"/>
      <c r="BB29" s="36"/>
      <c r="BC29" s="36"/>
      <c r="BD29" s="284"/>
      <c r="BE29" s="284"/>
      <c r="BF29" s="284"/>
      <c r="BG29" s="284"/>
      <c r="BH29" s="284"/>
      <c r="BI29" s="284"/>
      <c r="BJ29" s="284"/>
      <c r="BK29" s="284"/>
      <c r="BL29" s="284"/>
      <c r="BM29" s="284"/>
      <c r="BN29" s="284"/>
      <c r="BO29" s="284"/>
      <c r="BP29" s="284"/>
      <c r="BQ29" s="284"/>
      <c r="BR29" s="284"/>
      <c r="BS29" s="284"/>
      <c r="BT29" s="284"/>
      <c r="BU29" s="284"/>
    </row>
    <row r="30" spans="1:73" s="481" customFormat="1" ht="14.25" customHeight="1">
      <c r="A30" s="516" t="s">
        <v>153</v>
      </c>
      <c r="B30" s="517">
        <v>2009</v>
      </c>
      <c r="C30" s="517"/>
      <c r="D30" s="580">
        <v>49</v>
      </c>
      <c r="E30" s="581">
        <v>85</v>
      </c>
      <c r="F30" s="554"/>
      <c r="G30" s="566">
        <v>4</v>
      </c>
      <c r="H30" s="579">
        <v>4</v>
      </c>
      <c r="I30" s="579">
        <v>4</v>
      </c>
      <c r="J30" s="579">
        <v>4</v>
      </c>
      <c r="K30" s="582">
        <v>4</v>
      </c>
      <c r="L30" s="584">
        <v>4</v>
      </c>
      <c r="M30" s="582">
        <v>5</v>
      </c>
      <c r="N30" s="582">
        <v>4</v>
      </c>
      <c r="O30" s="582">
        <v>5</v>
      </c>
      <c r="P30" s="582">
        <v>5</v>
      </c>
      <c r="Q30" s="579">
        <v>5</v>
      </c>
      <c r="R30" s="518">
        <f t="shared" si="2"/>
        <v>4</v>
      </c>
      <c r="S30" s="519">
        <f t="array" ref="S30">IF(COUNT(H30:Q30)=0,"",COUNT(IF(H30:Q30=R30,H30:Q30,""))/COUNT(H30:Q30))</f>
        <v>0.6</v>
      </c>
      <c r="T30" s="520">
        <f t="array" ref="T30">IF(AND(H30:Q30=H30:Q30,H30:Q30="-"),"",STDEV(IF(H30:Q30="-","",H30:Q30))/AVERAGE(IF(H30:Q30="-","",H30:Q30+0.000000000000001)))</f>
        <v>0.11736313170325519</v>
      </c>
      <c r="U30" s="31"/>
      <c r="V30" s="31"/>
      <c r="W30" s="30">
        <f t="array" ref="W30">IF(AND(H30:Q30=H30:Q30,H30:Q30="-"),"",AVERAGE(H30:Q30))</f>
        <v>4.4000000000000004</v>
      </c>
      <c r="X30" s="31"/>
      <c r="Y30" s="39" t="str">
        <f t="shared" si="1"/>
        <v>NO</v>
      </c>
      <c r="Z30" s="36"/>
      <c r="AA30" s="36"/>
      <c r="AB30" s="36"/>
      <c r="AC30" s="36"/>
      <c r="AD30" s="477"/>
      <c r="AE30" s="518">
        <v>4</v>
      </c>
      <c r="AF30" s="582">
        <v>5</v>
      </c>
      <c r="AG30" s="488">
        <f t="shared" si="0"/>
        <v>-1</v>
      </c>
      <c r="AH30" s="36"/>
      <c r="AI30" s="49"/>
      <c r="AJ30" s="49"/>
      <c r="AK30" s="49"/>
      <c r="AL30" s="36"/>
      <c r="AM30" s="36"/>
      <c r="AN30" s="36"/>
      <c r="AO30" s="36"/>
      <c r="AP30" s="36"/>
      <c r="AQ30" s="36"/>
      <c r="AR30" s="36"/>
      <c r="AS30" s="36"/>
      <c r="AT30" s="36"/>
      <c r="AU30" s="36"/>
      <c r="AV30" s="36"/>
      <c r="AW30" s="36"/>
      <c r="AX30" s="36"/>
      <c r="AY30" s="36"/>
      <c r="AZ30" s="36"/>
      <c r="BA30" s="36"/>
      <c r="BB30" s="36"/>
      <c r="BC30" s="36"/>
      <c r="BD30" s="284"/>
      <c r="BE30" s="284"/>
      <c r="BF30" s="284"/>
      <c r="BG30" s="284"/>
      <c r="BH30" s="284"/>
      <c r="BI30" s="284"/>
      <c r="BJ30" s="284"/>
      <c r="BK30" s="284"/>
      <c r="BL30" s="284"/>
      <c r="BM30" s="284"/>
      <c r="BN30" s="284"/>
      <c r="BO30" s="284"/>
      <c r="BP30" s="284"/>
      <c r="BQ30" s="284"/>
      <c r="BR30" s="284"/>
      <c r="BS30" s="284"/>
      <c r="BT30" s="284"/>
      <c r="BU30" s="284"/>
    </row>
    <row r="31" spans="1:73" s="481" customFormat="1" ht="14.25" customHeight="1">
      <c r="A31" s="516" t="s">
        <v>153</v>
      </c>
      <c r="B31" s="517">
        <v>2009</v>
      </c>
      <c r="C31" s="517"/>
      <c r="D31" s="580">
        <v>51</v>
      </c>
      <c r="E31" s="581">
        <v>79</v>
      </c>
      <c r="F31" s="554"/>
      <c r="G31" s="566">
        <v>4</v>
      </c>
      <c r="H31" s="579">
        <v>3</v>
      </c>
      <c r="I31" s="579">
        <v>4</v>
      </c>
      <c r="J31" s="579">
        <v>4</v>
      </c>
      <c r="K31" s="582">
        <v>4</v>
      </c>
      <c r="L31" s="584">
        <v>4</v>
      </c>
      <c r="M31" s="582">
        <v>4</v>
      </c>
      <c r="N31" s="582">
        <v>4</v>
      </c>
      <c r="O31" s="582">
        <v>4</v>
      </c>
      <c r="P31" s="582">
        <v>4</v>
      </c>
      <c r="Q31" s="579">
        <v>4</v>
      </c>
      <c r="R31" s="518">
        <f t="shared" si="2"/>
        <v>4</v>
      </c>
      <c r="S31" s="519">
        <f t="array" ref="S31">IF(COUNT(H31:Q31)=0,"",COUNT(IF(H31:Q31=R31,H31:Q31,""))/COUNT(H31:Q31))</f>
        <v>0.9</v>
      </c>
      <c r="T31" s="520">
        <f t="array" ref="T31">IF(AND(H31:Q31=H31:Q31,H31:Q31="-"),"",STDEV(IF(H31:Q31="-","",H31:Q31))/AVERAGE(IF(H31:Q31="-","",H31:Q31+0.000000000000001)))</f>
        <v>8.1084042568419973E-2</v>
      </c>
      <c r="U31" s="31"/>
      <c r="V31" s="31"/>
      <c r="W31" s="30">
        <f t="array" ref="W31">IF(AND(H31:Q31=H31:Q31,H31:Q31="-"),"",AVERAGE(H31:Q31))</f>
        <v>3.9</v>
      </c>
      <c r="X31" s="31"/>
      <c r="Y31" s="39" t="str">
        <f t="shared" si="1"/>
        <v>YES</v>
      </c>
      <c r="Z31" s="36"/>
      <c r="AA31" s="36"/>
      <c r="AB31" s="36"/>
      <c r="AC31" s="36"/>
      <c r="AD31" s="477"/>
      <c r="AE31" s="518">
        <v>4</v>
      </c>
      <c r="AF31" s="582">
        <v>4</v>
      </c>
      <c r="AG31" s="488">
        <f t="shared" si="0"/>
        <v>0</v>
      </c>
      <c r="AH31" s="36"/>
      <c r="AI31" s="49"/>
      <c r="AJ31" s="49"/>
      <c r="AK31" s="49"/>
      <c r="AL31" s="36"/>
      <c r="AM31" s="36"/>
      <c r="AN31" s="36"/>
      <c r="AO31" s="36"/>
      <c r="AP31" s="36"/>
      <c r="AQ31" s="36"/>
      <c r="AR31" s="36"/>
      <c r="AS31" s="36"/>
      <c r="AT31" s="36"/>
      <c r="AU31" s="36"/>
      <c r="AV31" s="36"/>
      <c r="AW31" s="36"/>
      <c r="AX31" s="36"/>
      <c r="AY31" s="36"/>
      <c r="AZ31" s="36"/>
      <c r="BA31" s="36"/>
      <c r="BB31" s="36"/>
      <c r="BC31" s="36"/>
      <c r="BD31" s="284"/>
      <c r="BE31" s="284"/>
      <c r="BF31" s="284"/>
      <c r="BG31" s="284"/>
      <c r="BH31" s="284"/>
      <c r="BI31" s="284"/>
      <c r="BJ31" s="284"/>
      <c r="BK31" s="284"/>
      <c r="BL31" s="284"/>
      <c r="BM31" s="284"/>
      <c r="BN31" s="284"/>
      <c r="BO31" s="284"/>
      <c r="BP31" s="284"/>
      <c r="BQ31" s="284"/>
      <c r="BR31" s="284"/>
      <c r="BS31" s="284"/>
      <c r="BT31" s="284"/>
      <c r="BU31" s="284"/>
    </row>
    <row r="32" spans="1:73" s="284" customFormat="1" ht="14.25" customHeight="1">
      <c r="A32" s="516" t="s">
        <v>153</v>
      </c>
      <c r="B32" s="517">
        <v>2009</v>
      </c>
      <c r="C32" s="517"/>
      <c r="D32" s="580">
        <v>53</v>
      </c>
      <c r="E32" s="581">
        <v>78</v>
      </c>
      <c r="F32" s="554"/>
      <c r="G32" s="566">
        <v>4</v>
      </c>
      <c r="H32" s="579">
        <v>4</v>
      </c>
      <c r="I32" s="579">
        <v>4</v>
      </c>
      <c r="J32" s="579">
        <v>4</v>
      </c>
      <c r="K32" s="582">
        <v>4</v>
      </c>
      <c r="L32" s="584">
        <v>4</v>
      </c>
      <c r="M32" s="582">
        <v>5</v>
      </c>
      <c r="N32" s="582">
        <v>4</v>
      </c>
      <c r="O32" s="582">
        <v>5</v>
      </c>
      <c r="P32" s="582">
        <v>5</v>
      </c>
      <c r="Q32" s="579">
        <v>5</v>
      </c>
      <c r="R32" s="518">
        <f t="shared" si="2"/>
        <v>4</v>
      </c>
      <c r="S32" s="519">
        <f t="array" ref="S32">IF(COUNT(H32:Q32)=0,"",COUNT(IF(H32:Q32=R32,H32:Q32,""))/COUNT(H32:Q32))</f>
        <v>0.6</v>
      </c>
      <c r="T32" s="522">
        <f t="array" ref="T32">IF(AND(H32:Q32=H32:Q32,H32:Q32="-"),"",STDEV(IF(H32:Q32="-","",H32:Q32))/AVERAGE(IF(H32:Q32="-","",H32:Q32+0.000000000000001)))</f>
        <v>0.11736313170325519</v>
      </c>
      <c r="U32" s="460"/>
      <c r="V32" s="460"/>
      <c r="W32" s="30">
        <f t="array" ref="W32">IF(AND(H32:Q32=H32:Q32,H32:Q32="-"),"",AVERAGE(H32:Q32))</f>
        <v>4.4000000000000004</v>
      </c>
      <c r="X32" s="460"/>
      <c r="Y32" s="39" t="str">
        <f t="shared" si="1"/>
        <v>NO</v>
      </c>
      <c r="AD32" s="491"/>
      <c r="AE32" s="518">
        <v>4</v>
      </c>
      <c r="AF32" s="582">
        <v>5</v>
      </c>
      <c r="AG32" s="492">
        <f t="shared" si="0"/>
        <v>-1</v>
      </c>
      <c r="AI32" s="493"/>
      <c r="AJ32" s="493"/>
      <c r="AK32" s="493"/>
    </row>
    <row r="33" spans="1:73" s="481" customFormat="1" ht="14.25" customHeight="1">
      <c r="A33" s="516" t="s">
        <v>153</v>
      </c>
      <c r="B33" s="517">
        <v>2009</v>
      </c>
      <c r="C33" s="517"/>
      <c r="D33" s="580">
        <v>54</v>
      </c>
      <c r="E33" s="581">
        <v>83</v>
      </c>
      <c r="F33" s="554"/>
      <c r="G33" s="566">
        <v>5</v>
      </c>
      <c r="H33" s="579">
        <v>6</v>
      </c>
      <c r="I33" s="579">
        <v>6</v>
      </c>
      <c r="J33" s="579">
        <v>6</v>
      </c>
      <c r="K33" s="582">
        <v>6</v>
      </c>
      <c r="L33" s="584">
        <v>6</v>
      </c>
      <c r="M33" s="582">
        <v>6</v>
      </c>
      <c r="N33" s="582">
        <v>7</v>
      </c>
      <c r="O33" s="582">
        <v>6</v>
      </c>
      <c r="P33" s="582">
        <v>6</v>
      </c>
      <c r="Q33" s="579">
        <v>7</v>
      </c>
      <c r="R33" s="518">
        <f t="shared" si="2"/>
        <v>6</v>
      </c>
      <c r="S33" s="519">
        <f t="array" ref="S33">IF(COUNT(H33:Q33)=0,"",COUNT(IF(H33:Q33=R33,H33:Q33,""))/COUNT(H33:Q33))</f>
        <v>0.8</v>
      </c>
      <c r="T33" s="520">
        <f t="array" ref="T33">IF(AND(H33:Q33=H33:Q33,H33:Q33="-"),"",STDEV(IF(H33:Q33="-","",H33:Q33))/AVERAGE(IF(H33:Q33="-","",H33:Q33+0.000000000000001)))</f>
        <v>6.8005971186416742E-2</v>
      </c>
      <c r="U33" s="31"/>
      <c r="V33" s="31"/>
      <c r="W33" s="30">
        <f t="array" ref="W33">IF(AND(H33:Q33=H33:Q33,H33:Q33="-"),"",AVERAGE(H33:Q33))</f>
        <v>6.2</v>
      </c>
      <c r="X33" s="31"/>
      <c r="Y33" s="39" t="str">
        <f t="shared" si="1"/>
        <v>YES</v>
      </c>
      <c r="Z33" s="36"/>
      <c r="AA33" s="36"/>
      <c r="AB33" s="36"/>
      <c r="AC33" s="36"/>
      <c r="AD33" s="477"/>
      <c r="AE33" s="518">
        <v>6</v>
      </c>
      <c r="AF33" s="582">
        <v>7</v>
      </c>
      <c r="AG33" s="488">
        <f t="shared" si="0"/>
        <v>-1</v>
      </c>
      <c r="AH33" s="36"/>
      <c r="AI33" s="49"/>
      <c r="AJ33" s="49"/>
      <c r="AK33" s="49"/>
      <c r="AL33" s="36"/>
      <c r="AM33" s="36"/>
      <c r="AN33" s="36"/>
      <c r="AO33" s="36"/>
      <c r="AP33" s="36"/>
      <c r="AQ33" s="36"/>
      <c r="AR33" s="36"/>
      <c r="AS33" s="36"/>
      <c r="AT33" s="36"/>
      <c r="AU33" s="36"/>
      <c r="AV33" s="36"/>
      <c r="AW33" s="36"/>
      <c r="AX33" s="36"/>
      <c r="AY33" s="36"/>
      <c r="AZ33" s="36"/>
      <c r="BA33" s="36"/>
      <c r="BB33" s="36"/>
      <c r="BC33" s="36"/>
      <c r="BD33" s="284"/>
      <c r="BE33" s="284"/>
      <c r="BF33" s="284"/>
      <c r="BG33" s="284"/>
      <c r="BH33" s="284"/>
      <c r="BI33" s="284"/>
      <c r="BJ33" s="284"/>
      <c r="BK33" s="284"/>
      <c r="BL33" s="284"/>
      <c r="BM33" s="284"/>
      <c r="BN33" s="284"/>
      <c r="BO33" s="284"/>
      <c r="BP33" s="284"/>
      <c r="BQ33" s="284"/>
      <c r="BR33" s="284"/>
      <c r="BS33" s="284"/>
      <c r="BT33" s="284"/>
      <c r="BU33" s="284"/>
    </row>
    <row r="34" spans="1:73" s="481" customFormat="1" ht="14.25" customHeight="1">
      <c r="A34" s="516" t="s">
        <v>153</v>
      </c>
      <c r="B34" s="517">
        <v>2009</v>
      </c>
      <c r="C34" s="517"/>
      <c r="D34" s="580">
        <v>58</v>
      </c>
      <c r="E34" s="581">
        <v>82</v>
      </c>
      <c r="F34" s="554"/>
      <c r="G34" s="566">
        <v>5</v>
      </c>
      <c r="H34" s="579">
        <v>5</v>
      </c>
      <c r="I34" s="579">
        <v>5</v>
      </c>
      <c r="J34" s="579">
        <v>5</v>
      </c>
      <c r="K34" s="582">
        <v>5</v>
      </c>
      <c r="L34" s="584">
        <v>5</v>
      </c>
      <c r="M34" s="582">
        <v>5</v>
      </c>
      <c r="N34" s="582">
        <v>5</v>
      </c>
      <c r="O34" s="582">
        <v>5</v>
      </c>
      <c r="P34" s="582">
        <v>5</v>
      </c>
      <c r="Q34" s="579">
        <v>5</v>
      </c>
      <c r="R34" s="518">
        <f t="shared" si="2"/>
        <v>5</v>
      </c>
      <c r="S34" s="519">
        <f t="array" ref="S34">IF(COUNT(H34:Q34)=0,"",COUNT(IF(H34:Q34=R34,H34:Q34,""))/COUNT(H34:Q34))</f>
        <v>1</v>
      </c>
      <c r="T34" s="520">
        <f t="array" ref="T34">IF(AND(H34:Q34=H34:Q34,H34:Q34="-"),"",STDEV(IF(H34:Q34="-","",H34:Q34))/AVERAGE(IF(H34:Q34="-","",H34:Q34+0.000000000000001)))</f>
        <v>0</v>
      </c>
      <c r="U34" s="31"/>
      <c r="V34" s="31"/>
      <c r="W34" s="30">
        <f t="array" ref="W34">IF(AND(H34:Q34=H34:Q34,H34:Q34="-"),"",AVERAGE(H34:Q34))</f>
        <v>5</v>
      </c>
      <c r="X34" s="31"/>
      <c r="Y34" s="39" t="str">
        <f t="shared" si="1"/>
        <v>YES</v>
      </c>
      <c r="Z34" s="36"/>
      <c r="AA34" s="36"/>
      <c r="AB34" s="36"/>
      <c r="AC34" s="36"/>
      <c r="AD34" s="477"/>
      <c r="AE34" s="518">
        <v>5</v>
      </c>
      <c r="AF34" s="582">
        <v>5</v>
      </c>
      <c r="AG34" s="488">
        <f t="shared" si="0"/>
        <v>0</v>
      </c>
      <c r="AH34" s="36"/>
      <c r="AI34" s="49"/>
      <c r="AJ34" s="49"/>
      <c r="AK34" s="49"/>
      <c r="AL34" s="36"/>
      <c r="AM34" s="36"/>
      <c r="AN34" s="36"/>
      <c r="AO34" s="36"/>
      <c r="AP34" s="36"/>
      <c r="AQ34" s="36"/>
      <c r="AR34" s="36"/>
      <c r="AS34" s="36"/>
      <c r="AT34" s="36"/>
      <c r="AU34" s="36"/>
      <c r="AV34" s="36"/>
      <c r="AW34" s="36"/>
      <c r="AX34" s="36"/>
      <c r="AY34" s="36"/>
      <c r="AZ34" s="36"/>
      <c r="BA34" s="36"/>
      <c r="BB34" s="36"/>
      <c r="BC34" s="36"/>
      <c r="BD34" s="284"/>
      <c r="BE34" s="284"/>
      <c r="BF34" s="284"/>
      <c r="BG34" s="284"/>
      <c r="BH34" s="284"/>
      <c r="BI34" s="284"/>
      <c r="BJ34" s="284"/>
      <c r="BK34" s="284"/>
      <c r="BL34" s="284"/>
      <c r="BM34" s="284"/>
      <c r="BN34" s="284"/>
      <c r="BO34" s="284"/>
      <c r="BP34" s="284"/>
      <c r="BQ34" s="284"/>
      <c r="BR34" s="284"/>
      <c r="BS34" s="284"/>
      <c r="BT34" s="284"/>
      <c r="BU34" s="284"/>
    </row>
    <row r="35" spans="1:73" s="481" customFormat="1" ht="14.25" customHeight="1">
      <c r="A35" s="516" t="s">
        <v>153</v>
      </c>
      <c r="B35" s="517">
        <v>2009</v>
      </c>
      <c r="C35" s="517"/>
      <c r="D35" s="580">
        <v>59</v>
      </c>
      <c r="E35" s="581">
        <v>81</v>
      </c>
      <c r="F35" s="554"/>
      <c r="G35" s="566">
        <v>5</v>
      </c>
      <c r="H35" s="579">
        <v>5</v>
      </c>
      <c r="I35" s="579">
        <v>5</v>
      </c>
      <c r="J35" s="579">
        <v>5</v>
      </c>
      <c r="K35" s="582">
        <v>5</v>
      </c>
      <c r="L35" s="584">
        <v>5</v>
      </c>
      <c r="M35" s="582">
        <v>6</v>
      </c>
      <c r="N35" s="582">
        <v>5</v>
      </c>
      <c r="O35" s="582">
        <v>5</v>
      </c>
      <c r="P35" s="582">
        <v>5</v>
      </c>
      <c r="Q35" s="579">
        <v>5</v>
      </c>
      <c r="R35" s="518">
        <f t="shared" si="2"/>
        <v>5</v>
      </c>
      <c r="S35" s="519">
        <f t="array" ref="S35">IF(COUNT(H35:Q35)=0,"",COUNT(IF(H35:Q35=R35,H35:Q35,""))/COUNT(H35:Q35))</f>
        <v>0.9</v>
      </c>
      <c r="T35" s="520">
        <f t="array" ref="T35">IF(AND(H35:Q35=H35:Q35,H35:Q35="-"),"",STDEV(IF(H35:Q35="-","",H35:Q35))/AVERAGE(IF(H35:Q35="-","",H35:Q35+0.000000000000001)))</f>
        <v>6.2005444317027029E-2</v>
      </c>
      <c r="U35" s="31"/>
      <c r="V35" s="31"/>
      <c r="W35" s="30">
        <f t="array" ref="W35">IF(AND(H35:Q35=H35:Q35,H35:Q35="-"),"",AVERAGE(H35:Q35))</f>
        <v>5.0999999999999996</v>
      </c>
      <c r="X35" s="31"/>
      <c r="Y35" s="39" t="str">
        <f t="shared" si="1"/>
        <v>YES</v>
      </c>
      <c r="Z35" s="36"/>
      <c r="AA35" s="36"/>
      <c r="AB35" s="36"/>
      <c r="AC35" s="36"/>
      <c r="AD35" s="477"/>
      <c r="AE35" s="518">
        <v>5</v>
      </c>
      <c r="AF35" s="582">
        <v>5</v>
      </c>
      <c r="AG35" s="488">
        <f t="shared" si="0"/>
        <v>0</v>
      </c>
      <c r="AH35" s="36"/>
      <c r="AI35" s="49"/>
      <c r="AJ35" s="49"/>
      <c r="AK35" s="49"/>
      <c r="AL35" s="36"/>
      <c r="AM35" s="36"/>
      <c r="AN35" s="36"/>
      <c r="AO35" s="36"/>
      <c r="AP35" s="36"/>
      <c r="AQ35" s="36"/>
      <c r="AR35" s="36"/>
      <c r="AS35" s="36"/>
      <c r="AT35" s="36"/>
      <c r="AU35" s="36"/>
      <c r="AV35" s="36"/>
      <c r="AW35" s="36"/>
      <c r="AX35" s="36"/>
      <c r="AY35" s="36"/>
      <c r="AZ35" s="36"/>
      <c r="BA35" s="36"/>
      <c r="BB35" s="36"/>
      <c r="BC35" s="36"/>
      <c r="BD35" s="284"/>
      <c r="BE35" s="284"/>
      <c r="BF35" s="284"/>
      <c r="BG35" s="284"/>
      <c r="BH35" s="284"/>
      <c r="BI35" s="284"/>
      <c r="BJ35" s="284"/>
      <c r="BK35" s="284"/>
      <c r="BL35" s="284"/>
      <c r="BM35" s="284"/>
      <c r="BN35" s="284"/>
      <c r="BO35" s="284"/>
      <c r="BP35" s="284"/>
      <c r="BQ35" s="284"/>
      <c r="BR35" s="284"/>
      <c r="BS35" s="284"/>
      <c r="BT35" s="284"/>
      <c r="BU35" s="284"/>
    </row>
    <row r="36" spans="1:73" s="481" customFormat="1" ht="14.25" customHeight="1">
      <c r="A36" s="516" t="s">
        <v>154</v>
      </c>
      <c r="B36" s="517">
        <v>2009</v>
      </c>
      <c r="C36" s="517"/>
      <c r="D36" s="580">
        <v>63</v>
      </c>
      <c r="E36" s="581">
        <v>93</v>
      </c>
      <c r="F36" s="554"/>
      <c r="G36" s="566">
        <v>7</v>
      </c>
      <c r="H36" s="579">
        <v>6</v>
      </c>
      <c r="I36" s="579">
        <v>6</v>
      </c>
      <c r="J36" s="579">
        <v>6</v>
      </c>
      <c r="K36" s="582">
        <v>6</v>
      </c>
      <c r="L36" s="584">
        <v>6</v>
      </c>
      <c r="M36" s="582">
        <v>6</v>
      </c>
      <c r="N36" s="582">
        <v>6</v>
      </c>
      <c r="O36" s="582">
        <v>6</v>
      </c>
      <c r="P36" s="582">
        <v>6</v>
      </c>
      <c r="Q36" s="579">
        <v>6</v>
      </c>
      <c r="R36" s="518">
        <f t="shared" si="2"/>
        <v>6</v>
      </c>
      <c r="S36" s="519">
        <f t="array" ref="S36">IF(COUNT(H36:Q36)=0,"",COUNT(IF(H36:Q36=R36,H36:Q36,""))/COUNT(H36:Q36))</f>
        <v>1</v>
      </c>
      <c r="T36" s="520">
        <f t="array" ref="T36">IF(AND(H36:Q36=H36:Q36,H36:Q36="-"),"",STDEV(IF(H36:Q36="-","",H36:Q36))/AVERAGE(IF(H36:Q36="-","",H36:Q36+0.000000000000001)))</f>
        <v>0</v>
      </c>
      <c r="U36" s="31"/>
      <c r="V36" s="31"/>
      <c r="W36" s="30">
        <f t="array" ref="W36">IF(AND(H36:Q36=H36:Q36,H36:Q36="-"),"",AVERAGE(H36:Q36))</f>
        <v>6</v>
      </c>
      <c r="X36" s="31"/>
      <c r="Y36" s="39" t="str">
        <f t="shared" ref="Y36:Y66" si="3">IF(S36="","",IF(S36&gt;=80%,"YES","NO"))</f>
        <v>YES</v>
      </c>
      <c r="Z36" s="36"/>
      <c r="AA36" s="36"/>
      <c r="AB36" s="36"/>
      <c r="AC36" s="36"/>
      <c r="AD36" s="477"/>
      <c r="AE36" s="518">
        <v>6</v>
      </c>
      <c r="AF36" s="582">
        <v>6</v>
      </c>
      <c r="AG36" s="488">
        <f t="shared" si="0"/>
        <v>0</v>
      </c>
      <c r="AH36" s="36"/>
      <c r="AI36" s="500"/>
      <c r="AJ36" s="500"/>
      <c r="AK36" s="500"/>
      <c r="AL36" s="500"/>
      <c r="AM36" s="36"/>
      <c r="AN36" s="36"/>
      <c r="AO36" s="36"/>
      <c r="AP36" s="36"/>
      <c r="AQ36" s="36"/>
      <c r="AR36" s="36"/>
      <c r="AS36" s="36"/>
      <c r="AT36" s="36"/>
      <c r="AU36" s="36"/>
      <c r="AV36" s="36"/>
      <c r="AW36" s="36"/>
      <c r="AX36" s="36"/>
      <c r="AY36" s="36"/>
      <c r="AZ36" s="36"/>
      <c r="BA36" s="36"/>
      <c r="BB36" s="36"/>
      <c r="BC36" s="36"/>
      <c r="BD36" s="284"/>
      <c r="BE36" s="284"/>
      <c r="BF36" s="284"/>
      <c r="BG36" s="284"/>
      <c r="BH36" s="284"/>
      <c r="BI36" s="284"/>
      <c r="BJ36" s="284"/>
      <c r="BK36" s="284"/>
      <c r="BL36" s="284"/>
      <c r="BM36" s="284"/>
      <c r="BN36" s="284"/>
      <c r="BO36" s="284"/>
      <c r="BP36" s="284"/>
      <c r="BQ36" s="284"/>
      <c r="BR36" s="284"/>
      <c r="BS36" s="284"/>
      <c r="BT36" s="284"/>
      <c r="BU36" s="284"/>
    </row>
    <row r="37" spans="1:73" s="481" customFormat="1" ht="14.25" customHeight="1">
      <c r="A37" s="516" t="s">
        <v>154</v>
      </c>
      <c r="B37" s="517">
        <v>2009</v>
      </c>
      <c r="C37" s="517"/>
      <c r="D37" s="580">
        <v>66</v>
      </c>
      <c r="E37" s="581">
        <v>98</v>
      </c>
      <c r="F37" s="554"/>
      <c r="G37" s="566">
        <v>7</v>
      </c>
      <c r="H37" s="579">
        <v>6</v>
      </c>
      <c r="I37" s="579">
        <v>6</v>
      </c>
      <c r="J37" s="579">
        <v>6</v>
      </c>
      <c r="K37" s="582">
        <v>6</v>
      </c>
      <c r="L37" s="584">
        <v>6</v>
      </c>
      <c r="M37" s="582">
        <v>6</v>
      </c>
      <c r="N37" s="582">
        <v>6</v>
      </c>
      <c r="O37" s="582">
        <v>7</v>
      </c>
      <c r="P37" s="582">
        <v>7</v>
      </c>
      <c r="Q37" s="579">
        <v>6</v>
      </c>
      <c r="R37" s="518">
        <f t="shared" si="2"/>
        <v>6</v>
      </c>
      <c r="S37" s="519">
        <f t="array" ref="S37">IF(COUNT(H37:Q37)=0,"",COUNT(IF(H37:Q37=R37,H37:Q37,""))/COUNT(H37:Q37))</f>
        <v>0.8</v>
      </c>
      <c r="T37" s="520">
        <f t="array" ref="T37">IF(AND(H37:Q37=H37:Q37,H37:Q37="-"),"",STDEV(IF(H37:Q37="-","",H37:Q37))/AVERAGE(IF(H37:Q37="-","",H37:Q37+0.000000000000001)))</f>
        <v>6.8005971186416742E-2</v>
      </c>
      <c r="U37" s="31"/>
      <c r="V37" s="31"/>
      <c r="W37" s="30">
        <f t="array" ref="W37">IF(AND(H37:Q37=H37:Q37,H37:Q37="-"),"",AVERAGE(H37:Q37))</f>
        <v>6.2</v>
      </c>
      <c r="X37" s="31"/>
      <c r="Y37" s="39" t="str">
        <f t="shared" si="3"/>
        <v>YES</v>
      </c>
      <c r="Z37" s="36"/>
      <c r="AA37" s="36"/>
      <c r="AB37" s="36"/>
      <c r="AC37" s="36"/>
      <c r="AD37" s="477"/>
      <c r="AE37" s="518">
        <v>6</v>
      </c>
      <c r="AF37" s="582">
        <v>6</v>
      </c>
      <c r="AG37" s="488">
        <f t="shared" si="0"/>
        <v>0</v>
      </c>
      <c r="AH37" s="36"/>
      <c r="AI37" s="500"/>
      <c r="AJ37" s="500"/>
      <c r="AK37" s="500"/>
      <c r="AL37" s="500"/>
      <c r="AM37" s="36"/>
      <c r="AN37" s="36"/>
      <c r="AO37" s="36"/>
      <c r="AP37" s="36"/>
      <c r="AQ37" s="36"/>
      <c r="AR37" s="36"/>
      <c r="AS37" s="36"/>
      <c r="AT37" s="36"/>
      <c r="AU37" s="36"/>
      <c r="AV37" s="36"/>
      <c r="AW37" s="36"/>
      <c r="AX37" s="36"/>
      <c r="AY37" s="36"/>
      <c r="AZ37" s="36"/>
      <c r="BA37" s="36"/>
      <c r="BB37" s="36"/>
      <c r="BC37" s="36"/>
      <c r="BD37" s="284"/>
      <c r="BE37" s="284"/>
      <c r="BF37" s="284"/>
      <c r="BG37" s="284"/>
      <c r="BH37" s="284"/>
      <c r="BI37" s="284"/>
      <c r="BJ37" s="284"/>
      <c r="BK37" s="284"/>
      <c r="BL37" s="284"/>
      <c r="BM37" s="284"/>
      <c r="BN37" s="284"/>
      <c r="BO37" s="284"/>
      <c r="BP37" s="284"/>
      <c r="BQ37" s="284"/>
      <c r="BR37" s="284"/>
      <c r="BS37" s="284"/>
      <c r="BT37" s="284"/>
      <c r="BU37" s="284"/>
    </row>
    <row r="38" spans="1:73" s="481" customFormat="1" ht="14.25" customHeight="1">
      <c r="A38" s="516" t="s">
        <v>154</v>
      </c>
      <c r="B38" s="517">
        <v>2009</v>
      </c>
      <c r="C38" s="517"/>
      <c r="D38" s="580">
        <v>71</v>
      </c>
      <c r="E38" s="581">
        <v>92</v>
      </c>
      <c r="F38" s="554"/>
      <c r="G38" s="566">
        <v>7</v>
      </c>
      <c r="H38" s="579">
        <v>7</v>
      </c>
      <c r="I38" s="579">
        <v>7</v>
      </c>
      <c r="J38" s="579">
        <v>7</v>
      </c>
      <c r="K38" s="582">
        <v>7</v>
      </c>
      <c r="L38" s="584">
        <v>7</v>
      </c>
      <c r="M38" s="582">
        <v>7</v>
      </c>
      <c r="N38" s="582">
        <v>7</v>
      </c>
      <c r="O38" s="582">
        <v>7</v>
      </c>
      <c r="P38" s="582">
        <v>7</v>
      </c>
      <c r="Q38" s="579">
        <v>7</v>
      </c>
      <c r="R38" s="518">
        <f t="shared" si="2"/>
        <v>7</v>
      </c>
      <c r="S38" s="519">
        <f t="array" ref="S38">IF(COUNT(H38:Q38)=0,"",COUNT(IF(H38:Q38=R38,H38:Q38,""))/COUNT(H38:Q38))</f>
        <v>1</v>
      </c>
      <c r="T38" s="520">
        <f t="array" ref="T38">IF(AND(H38:Q38=H38:Q38,H38:Q38="-"),"",STDEV(IF(H38:Q38="-","",H38:Q38))/AVERAGE(IF(H38:Q38="-","",H38:Q38+0.000000000000001)))</f>
        <v>0</v>
      </c>
      <c r="U38" s="31"/>
      <c r="V38" s="31"/>
      <c r="W38" s="30">
        <f t="array" ref="W38">IF(AND(H38:Q38=H38:Q38,H38:Q38="-"),"",AVERAGE(H38:Q38))</f>
        <v>7</v>
      </c>
      <c r="X38" s="31"/>
      <c r="Y38" s="39" t="str">
        <f t="shared" si="3"/>
        <v>YES</v>
      </c>
      <c r="Z38" s="36"/>
      <c r="AA38" s="36"/>
      <c r="AB38" s="36"/>
      <c r="AC38" s="36"/>
      <c r="AD38" s="477"/>
      <c r="AE38" s="518">
        <v>7</v>
      </c>
      <c r="AF38" s="582">
        <v>7</v>
      </c>
      <c r="AG38" s="488">
        <f t="shared" si="0"/>
        <v>0</v>
      </c>
      <c r="AH38" s="36"/>
      <c r="AI38" s="500"/>
      <c r="AJ38" s="500"/>
      <c r="AK38" s="500"/>
      <c r="AL38" s="500"/>
      <c r="AM38" s="36"/>
      <c r="AN38" s="36"/>
      <c r="AO38" s="36"/>
      <c r="AP38" s="36"/>
      <c r="AQ38" s="36"/>
      <c r="AR38" s="36"/>
      <c r="AS38" s="36"/>
      <c r="AT38" s="36"/>
      <c r="AU38" s="36"/>
      <c r="AV38" s="36"/>
      <c r="AW38" s="36"/>
      <c r="AX38" s="36"/>
      <c r="AY38" s="36"/>
      <c r="AZ38" s="36"/>
      <c r="BA38" s="36"/>
      <c r="BB38" s="36"/>
      <c r="BC38" s="36"/>
      <c r="BD38" s="284"/>
      <c r="BE38" s="284"/>
      <c r="BF38" s="284"/>
      <c r="BG38" s="284"/>
      <c r="BH38" s="284"/>
      <c r="BI38" s="284"/>
      <c r="BJ38" s="284"/>
      <c r="BK38" s="284"/>
      <c r="BL38" s="284"/>
      <c r="BM38" s="284"/>
      <c r="BN38" s="284"/>
      <c r="BO38" s="284"/>
      <c r="BP38" s="284"/>
      <c r="BQ38" s="284"/>
      <c r="BR38" s="284"/>
      <c r="BS38" s="284"/>
      <c r="BT38" s="284"/>
      <c r="BU38" s="284"/>
    </row>
    <row r="39" spans="1:73" s="481" customFormat="1" ht="14.25" customHeight="1">
      <c r="A39" s="516" t="s">
        <v>154</v>
      </c>
      <c r="B39" s="517">
        <v>2009</v>
      </c>
      <c r="C39" s="517"/>
      <c r="D39" s="580">
        <v>74</v>
      </c>
      <c r="E39" s="581">
        <v>99</v>
      </c>
      <c r="F39" s="554"/>
      <c r="G39" s="566">
        <v>7</v>
      </c>
      <c r="H39" s="579">
        <v>7</v>
      </c>
      <c r="I39" s="579">
        <v>7</v>
      </c>
      <c r="J39" s="579">
        <v>7</v>
      </c>
      <c r="K39" s="582">
        <v>8</v>
      </c>
      <c r="L39" s="584">
        <v>7</v>
      </c>
      <c r="M39" s="582">
        <v>8</v>
      </c>
      <c r="N39" s="582">
        <v>7</v>
      </c>
      <c r="O39" s="582">
        <v>8</v>
      </c>
      <c r="P39" s="582">
        <v>8</v>
      </c>
      <c r="Q39" s="579">
        <v>8</v>
      </c>
      <c r="R39" s="518">
        <f t="shared" si="2"/>
        <v>7</v>
      </c>
      <c r="S39" s="519">
        <f t="array" ref="S39">IF(COUNT(H39:Q39)=0,"",COUNT(IF(H39:Q39=R39,H39:Q39,""))/COUNT(H39:Q39))</f>
        <v>0.5</v>
      </c>
      <c r="T39" s="520">
        <f t="array" ref="T39">IF(AND(H39:Q39=H39:Q39,H39:Q39="-"),"",STDEV(IF(H39:Q39="-","",H39:Q39))/AVERAGE(IF(H39:Q39="-","",H39:Q39+0.000000000000001)))</f>
        <v>7.0272836892630641E-2</v>
      </c>
      <c r="U39" s="31"/>
      <c r="V39" s="31"/>
      <c r="W39" s="30">
        <f t="array" ref="W39">IF(AND(H39:Q39=H39:Q39,H39:Q39="-"),"",AVERAGE(H39:Q39))</f>
        <v>7.5</v>
      </c>
      <c r="X39" s="31"/>
      <c r="Y39" s="39" t="str">
        <f t="shared" si="3"/>
        <v>NO</v>
      </c>
      <c r="Z39" s="36"/>
      <c r="AA39" s="36"/>
      <c r="AB39" s="36"/>
      <c r="AC39" s="36"/>
      <c r="AD39" s="477"/>
      <c r="AE39" s="518">
        <v>7</v>
      </c>
      <c r="AF39" s="582">
        <v>8</v>
      </c>
      <c r="AG39" s="488">
        <f t="shared" si="0"/>
        <v>-1</v>
      </c>
      <c r="AH39" s="36"/>
      <c r="AI39" s="500"/>
      <c r="AJ39" s="500"/>
      <c r="AK39" s="500"/>
      <c r="AL39" s="36"/>
      <c r="AM39" s="36"/>
      <c r="AN39" s="36"/>
      <c r="AO39" s="36"/>
      <c r="AP39" s="36"/>
      <c r="AQ39" s="36"/>
      <c r="AR39" s="36"/>
      <c r="AS39" s="36"/>
      <c r="AT39" s="36"/>
      <c r="AU39" s="36"/>
      <c r="AV39" s="36"/>
      <c r="AW39" s="36"/>
      <c r="AX39" s="36"/>
      <c r="AY39" s="36"/>
      <c r="AZ39" s="36"/>
      <c r="BA39" s="36"/>
      <c r="BB39" s="36"/>
      <c r="BC39" s="36"/>
      <c r="BD39" s="284"/>
      <c r="BE39" s="284"/>
      <c r="BF39" s="284"/>
      <c r="BG39" s="284"/>
      <c r="BH39" s="284"/>
      <c r="BI39" s="284"/>
      <c r="BJ39" s="284"/>
      <c r="BK39" s="284"/>
      <c r="BL39" s="284"/>
      <c r="BM39" s="284"/>
      <c r="BN39" s="284"/>
      <c r="BO39" s="284"/>
      <c r="BP39" s="284"/>
      <c r="BQ39" s="284"/>
      <c r="BR39" s="284"/>
      <c r="BS39" s="284"/>
      <c r="BT39" s="284"/>
      <c r="BU39" s="284"/>
    </row>
    <row r="40" spans="1:73" s="481" customFormat="1" ht="14.25" customHeight="1">
      <c r="A40" s="516" t="s">
        <v>154</v>
      </c>
      <c r="B40" s="517">
        <v>2009</v>
      </c>
      <c r="C40" s="517"/>
      <c r="D40" s="580">
        <v>76</v>
      </c>
      <c r="E40" s="581">
        <v>94</v>
      </c>
      <c r="F40" s="554"/>
      <c r="G40" s="566">
        <v>8</v>
      </c>
      <c r="H40" s="579">
        <v>4</v>
      </c>
      <c r="I40" s="579">
        <v>4</v>
      </c>
      <c r="J40" s="579">
        <v>4</v>
      </c>
      <c r="K40" s="582">
        <v>4</v>
      </c>
      <c r="L40" s="584">
        <v>4</v>
      </c>
      <c r="M40" s="582">
        <v>5</v>
      </c>
      <c r="N40" s="582">
        <v>4</v>
      </c>
      <c r="O40" s="582">
        <v>4</v>
      </c>
      <c r="P40" s="582">
        <v>5</v>
      </c>
      <c r="Q40" s="579">
        <v>4</v>
      </c>
      <c r="R40" s="518">
        <f t="shared" si="2"/>
        <v>4</v>
      </c>
      <c r="S40" s="519">
        <f t="array" ref="S40">IF(COUNT(H40:Q40)=0,"",COUNT(IF(H40:Q40=R40,H40:Q40,""))/COUNT(H40:Q40))</f>
        <v>0.8</v>
      </c>
      <c r="T40" s="520">
        <f t="array" ref="T40">IF(AND(H40:Q40=H40:Q40,H40:Q40="-"),"",STDEV(IF(H40:Q40="-","",H40:Q40))/AVERAGE(IF(H40:Q40="-","",H40:Q40+0.000000000000001)))</f>
        <v>0.10038976698947233</v>
      </c>
      <c r="U40" s="31"/>
      <c r="V40" s="31"/>
      <c r="W40" s="30">
        <f t="array" ref="W40">IF(AND(H40:Q40=H40:Q40,H40:Q40="-"),"",AVERAGE(H40:Q40))</f>
        <v>4.2</v>
      </c>
      <c r="X40" s="31"/>
      <c r="Y40" s="39" t="str">
        <f t="shared" si="3"/>
        <v>YES</v>
      </c>
      <c r="Z40" s="36"/>
      <c r="AA40" s="36"/>
      <c r="AB40" s="36"/>
      <c r="AC40" s="36"/>
      <c r="AD40" s="477"/>
      <c r="AE40" s="518">
        <v>4</v>
      </c>
      <c r="AF40" s="582">
        <v>4</v>
      </c>
      <c r="AG40" s="488">
        <f t="shared" si="0"/>
        <v>0</v>
      </c>
      <c r="AH40" s="36"/>
      <c r="AI40" s="36"/>
      <c r="AJ40" s="36"/>
      <c r="AK40" s="36"/>
      <c r="AL40" s="36"/>
      <c r="AM40" s="36"/>
      <c r="AN40" s="36"/>
      <c r="AO40" s="36"/>
      <c r="AP40" s="36"/>
      <c r="AQ40" s="36"/>
      <c r="AR40" s="36"/>
      <c r="AS40" s="36"/>
      <c r="AT40" s="36"/>
      <c r="AU40" s="36"/>
      <c r="AV40" s="36"/>
      <c r="AW40" s="36"/>
      <c r="AX40" s="36"/>
      <c r="AY40" s="36"/>
      <c r="AZ40" s="36"/>
      <c r="BA40" s="36"/>
      <c r="BB40" s="36"/>
      <c r="BC40" s="36"/>
      <c r="BD40" s="284"/>
      <c r="BE40" s="284"/>
      <c r="BF40" s="284"/>
      <c r="BG40" s="284"/>
      <c r="BH40" s="284"/>
      <c r="BI40" s="284"/>
      <c r="BJ40" s="284"/>
      <c r="BK40" s="284"/>
      <c r="BL40" s="284"/>
      <c r="BM40" s="284"/>
      <c r="BN40" s="284"/>
      <c r="BO40" s="284"/>
      <c r="BP40" s="284"/>
      <c r="BQ40" s="284"/>
      <c r="BR40" s="284"/>
      <c r="BS40" s="284"/>
      <c r="BT40" s="284"/>
      <c r="BU40" s="284"/>
    </row>
    <row r="41" spans="1:73" s="481" customFormat="1" ht="14.25" customHeight="1">
      <c r="A41" s="516" t="s">
        <v>154</v>
      </c>
      <c r="B41" s="517">
        <v>2009</v>
      </c>
      <c r="C41" s="517"/>
      <c r="D41" s="580">
        <v>77</v>
      </c>
      <c r="E41" s="581">
        <v>106</v>
      </c>
      <c r="F41" s="554"/>
      <c r="G41" s="566">
        <v>8</v>
      </c>
      <c r="H41" s="579">
        <v>6</v>
      </c>
      <c r="I41" s="579">
        <v>6</v>
      </c>
      <c r="J41" s="579">
        <v>5</v>
      </c>
      <c r="K41" s="582">
        <v>6</v>
      </c>
      <c r="L41" s="584">
        <v>6</v>
      </c>
      <c r="M41" s="582">
        <v>6</v>
      </c>
      <c r="N41" s="582">
        <v>6</v>
      </c>
      <c r="O41" s="582">
        <v>6</v>
      </c>
      <c r="P41" s="582">
        <v>7</v>
      </c>
      <c r="Q41" s="579">
        <v>7</v>
      </c>
      <c r="R41" s="518">
        <f t="shared" si="2"/>
        <v>6</v>
      </c>
      <c r="S41" s="519">
        <f t="array" ref="S41">IF(COUNT(H41:Q41)=0,"",COUNT(IF(H41:Q41=R41,H41:Q41,""))/COUNT(H41:Q41))</f>
        <v>0.7</v>
      </c>
      <c r="T41" s="520">
        <f t="array" ref="T41">IF(AND(H41:Q41=H41:Q41,H41:Q41="-"),"",STDEV(IF(H41:Q41="-","",H41:Q41))/AVERAGE(IF(H41:Q41="-","",H41:Q41+0.000000000000001)))</f>
        <v>9.3056756097958479E-2</v>
      </c>
      <c r="U41" s="31"/>
      <c r="V41" s="31"/>
      <c r="W41" s="30">
        <f t="array" ref="W41">IF(AND(H41:Q41=H41:Q41,H41:Q41="-"),"",AVERAGE(H41:Q41))</f>
        <v>6.1</v>
      </c>
      <c r="X41" s="31"/>
      <c r="Y41" s="39" t="str">
        <f t="shared" si="3"/>
        <v>NO</v>
      </c>
      <c r="Z41" s="36"/>
      <c r="AA41" s="36"/>
      <c r="AB41" s="36"/>
      <c r="AC41" s="36"/>
      <c r="AD41" s="477"/>
      <c r="AE41" s="518">
        <v>6</v>
      </c>
      <c r="AF41" s="582">
        <v>7</v>
      </c>
      <c r="AG41" s="488">
        <f t="shared" si="0"/>
        <v>-1</v>
      </c>
      <c r="AH41" s="36"/>
      <c r="AI41" s="36"/>
      <c r="AJ41" s="36"/>
      <c r="AK41" s="36"/>
      <c r="AL41" s="36"/>
      <c r="AM41" s="36"/>
      <c r="AN41" s="36"/>
      <c r="AO41" s="36"/>
      <c r="AP41" s="36"/>
      <c r="AQ41" s="36"/>
      <c r="AR41" s="36"/>
      <c r="AS41" s="36"/>
      <c r="AT41" s="36"/>
      <c r="AU41" s="36"/>
      <c r="AV41" s="36"/>
      <c r="AW41" s="36"/>
      <c r="AX41" s="36"/>
      <c r="AY41" s="36"/>
      <c r="AZ41" s="36"/>
      <c r="BA41" s="36"/>
      <c r="BB41" s="36"/>
      <c r="BC41" s="36"/>
      <c r="BD41" s="284"/>
      <c r="BE41" s="284"/>
      <c r="BF41" s="284"/>
      <c r="BG41" s="284"/>
      <c r="BH41" s="284"/>
      <c r="BI41" s="284"/>
      <c r="BJ41" s="284"/>
      <c r="BK41" s="284"/>
      <c r="BL41" s="284"/>
      <c r="BM41" s="284"/>
      <c r="BN41" s="284"/>
      <c r="BO41" s="284"/>
      <c r="BP41" s="284"/>
      <c r="BQ41" s="284"/>
      <c r="BR41" s="284"/>
      <c r="BS41" s="284"/>
      <c r="BT41" s="284"/>
      <c r="BU41" s="284"/>
    </row>
    <row r="42" spans="1:73" s="481" customFormat="1" ht="14.25" customHeight="1">
      <c r="A42" s="516" t="s">
        <v>154</v>
      </c>
      <c r="B42" s="517">
        <v>2009</v>
      </c>
      <c r="C42" s="517"/>
      <c r="D42" s="580">
        <v>78</v>
      </c>
      <c r="E42" s="581">
        <v>53</v>
      </c>
      <c r="F42" s="554"/>
      <c r="G42" s="566">
        <v>8</v>
      </c>
      <c r="H42" s="579">
        <v>4</v>
      </c>
      <c r="I42" s="579">
        <v>4</v>
      </c>
      <c r="J42" s="579">
        <v>4</v>
      </c>
      <c r="K42" s="582">
        <v>4</v>
      </c>
      <c r="L42" s="584">
        <v>4</v>
      </c>
      <c r="M42" s="582">
        <v>4</v>
      </c>
      <c r="N42" s="582">
        <v>4</v>
      </c>
      <c r="O42" s="582">
        <v>4</v>
      </c>
      <c r="P42" s="582">
        <v>4</v>
      </c>
      <c r="Q42" s="579">
        <v>4</v>
      </c>
      <c r="R42" s="518">
        <f t="shared" si="2"/>
        <v>4</v>
      </c>
      <c r="S42" s="519">
        <f t="array" ref="S42">IF(COUNT(H42:Q42)=0,"",COUNT(IF(H42:Q42=R42,H42:Q42,""))/COUNT(H42:Q42))</f>
        <v>1</v>
      </c>
      <c r="T42" s="520">
        <f t="array" ref="T42">IF(AND(H42:Q42=H42:Q42,H42:Q42="-"),"",STDEV(IF(H42:Q42="-","",H42:Q42))/AVERAGE(IF(H42:Q42="-","",H42:Q42+0.000000000000001)))</f>
        <v>0</v>
      </c>
      <c r="U42" s="31"/>
      <c r="V42" s="31"/>
      <c r="W42" s="30">
        <f t="array" ref="W42">IF(AND(H42:Q42=H42:Q42,H42:Q42="-"),"",AVERAGE(H42:Q42))</f>
        <v>4</v>
      </c>
      <c r="X42" s="31"/>
      <c r="Y42" s="39" t="str">
        <f t="shared" si="3"/>
        <v>YES</v>
      </c>
      <c r="Z42" s="36"/>
      <c r="AA42" s="36"/>
      <c r="AB42" s="36"/>
      <c r="AC42" s="36"/>
      <c r="AD42" s="477"/>
      <c r="AE42" s="518">
        <v>4</v>
      </c>
      <c r="AF42" s="582">
        <v>4</v>
      </c>
      <c r="AG42" s="488">
        <f t="shared" si="0"/>
        <v>0</v>
      </c>
      <c r="AH42" s="36"/>
      <c r="AI42" s="36"/>
      <c r="AJ42" s="36"/>
      <c r="AK42" s="36"/>
      <c r="AL42" s="36"/>
      <c r="AM42" s="36"/>
      <c r="AN42" s="36"/>
      <c r="AO42" s="36"/>
      <c r="AP42" s="36"/>
      <c r="AQ42" s="36"/>
      <c r="AR42" s="36"/>
      <c r="AS42" s="36"/>
      <c r="AT42" s="36"/>
      <c r="AU42" s="36"/>
      <c r="AV42" s="36"/>
      <c r="AW42" s="36"/>
      <c r="AX42" s="36"/>
      <c r="AY42" s="36"/>
      <c r="AZ42" s="36"/>
      <c r="BA42" s="36"/>
      <c r="BB42" s="36"/>
      <c r="BC42" s="36"/>
      <c r="BD42" s="284"/>
      <c r="BE42" s="284"/>
      <c r="BF42" s="284"/>
      <c r="BG42" s="284"/>
      <c r="BH42" s="284"/>
      <c r="BI42" s="284"/>
      <c r="BJ42" s="284"/>
      <c r="BK42" s="284"/>
      <c r="BL42" s="284"/>
      <c r="BM42" s="284"/>
      <c r="BN42" s="284"/>
      <c r="BO42" s="284"/>
      <c r="BP42" s="284"/>
      <c r="BQ42" s="284"/>
      <c r="BR42" s="284"/>
      <c r="BS42" s="284"/>
      <c r="BT42" s="284"/>
      <c r="BU42" s="284"/>
    </row>
    <row r="43" spans="1:73" s="284" customFormat="1" ht="14.25" customHeight="1">
      <c r="A43" s="516" t="s">
        <v>154</v>
      </c>
      <c r="B43" s="517">
        <v>2009</v>
      </c>
      <c r="C43" s="517"/>
      <c r="D43" s="580">
        <v>79</v>
      </c>
      <c r="E43" s="581">
        <v>60</v>
      </c>
      <c r="F43" s="554"/>
      <c r="G43" s="566">
        <v>8</v>
      </c>
      <c r="H43" s="579">
        <v>4</v>
      </c>
      <c r="I43" s="579">
        <v>4</v>
      </c>
      <c r="J43" s="579">
        <v>4</v>
      </c>
      <c r="K43" s="582">
        <v>4</v>
      </c>
      <c r="L43" s="584">
        <v>4</v>
      </c>
      <c r="M43" s="582">
        <v>4</v>
      </c>
      <c r="N43" s="582">
        <v>4</v>
      </c>
      <c r="O43" s="582">
        <v>5</v>
      </c>
      <c r="P43" s="582">
        <v>5</v>
      </c>
      <c r="Q43" s="579">
        <v>4</v>
      </c>
      <c r="R43" s="518">
        <f t="shared" si="2"/>
        <v>4</v>
      </c>
      <c r="S43" s="519">
        <f t="array" ref="S43">IF(COUNT(H43:Q43)=0,"",COUNT(IF(H43:Q43=R43,H43:Q43,""))/COUNT(H43:Q43))</f>
        <v>0.8</v>
      </c>
      <c r="T43" s="522">
        <f t="array" ref="T43">IF(AND(H43:Q43=H43:Q43,H43:Q43="-"),"",STDEV(IF(H43:Q43="-","",H43:Q43))/AVERAGE(IF(H43:Q43="-","",H43:Q43+0.000000000000001)))</f>
        <v>0.10038976698947233</v>
      </c>
      <c r="U43" s="460"/>
      <c r="V43" s="460"/>
      <c r="W43" s="30">
        <f t="array" ref="W43">IF(AND(H43:Q43=H43:Q43,H43:Q43="-"),"",AVERAGE(H43:Q43))</f>
        <v>4.2</v>
      </c>
      <c r="X43" s="460"/>
      <c r="Y43" s="39" t="str">
        <f t="shared" si="3"/>
        <v>YES</v>
      </c>
      <c r="AD43" s="491"/>
      <c r="AE43" s="518">
        <v>4</v>
      </c>
      <c r="AF43" s="582">
        <v>4</v>
      </c>
      <c r="AG43" s="492">
        <f t="shared" si="0"/>
        <v>0</v>
      </c>
    </row>
    <row r="44" spans="1:73" s="481" customFormat="1" ht="14.25" customHeight="1">
      <c r="A44" s="516" t="s">
        <v>154</v>
      </c>
      <c r="B44" s="517">
        <v>2009</v>
      </c>
      <c r="C44" s="517"/>
      <c r="D44" s="580">
        <v>81</v>
      </c>
      <c r="E44" s="581">
        <v>49</v>
      </c>
      <c r="F44" s="554"/>
      <c r="G44" s="566">
        <v>8</v>
      </c>
      <c r="H44" s="579">
        <v>4</v>
      </c>
      <c r="I44" s="579">
        <v>4</v>
      </c>
      <c r="J44" s="579">
        <v>4</v>
      </c>
      <c r="K44" s="582">
        <v>4</v>
      </c>
      <c r="L44" s="584">
        <v>4</v>
      </c>
      <c r="M44" s="582">
        <v>4</v>
      </c>
      <c r="N44" s="582">
        <v>5</v>
      </c>
      <c r="O44" s="582">
        <v>4</v>
      </c>
      <c r="P44" s="582">
        <v>4</v>
      </c>
      <c r="Q44" s="579">
        <v>4</v>
      </c>
      <c r="R44" s="518">
        <f t="shared" si="2"/>
        <v>4</v>
      </c>
      <c r="S44" s="519">
        <f t="array" ref="S44">IF(COUNT(H44:Q44)=0,"",COUNT(IF(H44:Q44=R44,H44:Q44,""))/COUNT(H44:Q44))</f>
        <v>0.9</v>
      </c>
      <c r="T44" s="520">
        <f t="array" ref="T44">IF(AND(H44:Q44=H44:Q44,H44:Q44="-"),"",STDEV(IF(H44:Q44="-","",H44:Q44))/AVERAGE(IF(H44:Q44="-","",H44:Q44+0.000000000000001)))</f>
        <v>7.7128723418740955E-2</v>
      </c>
      <c r="U44" s="31"/>
      <c r="V44" s="31"/>
      <c r="W44" s="30">
        <f t="array" ref="W44">IF(AND(H44:Q44=H44:Q44,H44:Q44="-"),"",AVERAGE(H44:Q44))</f>
        <v>4.0999999999999996</v>
      </c>
      <c r="X44" s="31"/>
      <c r="Y44" s="39" t="str">
        <f t="shared" si="3"/>
        <v>YES</v>
      </c>
      <c r="Z44" s="36"/>
      <c r="AA44" s="36"/>
      <c r="AB44" s="36"/>
      <c r="AC44" s="36"/>
      <c r="AD44" s="477"/>
      <c r="AE44" s="518">
        <v>4</v>
      </c>
      <c r="AF44" s="582">
        <v>4</v>
      </c>
      <c r="AG44" s="488">
        <f t="shared" si="0"/>
        <v>0</v>
      </c>
      <c r="AH44" s="36"/>
      <c r="AI44" s="36"/>
      <c r="AJ44" s="36"/>
      <c r="AK44" s="36"/>
      <c r="AL44" s="36"/>
      <c r="AM44" s="36"/>
      <c r="AN44" s="36"/>
      <c r="AO44" s="36"/>
      <c r="AP44" s="36"/>
      <c r="AQ44" s="36"/>
      <c r="AR44" s="36"/>
      <c r="AS44" s="36"/>
      <c r="AT44" s="36"/>
      <c r="AU44" s="36"/>
      <c r="AV44" s="36"/>
      <c r="AW44" s="36"/>
      <c r="AX44" s="36"/>
      <c r="AY44" s="36"/>
      <c r="AZ44" s="36"/>
      <c r="BA44" s="36"/>
      <c r="BB44" s="36"/>
      <c r="BC44" s="36"/>
      <c r="BD44" s="284"/>
      <c r="BE44" s="284"/>
      <c r="BF44" s="284"/>
      <c r="BG44" s="284"/>
      <c r="BH44" s="284"/>
      <c r="BI44" s="284"/>
      <c r="BJ44" s="284"/>
      <c r="BK44" s="284"/>
      <c r="BL44" s="284"/>
      <c r="BM44" s="284"/>
      <c r="BN44" s="284"/>
      <c r="BO44" s="284"/>
      <c r="BP44" s="284"/>
      <c r="BQ44" s="284"/>
      <c r="BR44" s="284"/>
      <c r="BS44" s="284"/>
      <c r="BT44" s="284"/>
      <c r="BU44" s="284"/>
    </row>
    <row r="45" spans="1:73" s="481" customFormat="1" ht="14.25" customHeight="1">
      <c r="A45" s="516" t="s">
        <v>154</v>
      </c>
      <c r="B45" s="517">
        <v>2009</v>
      </c>
      <c r="C45" s="517"/>
      <c r="D45" s="580">
        <v>82</v>
      </c>
      <c r="E45" s="581">
        <v>49</v>
      </c>
      <c r="F45" s="554"/>
      <c r="G45" s="566">
        <v>8</v>
      </c>
      <c r="H45" s="579">
        <v>4</v>
      </c>
      <c r="I45" s="579">
        <v>4</v>
      </c>
      <c r="J45" s="579">
        <v>4</v>
      </c>
      <c r="K45" s="582">
        <v>4</v>
      </c>
      <c r="L45" s="584">
        <v>4</v>
      </c>
      <c r="M45" s="582">
        <v>4</v>
      </c>
      <c r="N45" s="582">
        <v>4</v>
      </c>
      <c r="O45" s="582">
        <v>4</v>
      </c>
      <c r="P45" s="582">
        <v>4</v>
      </c>
      <c r="Q45" s="579">
        <v>4</v>
      </c>
      <c r="R45" s="518">
        <f t="shared" si="2"/>
        <v>4</v>
      </c>
      <c r="S45" s="519">
        <f t="array" ref="S45">IF(COUNT(H45:Q45)=0,"",COUNT(IF(H45:Q45=R45,H45:Q45,""))/COUNT(H45:Q45))</f>
        <v>1</v>
      </c>
      <c r="T45" s="520">
        <f t="array" ref="T45">IF(AND(H45:Q45=H45:Q45,H45:Q45="-"),"",STDEV(IF(H45:Q45="-","",H45:Q45))/AVERAGE(IF(H45:Q45="-","",H45:Q45+0.000000000000001)))</f>
        <v>0</v>
      </c>
      <c r="U45" s="31"/>
      <c r="V45" s="31"/>
      <c r="W45" s="30">
        <f t="array" ref="W45">IF(AND(H45:Q45=H45:Q45,H45:Q45="-"),"",AVERAGE(H45:Q45))</f>
        <v>4</v>
      </c>
      <c r="X45" s="31"/>
      <c r="Y45" s="39" t="str">
        <f t="shared" si="3"/>
        <v>YES</v>
      </c>
      <c r="Z45" s="36"/>
      <c r="AA45" s="36"/>
      <c r="AB45" s="36"/>
      <c r="AC45" s="36"/>
      <c r="AD45" s="477"/>
      <c r="AE45" s="518">
        <v>4</v>
      </c>
      <c r="AF45" s="582">
        <v>4</v>
      </c>
      <c r="AG45" s="488">
        <f t="shared" si="0"/>
        <v>0</v>
      </c>
      <c r="AH45" s="36"/>
      <c r="AI45" s="36"/>
      <c r="AJ45" s="36"/>
      <c r="AK45" s="36"/>
      <c r="AL45" s="36"/>
      <c r="AM45" s="36"/>
      <c r="AN45" s="36"/>
      <c r="AO45" s="36"/>
      <c r="AP45" s="36"/>
      <c r="AQ45" s="36"/>
      <c r="AR45" s="36"/>
      <c r="AS45" s="36"/>
      <c r="AT45" s="36"/>
      <c r="AU45" s="36"/>
      <c r="AV45" s="36"/>
      <c r="AW45" s="36"/>
      <c r="AX45" s="36"/>
      <c r="AY45" s="36"/>
      <c r="AZ45" s="36"/>
      <c r="BA45" s="36"/>
      <c r="BB45" s="36"/>
      <c r="BC45" s="36"/>
      <c r="BD45" s="284"/>
      <c r="BE45" s="284"/>
      <c r="BF45" s="284"/>
      <c r="BG45" s="284"/>
      <c r="BH45" s="284"/>
      <c r="BI45" s="284"/>
      <c r="BJ45" s="284"/>
      <c r="BK45" s="284"/>
      <c r="BL45" s="284"/>
      <c r="BM45" s="284"/>
      <c r="BN45" s="284"/>
      <c r="BO45" s="284"/>
      <c r="BP45" s="284"/>
      <c r="BQ45" s="284"/>
      <c r="BR45" s="284"/>
      <c r="BS45" s="284"/>
      <c r="BT45" s="284"/>
      <c r="BU45" s="284"/>
    </row>
    <row r="46" spans="1:73" s="284" customFormat="1" ht="14.25" customHeight="1">
      <c r="A46" s="516" t="s">
        <v>154</v>
      </c>
      <c r="B46" s="517">
        <v>2009</v>
      </c>
      <c r="C46" s="517"/>
      <c r="D46" s="580">
        <v>83</v>
      </c>
      <c r="E46" s="581">
        <v>49</v>
      </c>
      <c r="F46" s="554"/>
      <c r="G46" s="566">
        <v>8</v>
      </c>
      <c r="H46" s="579">
        <v>4</v>
      </c>
      <c r="I46" s="579">
        <v>4</v>
      </c>
      <c r="J46" s="579">
        <v>4</v>
      </c>
      <c r="K46" s="582">
        <v>4</v>
      </c>
      <c r="L46" s="584">
        <v>4</v>
      </c>
      <c r="M46" s="582">
        <v>4</v>
      </c>
      <c r="N46" s="582">
        <v>4</v>
      </c>
      <c r="O46" s="582">
        <v>4</v>
      </c>
      <c r="P46" s="582">
        <v>4</v>
      </c>
      <c r="Q46" s="579">
        <v>4</v>
      </c>
      <c r="R46" s="518">
        <f t="shared" si="2"/>
        <v>4</v>
      </c>
      <c r="S46" s="519">
        <f t="array" ref="S46">IF(COUNT(H46:Q46)=0,"",COUNT(IF(H46:Q46=R46,H46:Q46,""))/COUNT(H46:Q46))</f>
        <v>1</v>
      </c>
      <c r="T46" s="522">
        <f t="array" ref="T46">IF(AND(H46:Q46=H46:Q46,H46:Q46="-"),"",STDEV(IF(H46:Q46="-","",H46:Q46))/AVERAGE(IF(H46:Q46="-","",H46:Q46+0.000000000000001)))</f>
        <v>0</v>
      </c>
      <c r="U46" s="460"/>
      <c r="V46" s="460"/>
      <c r="W46" s="30">
        <f t="array" ref="W46">IF(AND(H46:Q46=H46:Q46,H46:Q46="-"),"",AVERAGE(H46:Q46))</f>
        <v>4</v>
      </c>
      <c r="X46" s="460"/>
      <c r="Y46" s="39" t="str">
        <f t="shared" si="3"/>
        <v>YES</v>
      </c>
      <c r="AD46" s="491"/>
      <c r="AE46" s="518">
        <v>4</v>
      </c>
      <c r="AF46" s="582">
        <v>4</v>
      </c>
      <c r="AG46" s="492">
        <f t="shared" si="0"/>
        <v>0</v>
      </c>
    </row>
    <row r="47" spans="1:73" s="481" customFormat="1" ht="14.25" customHeight="1">
      <c r="A47" s="516" t="s">
        <v>154</v>
      </c>
      <c r="B47" s="517">
        <v>2009</v>
      </c>
      <c r="C47" s="517"/>
      <c r="D47" s="580">
        <v>84</v>
      </c>
      <c r="E47" s="581">
        <v>44</v>
      </c>
      <c r="F47" s="554"/>
      <c r="G47" s="566">
        <v>8</v>
      </c>
      <c r="H47" s="579">
        <v>2</v>
      </c>
      <c r="I47" s="579">
        <v>2</v>
      </c>
      <c r="J47" s="579">
        <v>2</v>
      </c>
      <c r="K47" s="582">
        <v>2</v>
      </c>
      <c r="L47" s="584">
        <v>2</v>
      </c>
      <c r="M47" s="582">
        <v>2</v>
      </c>
      <c r="N47" s="582">
        <v>2</v>
      </c>
      <c r="O47" s="582">
        <v>2</v>
      </c>
      <c r="P47" s="582">
        <v>2</v>
      </c>
      <c r="Q47" s="579">
        <v>2</v>
      </c>
      <c r="R47" s="518">
        <f t="shared" si="2"/>
        <v>2</v>
      </c>
      <c r="S47" s="519">
        <f t="array" ref="S47">IF(COUNT(H47:Q47)=0,"",COUNT(IF(H47:Q47=R47,H47:Q47,""))/COUNT(H47:Q47))</f>
        <v>1</v>
      </c>
      <c r="T47" s="520">
        <f t="array" ref="T47">IF(AND(H47:Q47=H47:Q47,H47:Q47="-"),"",STDEV(IF(H47:Q47="-","",H47:Q47))/AVERAGE(IF(H47:Q47="-","",H47:Q47+0.000000000000001)))</f>
        <v>0</v>
      </c>
      <c r="U47" s="31"/>
      <c r="V47" s="31"/>
      <c r="W47" s="30">
        <f t="array" ref="W47">IF(AND(H47:Q47=H47:Q47,H47:Q47="-"),"",AVERAGE(H47:Q47))</f>
        <v>2</v>
      </c>
      <c r="X47" s="31"/>
      <c r="Y47" s="39" t="str">
        <f t="shared" si="3"/>
        <v>YES</v>
      </c>
      <c r="Z47" s="36"/>
      <c r="AA47" s="36"/>
      <c r="AB47" s="36"/>
      <c r="AC47" s="36"/>
      <c r="AD47" s="477"/>
      <c r="AE47" s="518">
        <v>2</v>
      </c>
      <c r="AF47" s="582">
        <v>2</v>
      </c>
      <c r="AG47" s="488">
        <f t="shared" si="0"/>
        <v>0</v>
      </c>
      <c r="AH47" s="36"/>
      <c r="AI47" s="36"/>
      <c r="AJ47" s="36"/>
      <c r="AK47" s="36"/>
      <c r="AL47" s="36"/>
      <c r="AM47" s="36"/>
      <c r="AN47" s="36"/>
      <c r="AO47" s="36"/>
      <c r="AP47" s="36"/>
      <c r="AQ47" s="36"/>
      <c r="AR47" s="36"/>
      <c r="AS47" s="36"/>
      <c r="AT47" s="36"/>
      <c r="AU47" s="36"/>
      <c r="AV47" s="36"/>
      <c r="AW47" s="36"/>
      <c r="AX47" s="36"/>
      <c r="AY47" s="36"/>
      <c r="AZ47" s="36"/>
      <c r="BA47" s="36"/>
      <c r="BB47" s="36"/>
      <c r="BC47" s="36"/>
      <c r="BD47" s="284"/>
      <c r="BE47" s="284"/>
      <c r="BF47" s="284"/>
      <c r="BG47" s="284"/>
      <c r="BH47" s="284"/>
      <c r="BI47" s="284"/>
      <c r="BJ47" s="284"/>
      <c r="BK47" s="284"/>
      <c r="BL47" s="284"/>
      <c r="BM47" s="284"/>
      <c r="BN47" s="284"/>
      <c r="BO47" s="284"/>
      <c r="BP47" s="284"/>
      <c r="BQ47" s="284"/>
      <c r="BR47" s="284"/>
      <c r="BS47" s="284"/>
      <c r="BT47" s="284"/>
      <c r="BU47" s="284"/>
    </row>
    <row r="48" spans="1:73" s="481" customFormat="1" ht="14.25" customHeight="1">
      <c r="A48" s="516" t="s">
        <v>154</v>
      </c>
      <c r="B48" s="517">
        <v>2009</v>
      </c>
      <c r="C48" s="517"/>
      <c r="D48" s="580">
        <v>88</v>
      </c>
      <c r="E48" s="581">
        <v>95</v>
      </c>
      <c r="F48" s="554"/>
      <c r="G48" s="566">
        <v>8</v>
      </c>
      <c r="H48" s="579">
        <v>5</v>
      </c>
      <c r="I48" s="579">
        <v>5</v>
      </c>
      <c r="J48" s="579">
        <v>5</v>
      </c>
      <c r="K48" s="582">
        <v>6</v>
      </c>
      <c r="L48" s="584">
        <v>5</v>
      </c>
      <c r="M48" s="582">
        <v>6</v>
      </c>
      <c r="N48" s="582">
        <v>8</v>
      </c>
      <c r="O48" s="582">
        <v>6</v>
      </c>
      <c r="P48" s="582">
        <v>5</v>
      </c>
      <c r="Q48" s="579">
        <v>6</v>
      </c>
      <c r="R48" s="518">
        <f t="shared" si="2"/>
        <v>5</v>
      </c>
      <c r="S48" s="519">
        <f t="array" ref="S48">IF(COUNT(H48:Q48)=0,"",COUNT(IF(H48:Q48=R48,H48:Q48,""))/COUNT(H48:Q48))</f>
        <v>0.5</v>
      </c>
      <c r="T48" s="520">
        <f t="array" ref="T48">IF(AND(H48:Q48=H48:Q48,H48:Q48="-"),"",STDEV(IF(H48:Q48="-","",H48:Q48))/AVERAGE(IF(H48:Q48="-","",H48:Q48+0.000000000000001)))</f>
        <v>0.16643566632465176</v>
      </c>
      <c r="U48" s="31"/>
      <c r="V48" s="31"/>
      <c r="W48" s="30">
        <f t="array" ref="W48">IF(AND(H48:Q48=H48:Q48,H48:Q48="-"),"",AVERAGE(H48:Q48))</f>
        <v>5.7</v>
      </c>
      <c r="X48" s="31"/>
      <c r="Y48" s="39" t="str">
        <f t="shared" si="3"/>
        <v>NO</v>
      </c>
      <c r="Z48" s="36"/>
      <c r="AA48" s="36"/>
      <c r="AB48" s="36"/>
      <c r="AC48" s="36"/>
      <c r="AD48" s="477"/>
      <c r="AE48" s="518">
        <v>5</v>
      </c>
      <c r="AF48" s="582">
        <v>6</v>
      </c>
      <c r="AG48" s="488">
        <f t="shared" si="0"/>
        <v>-1</v>
      </c>
      <c r="AH48" s="36"/>
      <c r="AI48" s="36"/>
      <c r="AJ48" s="36"/>
      <c r="AK48" s="36"/>
      <c r="AL48" s="36"/>
      <c r="AM48" s="36"/>
      <c r="AN48" s="36"/>
      <c r="AO48" s="36"/>
      <c r="AP48" s="36"/>
      <c r="AQ48" s="36"/>
      <c r="AR48" s="36"/>
      <c r="AS48" s="36"/>
      <c r="AT48" s="36"/>
      <c r="AU48" s="36"/>
      <c r="AV48" s="36"/>
      <c r="AW48" s="36"/>
      <c r="AX48" s="36"/>
      <c r="AY48" s="36"/>
      <c r="AZ48" s="36"/>
      <c r="BA48" s="36"/>
      <c r="BB48" s="36"/>
      <c r="BC48" s="36"/>
      <c r="BD48" s="284"/>
      <c r="BE48" s="284"/>
      <c r="BF48" s="284"/>
      <c r="BG48" s="284"/>
      <c r="BH48" s="284"/>
      <c r="BI48" s="284"/>
      <c r="BJ48" s="284"/>
      <c r="BK48" s="284"/>
      <c r="BL48" s="284"/>
      <c r="BM48" s="284"/>
      <c r="BN48" s="284"/>
      <c r="BO48" s="284"/>
      <c r="BP48" s="284"/>
      <c r="BQ48" s="284"/>
      <c r="BR48" s="284"/>
      <c r="BS48" s="284"/>
      <c r="BT48" s="284"/>
      <c r="BU48" s="284"/>
    </row>
    <row r="49" spans="1:73" s="481" customFormat="1" ht="14.25" customHeight="1">
      <c r="A49" s="516" t="s">
        <v>154</v>
      </c>
      <c r="B49" s="517">
        <v>2009</v>
      </c>
      <c r="C49" s="517"/>
      <c r="D49" s="580">
        <v>90</v>
      </c>
      <c r="E49" s="581">
        <v>97</v>
      </c>
      <c r="F49" s="554"/>
      <c r="G49" s="566">
        <v>8</v>
      </c>
      <c r="H49" s="579">
        <v>4</v>
      </c>
      <c r="I49" s="579">
        <v>4</v>
      </c>
      <c r="J49" s="579">
        <v>4</v>
      </c>
      <c r="K49" s="582">
        <v>4</v>
      </c>
      <c r="L49" s="584">
        <v>4</v>
      </c>
      <c r="M49" s="582">
        <v>4</v>
      </c>
      <c r="N49" s="582">
        <v>4</v>
      </c>
      <c r="O49" s="582">
        <v>4</v>
      </c>
      <c r="P49" s="582">
        <v>4</v>
      </c>
      <c r="Q49" s="579">
        <v>5</v>
      </c>
      <c r="R49" s="518">
        <f t="shared" si="2"/>
        <v>4</v>
      </c>
      <c r="S49" s="519">
        <f t="array" ref="S49">IF(COUNT(H49:Q49)=0,"",COUNT(IF(H49:Q49=R49,H49:Q49,""))/COUNT(H49:Q49))</f>
        <v>0.9</v>
      </c>
      <c r="T49" s="520">
        <f t="array" ref="T49">IF(AND(H49:Q49=H49:Q49,H49:Q49="-"),"",STDEV(IF(H49:Q49="-","",H49:Q49))/AVERAGE(IF(H49:Q49="-","",H49:Q49+0.000000000000001)))</f>
        <v>7.7128723418740955E-2</v>
      </c>
      <c r="U49" s="31"/>
      <c r="V49" s="31"/>
      <c r="W49" s="30">
        <f t="array" ref="W49">IF(AND(H49:Q49=H49:Q49,H49:Q49="-"),"",AVERAGE(H49:Q49))</f>
        <v>4.0999999999999996</v>
      </c>
      <c r="X49" s="31"/>
      <c r="Y49" s="39" t="str">
        <f t="shared" si="3"/>
        <v>YES</v>
      </c>
      <c r="Z49" s="36"/>
      <c r="AA49" s="36"/>
      <c r="AB49" s="36"/>
      <c r="AC49" s="36"/>
      <c r="AD49" s="477"/>
      <c r="AE49" s="518">
        <v>4</v>
      </c>
      <c r="AF49" s="582">
        <v>5</v>
      </c>
      <c r="AG49" s="488">
        <f t="shared" si="0"/>
        <v>-1</v>
      </c>
      <c r="AH49" s="36"/>
      <c r="AI49" s="36"/>
      <c r="AJ49" s="36"/>
      <c r="AK49" s="36"/>
      <c r="AL49" s="36"/>
      <c r="AM49" s="36"/>
      <c r="AN49" s="36"/>
      <c r="AO49" s="36"/>
      <c r="AP49" s="36"/>
      <c r="AQ49" s="36"/>
      <c r="AR49" s="36"/>
      <c r="AS49" s="36"/>
      <c r="AT49" s="36"/>
      <c r="AU49" s="36"/>
      <c r="AV49" s="36"/>
      <c r="AW49" s="36"/>
      <c r="AX49" s="36"/>
      <c r="AY49" s="36"/>
      <c r="AZ49" s="36"/>
      <c r="BA49" s="36"/>
      <c r="BB49" s="36"/>
      <c r="BC49" s="36"/>
      <c r="BD49" s="284"/>
      <c r="BE49" s="284"/>
      <c r="BF49" s="284"/>
      <c r="BG49" s="284"/>
      <c r="BH49" s="284"/>
      <c r="BI49" s="284"/>
      <c r="BJ49" s="284"/>
      <c r="BK49" s="284"/>
      <c r="BL49" s="284"/>
      <c r="BM49" s="284"/>
      <c r="BN49" s="284"/>
      <c r="BO49" s="284"/>
      <c r="BP49" s="284"/>
      <c r="BQ49" s="284"/>
      <c r="BR49" s="284"/>
      <c r="BS49" s="284"/>
      <c r="BT49" s="284"/>
      <c r="BU49" s="284"/>
    </row>
    <row r="50" spans="1:73" s="284" customFormat="1" ht="14.25" customHeight="1">
      <c r="A50" s="516" t="s">
        <v>154</v>
      </c>
      <c r="B50" s="517">
        <v>2008</v>
      </c>
      <c r="C50" s="517"/>
      <c r="D50" s="580">
        <v>91</v>
      </c>
      <c r="E50" s="581">
        <v>95</v>
      </c>
      <c r="F50" s="554"/>
      <c r="G50" s="566">
        <v>4</v>
      </c>
      <c r="H50" s="579">
        <v>6</v>
      </c>
      <c r="I50" s="579">
        <v>7</v>
      </c>
      <c r="J50" s="579">
        <v>6</v>
      </c>
      <c r="K50" s="582">
        <v>6</v>
      </c>
      <c r="L50" s="584">
        <v>5</v>
      </c>
      <c r="M50" s="582">
        <v>7</v>
      </c>
      <c r="N50" s="582">
        <v>6</v>
      </c>
      <c r="O50" s="582">
        <v>7</v>
      </c>
      <c r="P50" s="582">
        <v>6</v>
      </c>
      <c r="Q50" s="579">
        <v>7</v>
      </c>
      <c r="R50" s="518">
        <f t="shared" si="2"/>
        <v>6</v>
      </c>
      <c r="S50" s="519">
        <f t="array" ref="S50">IF(COUNT(H50:Q50)=0,"",COUNT(IF(H50:Q50=R50,H50:Q50,""))/COUNT(H50:Q50))</f>
        <v>0.5</v>
      </c>
      <c r="T50" s="522">
        <f t="array" ref="T50">IF(AND(H50:Q50=H50:Q50,H50:Q50="-"),"",STDEV(IF(H50:Q50="-","",H50:Q50))/AVERAGE(IF(H50:Q50="-","",H50:Q50+0.000000000000001)))</f>
        <v>0.10713469170008805</v>
      </c>
      <c r="U50" s="460"/>
      <c r="V50" s="460"/>
      <c r="W50" s="30">
        <f t="array" ref="W50">IF(AND(H50:Q50=H50:Q50,H50:Q50="-"),"",AVERAGE(H50:Q50))</f>
        <v>6.3</v>
      </c>
      <c r="X50" s="460"/>
      <c r="Y50" s="39" t="str">
        <f t="shared" si="3"/>
        <v>NO</v>
      </c>
      <c r="AD50" s="491"/>
      <c r="AE50" s="518">
        <v>6</v>
      </c>
      <c r="AF50" s="582">
        <v>7</v>
      </c>
      <c r="AG50" s="492">
        <f t="shared" si="0"/>
        <v>-1</v>
      </c>
    </row>
    <row r="51" spans="1:73" s="481" customFormat="1" ht="14.25" customHeight="1">
      <c r="A51" s="516" t="s">
        <v>154</v>
      </c>
      <c r="B51" s="517">
        <v>2008</v>
      </c>
      <c r="C51" s="517"/>
      <c r="D51" s="580">
        <v>92</v>
      </c>
      <c r="E51" s="581">
        <v>79</v>
      </c>
      <c r="F51" s="554"/>
      <c r="G51" s="566">
        <v>4</v>
      </c>
      <c r="H51" s="579">
        <v>7</v>
      </c>
      <c r="I51" s="579">
        <v>5</v>
      </c>
      <c r="J51" s="579">
        <v>5</v>
      </c>
      <c r="K51" s="582">
        <v>7</v>
      </c>
      <c r="L51" s="584">
        <v>5</v>
      </c>
      <c r="M51" s="582">
        <v>6</v>
      </c>
      <c r="N51" s="582">
        <v>6</v>
      </c>
      <c r="O51" s="582">
        <v>6</v>
      </c>
      <c r="P51" s="582">
        <v>5</v>
      </c>
      <c r="Q51" s="579">
        <v>5</v>
      </c>
      <c r="R51" s="518">
        <f t="shared" si="2"/>
        <v>5</v>
      </c>
      <c r="S51" s="519">
        <f t="array" ref="S51">IF(COUNT(H51:Q51)=0,"",COUNT(IF(H51:Q51=R51,H51:Q51,""))/COUNT(H51:Q51))</f>
        <v>0.5</v>
      </c>
      <c r="T51" s="520">
        <f t="array" ref="T51">IF(AND(H51:Q51=H51:Q51,H51:Q51="-"),"",STDEV(IF(H51:Q51="-","",H51:Q51))/AVERAGE(IF(H51:Q51="-","",H51:Q51+0.000000000000001)))</f>
        <v>0.14443378988571334</v>
      </c>
      <c r="U51" s="31"/>
      <c r="V51" s="31"/>
      <c r="W51" s="30">
        <f t="array" ref="W51">IF(AND(H51:Q51=H51:Q51,H51:Q51="-"),"",AVERAGE(H51:Q51))</f>
        <v>5.7</v>
      </c>
      <c r="X51" s="31"/>
      <c r="Y51" s="39" t="str">
        <f t="shared" si="3"/>
        <v>NO</v>
      </c>
      <c r="Z51" s="36"/>
      <c r="AA51" s="36"/>
      <c r="AB51" s="36"/>
      <c r="AC51" s="36"/>
      <c r="AD51" s="477"/>
      <c r="AE51" s="518">
        <v>5</v>
      </c>
      <c r="AF51" s="582">
        <v>5</v>
      </c>
      <c r="AG51" s="488">
        <f t="shared" si="0"/>
        <v>0</v>
      </c>
      <c r="AH51" s="36"/>
      <c r="AI51" s="36"/>
      <c r="AJ51" s="36"/>
      <c r="AK51" s="36"/>
      <c r="AL51" s="36"/>
      <c r="AM51" s="36"/>
      <c r="AN51" s="36"/>
      <c r="AO51" s="36"/>
      <c r="AP51" s="36"/>
      <c r="AQ51" s="36"/>
      <c r="AR51" s="36"/>
      <c r="AS51" s="36"/>
      <c r="AT51" s="36"/>
      <c r="AU51" s="36"/>
      <c r="AV51" s="36"/>
      <c r="AW51" s="36"/>
      <c r="AX51" s="36"/>
      <c r="AY51" s="36"/>
      <c r="AZ51" s="36"/>
      <c r="BA51" s="36"/>
      <c r="BB51" s="36"/>
      <c r="BC51" s="36"/>
      <c r="BD51" s="284"/>
      <c r="BE51" s="284"/>
      <c r="BF51" s="284"/>
      <c r="BG51" s="284"/>
      <c r="BH51" s="284"/>
      <c r="BI51" s="284"/>
      <c r="BJ51" s="284"/>
      <c r="BK51" s="284"/>
      <c r="BL51" s="284"/>
      <c r="BM51" s="284"/>
      <c r="BN51" s="284"/>
      <c r="BO51" s="284"/>
      <c r="BP51" s="284"/>
      <c r="BQ51" s="284"/>
      <c r="BR51" s="284"/>
      <c r="BS51" s="284"/>
      <c r="BT51" s="284"/>
      <c r="BU51" s="284"/>
    </row>
    <row r="52" spans="1:73" s="481" customFormat="1" ht="14.25" customHeight="1">
      <c r="A52" s="516" t="s">
        <v>154</v>
      </c>
      <c r="B52" s="517">
        <v>2008</v>
      </c>
      <c r="C52" s="517"/>
      <c r="D52" s="580">
        <v>95</v>
      </c>
      <c r="E52" s="581">
        <v>68</v>
      </c>
      <c r="F52" s="554"/>
      <c r="G52" s="566">
        <v>4</v>
      </c>
      <c r="H52" s="579">
        <v>4</v>
      </c>
      <c r="I52" s="579">
        <v>4</v>
      </c>
      <c r="J52" s="579">
        <v>4</v>
      </c>
      <c r="K52" s="582">
        <v>4</v>
      </c>
      <c r="L52" s="584">
        <v>4</v>
      </c>
      <c r="M52" s="582">
        <v>4</v>
      </c>
      <c r="N52" s="582">
        <v>4</v>
      </c>
      <c r="O52" s="582">
        <v>4</v>
      </c>
      <c r="P52" s="582">
        <v>4</v>
      </c>
      <c r="Q52" s="579">
        <v>4</v>
      </c>
      <c r="R52" s="518">
        <f t="shared" si="2"/>
        <v>4</v>
      </c>
      <c r="S52" s="519">
        <f t="array" ref="S52">IF(COUNT(H52:Q52)=0,"",COUNT(IF(H52:Q52=R52,H52:Q52,""))/COUNT(H52:Q52))</f>
        <v>1</v>
      </c>
      <c r="T52" s="520">
        <f t="array" ref="T52">IF(AND(H52:Q52=H52:Q52,H52:Q52="-"),"",STDEV(IF(H52:Q52="-","",H52:Q52))/AVERAGE(IF(H52:Q52="-","",H52:Q52+0.000000000000001)))</f>
        <v>0</v>
      </c>
      <c r="U52" s="31"/>
      <c r="V52" s="31"/>
      <c r="W52" s="30">
        <f t="array" ref="W52">IF(AND(H52:Q52=H52:Q52,H52:Q52="-"),"",AVERAGE(H52:Q52))</f>
        <v>4</v>
      </c>
      <c r="X52" s="31"/>
      <c r="Y52" s="39" t="str">
        <f t="shared" si="3"/>
        <v>YES</v>
      </c>
      <c r="Z52" s="36"/>
      <c r="AA52" s="36"/>
      <c r="AB52" s="36"/>
      <c r="AC52" s="36"/>
      <c r="AD52" s="477"/>
      <c r="AE52" s="518">
        <v>4</v>
      </c>
      <c r="AF52" s="582">
        <v>4</v>
      </c>
      <c r="AG52" s="488">
        <f t="shared" si="0"/>
        <v>0</v>
      </c>
      <c r="AH52" s="36"/>
      <c r="AI52" s="36"/>
      <c r="AJ52" s="36"/>
      <c r="AK52" s="36"/>
      <c r="AL52" s="36"/>
      <c r="AM52" s="36"/>
      <c r="AN52" s="36"/>
      <c r="AO52" s="36"/>
      <c r="AP52" s="36"/>
      <c r="AQ52" s="36"/>
      <c r="AR52" s="36"/>
      <c r="AS52" s="36"/>
      <c r="AT52" s="36"/>
      <c r="AU52" s="36"/>
      <c r="AV52" s="36"/>
      <c r="AW52" s="36"/>
      <c r="AX52" s="36"/>
      <c r="AY52" s="36"/>
      <c r="AZ52" s="36"/>
      <c r="BA52" s="36"/>
      <c r="BB52" s="36"/>
      <c r="BC52" s="36"/>
      <c r="BD52" s="284"/>
      <c r="BE52" s="284"/>
      <c r="BF52" s="284"/>
      <c r="BG52" s="284"/>
      <c r="BH52" s="284"/>
      <c r="BI52" s="284"/>
      <c r="BJ52" s="284"/>
      <c r="BK52" s="284"/>
      <c r="BL52" s="284"/>
      <c r="BM52" s="284"/>
      <c r="BN52" s="284"/>
      <c r="BO52" s="284"/>
      <c r="BP52" s="284"/>
      <c r="BQ52" s="284"/>
      <c r="BR52" s="284"/>
      <c r="BS52" s="284"/>
      <c r="BT52" s="284"/>
      <c r="BU52" s="284"/>
    </row>
    <row r="53" spans="1:73" s="481" customFormat="1" ht="14.25" customHeight="1">
      <c r="A53" s="516" t="s">
        <v>154</v>
      </c>
      <c r="B53" s="517">
        <v>2008</v>
      </c>
      <c r="C53" s="517"/>
      <c r="D53" s="580">
        <v>96</v>
      </c>
      <c r="E53" s="581">
        <v>67</v>
      </c>
      <c r="F53" s="554"/>
      <c r="G53" s="566">
        <v>4</v>
      </c>
      <c r="H53" s="579">
        <v>5</v>
      </c>
      <c r="I53" s="579">
        <v>5</v>
      </c>
      <c r="J53" s="579">
        <v>5</v>
      </c>
      <c r="K53" s="582">
        <v>5</v>
      </c>
      <c r="L53" s="584">
        <v>4</v>
      </c>
      <c r="M53" s="582">
        <v>5</v>
      </c>
      <c r="N53" s="582">
        <v>5</v>
      </c>
      <c r="O53" s="582">
        <v>4</v>
      </c>
      <c r="P53" s="582">
        <v>4</v>
      </c>
      <c r="Q53" s="579">
        <v>5</v>
      </c>
      <c r="R53" s="518">
        <f t="shared" si="2"/>
        <v>5</v>
      </c>
      <c r="S53" s="519">
        <f t="array" ref="S53">IF(COUNT(H53:Q53)=0,"",COUNT(IF(H53:Q53=R53,H53:Q53,""))/COUNT(H53:Q53))</f>
        <v>0.7</v>
      </c>
      <c r="T53" s="520">
        <f t="array" ref="T53">IF(AND(H53:Q53=H53:Q53,H53:Q53="-"),"",STDEV(IF(H53:Q53="-","",H53:Q53))/AVERAGE(IF(H53:Q53="-","",H53:Q53+0.000000000000001)))</f>
        <v>0.10277572160418039</v>
      </c>
      <c r="U53" s="31"/>
      <c r="V53" s="31"/>
      <c r="W53" s="30">
        <f t="array" ref="W53">IF(AND(H53:Q53=H53:Q53,H53:Q53="-"),"",AVERAGE(H53:Q53))</f>
        <v>4.7</v>
      </c>
      <c r="X53" s="31"/>
      <c r="Y53" s="39" t="str">
        <f t="shared" si="3"/>
        <v>NO</v>
      </c>
      <c r="Z53" s="36"/>
      <c r="AA53" s="36"/>
      <c r="AB53" s="36"/>
      <c r="AC53" s="36"/>
      <c r="AD53" s="477"/>
      <c r="AE53" s="518">
        <v>5</v>
      </c>
      <c r="AF53" s="582">
        <v>5</v>
      </c>
      <c r="AG53" s="488">
        <f t="shared" si="0"/>
        <v>0</v>
      </c>
      <c r="AH53" s="36"/>
      <c r="AI53" s="36"/>
      <c r="AJ53" s="36"/>
      <c r="AK53" s="36"/>
      <c r="AL53" s="36"/>
      <c r="AM53" s="36"/>
      <c r="AN53" s="36"/>
      <c r="AO53" s="36"/>
      <c r="AP53" s="36"/>
      <c r="AQ53" s="36"/>
      <c r="AR53" s="36"/>
      <c r="AS53" s="36"/>
      <c r="AT53" s="36"/>
      <c r="AU53" s="36"/>
      <c r="AV53" s="36"/>
      <c r="AW53" s="36"/>
      <c r="AX53" s="36"/>
      <c r="AY53" s="36"/>
      <c r="AZ53" s="36"/>
      <c r="BA53" s="36"/>
      <c r="BB53" s="36"/>
      <c r="BC53" s="36"/>
      <c r="BD53" s="284"/>
      <c r="BE53" s="284"/>
      <c r="BF53" s="284"/>
      <c r="BG53" s="284"/>
      <c r="BH53" s="284"/>
      <c r="BI53" s="284"/>
      <c r="BJ53" s="284"/>
      <c r="BK53" s="284"/>
      <c r="BL53" s="284"/>
      <c r="BM53" s="284"/>
      <c r="BN53" s="284"/>
      <c r="BO53" s="284"/>
      <c r="BP53" s="284"/>
      <c r="BQ53" s="284"/>
      <c r="BR53" s="284"/>
      <c r="BS53" s="284"/>
      <c r="BT53" s="284"/>
      <c r="BU53" s="284"/>
    </row>
    <row r="54" spans="1:73" s="481" customFormat="1" ht="14.25" customHeight="1">
      <c r="A54" s="516" t="s">
        <v>154</v>
      </c>
      <c r="B54" s="517">
        <v>2008</v>
      </c>
      <c r="C54" s="517"/>
      <c r="D54" s="580">
        <v>99</v>
      </c>
      <c r="E54" s="581">
        <v>108</v>
      </c>
      <c r="F54" s="554"/>
      <c r="G54" s="566">
        <v>4</v>
      </c>
      <c r="H54" s="579">
        <v>6</v>
      </c>
      <c r="I54" s="579">
        <v>6</v>
      </c>
      <c r="J54" s="579">
        <v>5</v>
      </c>
      <c r="K54" s="582">
        <v>6</v>
      </c>
      <c r="L54" s="584">
        <v>5</v>
      </c>
      <c r="M54" s="582">
        <v>6</v>
      </c>
      <c r="N54" s="582">
        <v>6</v>
      </c>
      <c r="O54" s="582">
        <v>5</v>
      </c>
      <c r="P54" s="582">
        <v>7</v>
      </c>
      <c r="Q54" s="579">
        <v>6</v>
      </c>
      <c r="R54" s="518">
        <f t="shared" si="2"/>
        <v>6</v>
      </c>
      <c r="S54" s="519">
        <f t="array" ref="S54">IF(COUNT(H54:Q54)=0,"",COUNT(IF(H54:Q54=R54,H54:Q54,""))/COUNT(H54:Q54))</f>
        <v>0.6</v>
      </c>
      <c r="T54" s="520">
        <f t="array" ref="T54">IF(AND(H54:Q54=H54:Q54,H54:Q54="-"),"",STDEV(IF(H54:Q54="-","",H54:Q54))/AVERAGE(IF(H54:Q54="-","",H54:Q54+0.000000000000001)))</f>
        <v>0.10904405724718583</v>
      </c>
      <c r="U54" s="31"/>
      <c r="V54" s="31"/>
      <c r="W54" s="30">
        <f t="array" ref="W54">IF(AND(H54:Q54=H54:Q54,H54:Q54="-"),"",AVERAGE(H54:Q54))</f>
        <v>5.8</v>
      </c>
      <c r="X54" s="31"/>
      <c r="Y54" s="39" t="str">
        <f t="shared" si="3"/>
        <v>NO</v>
      </c>
      <c r="Z54" s="36"/>
      <c r="AA54" s="36"/>
      <c r="AB54" s="36"/>
      <c r="AC54" s="36"/>
      <c r="AD54" s="477"/>
      <c r="AE54" s="518">
        <v>6</v>
      </c>
      <c r="AF54" s="582">
        <v>6</v>
      </c>
      <c r="AG54" s="488">
        <f t="shared" si="0"/>
        <v>0</v>
      </c>
      <c r="AH54" s="36"/>
      <c r="AI54" s="36"/>
      <c r="AJ54" s="36"/>
      <c r="AK54" s="36"/>
      <c r="AL54" s="36"/>
      <c r="AM54" s="36"/>
      <c r="AN54" s="36"/>
      <c r="AO54" s="36"/>
      <c r="AP54" s="36"/>
      <c r="AQ54" s="36"/>
      <c r="AR54" s="36"/>
      <c r="AS54" s="36"/>
      <c r="AT54" s="36"/>
      <c r="AU54" s="36"/>
      <c r="AV54" s="36"/>
      <c r="AW54" s="36"/>
      <c r="AX54" s="36"/>
      <c r="AY54" s="36"/>
      <c r="AZ54" s="36"/>
      <c r="BA54" s="36"/>
      <c r="BB54" s="36"/>
      <c r="BC54" s="36"/>
      <c r="BD54" s="284"/>
      <c r="BE54" s="284"/>
      <c r="BF54" s="284"/>
      <c r="BG54" s="284"/>
      <c r="BH54" s="284"/>
      <c r="BI54" s="284"/>
      <c r="BJ54" s="284"/>
      <c r="BK54" s="284"/>
      <c r="BL54" s="284"/>
      <c r="BM54" s="284"/>
      <c r="BN54" s="284"/>
      <c r="BO54" s="284"/>
      <c r="BP54" s="284"/>
      <c r="BQ54" s="284"/>
      <c r="BR54" s="284"/>
      <c r="BS54" s="284"/>
      <c r="BT54" s="284"/>
      <c r="BU54" s="284"/>
    </row>
    <row r="55" spans="1:73" s="481" customFormat="1" ht="14.25" customHeight="1">
      <c r="A55" s="516" t="s">
        <v>154</v>
      </c>
      <c r="B55" s="517">
        <v>2008</v>
      </c>
      <c r="C55" s="517"/>
      <c r="D55" s="580">
        <v>102</v>
      </c>
      <c r="E55" s="581">
        <v>106</v>
      </c>
      <c r="F55" s="554"/>
      <c r="G55" s="566">
        <v>4</v>
      </c>
      <c r="H55" s="579">
        <v>6</v>
      </c>
      <c r="I55" s="579">
        <v>6</v>
      </c>
      <c r="J55" s="579">
        <v>6</v>
      </c>
      <c r="K55" s="582">
        <v>6</v>
      </c>
      <c r="L55" s="584">
        <v>6</v>
      </c>
      <c r="M55" s="582">
        <v>6</v>
      </c>
      <c r="N55" s="582">
        <v>6</v>
      </c>
      <c r="O55" s="582">
        <v>6</v>
      </c>
      <c r="P55" s="582">
        <v>6</v>
      </c>
      <c r="Q55" s="579">
        <v>6</v>
      </c>
      <c r="R55" s="518">
        <f t="shared" si="2"/>
        <v>6</v>
      </c>
      <c r="S55" s="519">
        <f t="array" ref="S55">IF(COUNT(H55:Q55)=0,"",COUNT(IF(H55:Q55=R55,H55:Q55,""))/COUNT(H55:Q55))</f>
        <v>1</v>
      </c>
      <c r="T55" s="520">
        <f t="array" ref="T55">IF(AND(H55:Q55=H55:Q55,H55:Q55="-"),"",STDEV(IF(H55:Q55="-","",H55:Q55))/AVERAGE(IF(H55:Q55="-","",H55:Q55+0.000000000000001)))</f>
        <v>0</v>
      </c>
      <c r="U55" s="31"/>
      <c r="V55" s="31"/>
      <c r="W55" s="30">
        <f t="array" ref="W55">IF(AND(H55:Q55=H55:Q55,H55:Q55="-"),"",AVERAGE(H55:Q55))</f>
        <v>6</v>
      </c>
      <c r="X55" s="31"/>
      <c r="Y55" s="39" t="str">
        <f t="shared" si="3"/>
        <v>YES</v>
      </c>
      <c r="Z55" s="36"/>
      <c r="AA55" s="36"/>
      <c r="AB55" s="36"/>
      <c r="AC55" s="36"/>
      <c r="AD55" s="477"/>
      <c r="AE55" s="518">
        <v>6</v>
      </c>
      <c r="AF55" s="582">
        <v>6</v>
      </c>
      <c r="AG55" s="488">
        <f t="shared" si="0"/>
        <v>0</v>
      </c>
      <c r="AH55" s="36"/>
      <c r="AI55" s="36"/>
      <c r="AJ55" s="36"/>
      <c r="AK55" s="36"/>
      <c r="AL55" s="36"/>
      <c r="AM55" s="36"/>
      <c r="AN55" s="36"/>
      <c r="AO55" s="36"/>
      <c r="AP55" s="36"/>
      <c r="AQ55" s="36"/>
      <c r="AR55" s="36"/>
      <c r="AS55" s="36"/>
      <c r="AT55" s="36"/>
      <c r="AU55" s="36"/>
      <c r="AV55" s="36"/>
      <c r="AW55" s="36"/>
      <c r="AX55" s="36"/>
      <c r="AY55" s="36"/>
      <c r="AZ55" s="36"/>
      <c r="BA55" s="36"/>
      <c r="BB55" s="36"/>
      <c r="BC55" s="36"/>
      <c r="BD55" s="284"/>
      <c r="BE55" s="284"/>
      <c r="BF55" s="284"/>
      <c r="BG55" s="284"/>
      <c r="BH55" s="284"/>
      <c r="BI55" s="284"/>
      <c r="BJ55" s="284"/>
      <c r="BK55" s="284"/>
      <c r="BL55" s="284"/>
      <c r="BM55" s="284"/>
      <c r="BN55" s="284"/>
      <c r="BO55" s="284"/>
      <c r="BP55" s="284"/>
      <c r="BQ55" s="284"/>
      <c r="BR55" s="284"/>
      <c r="BS55" s="284"/>
      <c r="BT55" s="284"/>
      <c r="BU55" s="284"/>
    </row>
    <row r="56" spans="1:73" s="481" customFormat="1" ht="14.25" customHeight="1">
      <c r="A56" s="516" t="s">
        <v>154</v>
      </c>
      <c r="B56" s="517">
        <v>2008</v>
      </c>
      <c r="C56" s="517"/>
      <c r="D56" s="580">
        <v>104</v>
      </c>
      <c r="E56" s="581">
        <v>87</v>
      </c>
      <c r="F56" s="554"/>
      <c r="G56" s="566">
        <v>4</v>
      </c>
      <c r="H56" s="579">
        <v>5</v>
      </c>
      <c r="I56" s="579">
        <v>5</v>
      </c>
      <c r="J56" s="579">
        <v>5</v>
      </c>
      <c r="K56" s="582">
        <v>6</v>
      </c>
      <c r="L56" s="584">
        <v>5</v>
      </c>
      <c r="M56" s="582">
        <v>5</v>
      </c>
      <c r="N56" s="582">
        <v>6</v>
      </c>
      <c r="O56" s="582">
        <v>5</v>
      </c>
      <c r="P56" s="582">
        <v>6</v>
      </c>
      <c r="Q56" s="579">
        <v>5</v>
      </c>
      <c r="R56" s="518">
        <f t="shared" si="2"/>
        <v>5</v>
      </c>
      <c r="S56" s="519">
        <f t="array" ref="S56">IF(COUNT(H56:Q56)=0,"",COUNT(IF(H56:Q56=R56,H56:Q56,""))/COUNT(H56:Q56))</f>
        <v>0.7</v>
      </c>
      <c r="T56" s="520">
        <f t="array" ref="T56">IF(AND(H56:Q56=H56:Q56,H56:Q56="-"),"",STDEV(IF(H56:Q56="-","",H56:Q56))/AVERAGE(IF(H56:Q56="-","",H56:Q56+0.000000000000001)))</f>
        <v>9.1140734252763755E-2</v>
      </c>
      <c r="U56" s="31"/>
      <c r="V56" s="31"/>
      <c r="W56" s="30">
        <f t="array" ref="W56">IF(AND(H56:Q56=H56:Q56,H56:Q56="-"),"",AVERAGE(H56:Q56))</f>
        <v>5.3</v>
      </c>
      <c r="X56" s="31"/>
      <c r="Y56" s="39" t="str">
        <f t="shared" si="3"/>
        <v>NO</v>
      </c>
      <c r="Z56" s="36"/>
      <c r="AA56" s="36"/>
      <c r="AB56" s="36"/>
      <c r="AC56" s="36"/>
      <c r="AD56" s="477"/>
      <c r="AE56" s="518">
        <v>5</v>
      </c>
      <c r="AF56" s="582">
        <v>5</v>
      </c>
      <c r="AG56" s="488">
        <f t="shared" si="0"/>
        <v>0</v>
      </c>
      <c r="AH56" s="36"/>
      <c r="AI56" s="36"/>
      <c r="AJ56" s="36"/>
      <c r="AK56" s="36"/>
      <c r="AL56" s="36"/>
      <c r="AM56" s="36"/>
      <c r="AN56" s="36"/>
      <c r="AO56" s="36"/>
      <c r="AP56" s="36"/>
      <c r="AQ56" s="36"/>
      <c r="AR56" s="36"/>
      <c r="AS56" s="36"/>
      <c r="AT56" s="36"/>
      <c r="AU56" s="36"/>
      <c r="AV56" s="36"/>
      <c r="AW56" s="36"/>
      <c r="AX56" s="36"/>
      <c r="AY56" s="36"/>
      <c r="AZ56" s="36"/>
      <c r="BA56" s="36"/>
      <c r="BB56" s="36"/>
      <c r="BC56" s="36"/>
      <c r="BD56" s="284"/>
      <c r="BE56" s="284"/>
      <c r="BF56" s="284"/>
      <c r="BG56" s="284"/>
      <c r="BH56" s="284"/>
      <c r="BI56" s="284"/>
      <c r="BJ56" s="284"/>
      <c r="BK56" s="284"/>
      <c r="BL56" s="284"/>
      <c r="BM56" s="284"/>
      <c r="BN56" s="284"/>
      <c r="BO56" s="284"/>
      <c r="BP56" s="284"/>
      <c r="BQ56" s="284"/>
      <c r="BR56" s="284"/>
      <c r="BS56" s="284"/>
      <c r="BT56" s="284"/>
      <c r="BU56" s="284"/>
    </row>
    <row r="57" spans="1:73" s="284" customFormat="1" ht="14.25" customHeight="1">
      <c r="A57" s="516" t="s">
        <v>154</v>
      </c>
      <c r="B57" s="517">
        <v>2008</v>
      </c>
      <c r="C57" s="517"/>
      <c r="D57" s="580">
        <v>105</v>
      </c>
      <c r="E57" s="581">
        <v>89</v>
      </c>
      <c r="F57" s="554"/>
      <c r="G57" s="566">
        <v>4</v>
      </c>
      <c r="H57" s="579">
        <v>5</v>
      </c>
      <c r="I57" s="579">
        <v>5</v>
      </c>
      <c r="J57" s="579">
        <v>5</v>
      </c>
      <c r="K57" s="582">
        <v>5</v>
      </c>
      <c r="L57" s="584">
        <v>5</v>
      </c>
      <c r="M57" s="582">
        <v>5</v>
      </c>
      <c r="N57" s="582">
        <v>5</v>
      </c>
      <c r="O57" s="582">
        <v>5</v>
      </c>
      <c r="P57" s="582">
        <v>5</v>
      </c>
      <c r="Q57" s="579">
        <v>5</v>
      </c>
      <c r="R57" s="518">
        <f t="shared" si="2"/>
        <v>5</v>
      </c>
      <c r="S57" s="519">
        <f t="array" ref="S57">IF(COUNT(H57:Q57)=0,"",COUNT(IF(H57:Q57=R57,H57:Q57,""))/COUNT(H57:Q57))</f>
        <v>1</v>
      </c>
      <c r="T57" s="522">
        <f t="array" ref="T57">IF(AND(H57:Q57=H57:Q57,H57:Q57="-"),"",STDEV(IF(H57:Q57="-","",H57:Q57))/AVERAGE(IF(H57:Q57="-","",H57:Q57+0.000000000000001)))</f>
        <v>0</v>
      </c>
      <c r="U57" s="460"/>
      <c r="V57" s="460"/>
      <c r="W57" s="30">
        <f t="array" ref="W57">IF(AND(H57:Q57=H57:Q57,H57:Q57="-"),"",AVERAGE(H57:Q57))</f>
        <v>5</v>
      </c>
      <c r="X57" s="460"/>
      <c r="Y57" s="39" t="str">
        <f t="shared" si="3"/>
        <v>YES</v>
      </c>
      <c r="AD57" s="491"/>
      <c r="AE57" s="518">
        <v>5</v>
      </c>
      <c r="AF57" s="582">
        <v>5</v>
      </c>
      <c r="AG57" s="492">
        <f t="shared" si="0"/>
        <v>0</v>
      </c>
    </row>
    <row r="58" spans="1:73" s="284" customFormat="1" ht="14.25" customHeight="1">
      <c r="A58" s="516" t="s">
        <v>154</v>
      </c>
      <c r="B58" s="517">
        <v>2008</v>
      </c>
      <c r="C58" s="517"/>
      <c r="D58" s="580">
        <v>107</v>
      </c>
      <c r="E58" s="581">
        <v>60</v>
      </c>
      <c r="F58" s="554"/>
      <c r="G58" s="566">
        <v>4</v>
      </c>
      <c r="H58" s="579">
        <v>3</v>
      </c>
      <c r="I58" s="579">
        <v>3</v>
      </c>
      <c r="J58" s="579">
        <v>3</v>
      </c>
      <c r="K58" s="582">
        <v>3</v>
      </c>
      <c r="L58" s="584">
        <v>3</v>
      </c>
      <c r="M58" s="582">
        <v>3</v>
      </c>
      <c r="N58" s="582">
        <v>3</v>
      </c>
      <c r="O58" s="582">
        <v>3</v>
      </c>
      <c r="P58" s="582">
        <v>3</v>
      </c>
      <c r="Q58" s="579">
        <v>3</v>
      </c>
      <c r="R58" s="518">
        <f t="shared" si="2"/>
        <v>3</v>
      </c>
      <c r="S58" s="519">
        <f t="array" ref="S58">IF(COUNT(H58:Q58)=0,"",COUNT(IF(H58:Q58=R58,H58:Q58,""))/COUNT(H58:Q58))</f>
        <v>1</v>
      </c>
      <c r="T58" s="522">
        <f t="array" ref="T58">IF(AND(H58:Q58=H58:Q58,H58:Q58="-"),"",STDEV(IF(H58:Q58="-","",H58:Q58))/AVERAGE(IF(H58:Q58="-","",H58:Q58+0.000000000000001)))</f>
        <v>0</v>
      </c>
      <c r="U58" s="460"/>
      <c r="V58" s="460"/>
      <c r="W58" s="30">
        <f t="array" ref="W58">IF(AND(H58:Q58=H58:Q58,H58:Q58="-"),"",AVERAGE(H58:Q58))</f>
        <v>3</v>
      </c>
      <c r="X58" s="460"/>
      <c r="Y58" s="39" t="str">
        <f t="shared" si="3"/>
        <v>YES</v>
      </c>
      <c r="AD58" s="491"/>
      <c r="AE58" s="518">
        <v>3</v>
      </c>
      <c r="AF58" s="582">
        <v>3</v>
      </c>
      <c r="AG58" s="492">
        <f t="shared" si="0"/>
        <v>0</v>
      </c>
    </row>
    <row r="59" spans="1:73" s="481" customFormat="1" ht="14.25" customHeight="1">
      <c r="A59" s="516" t="s">
        <v>154</v>
      </c>
      <c r="B59" s="517">
        <v>2008</v>
      </c>
      <c r="C59" s="517"/>
      <c r="D59" s="580">
        <v>108</v>
      </c>
      <c r="E59" s="581">
        <v>39</v>
      </c>
      <c r="F59" s="554"/>
      <c r="G59" s="566">
        <v>4</v>
      </c>
      <c r="H59" s="579">
        <v>3</v>
      </c>
      <c r="I59" s="579">
        <v>3</v>
      </c>
      <c r="J59" s="579">
        <v>3</v>
      </c>
      <c r="K59" s="582">
        <v>3</v>
      </c>
      <c r="L59" s="584">
        <v>3</v>
      </c>
      <c r="M59" s="582">
        <v>3</v>
      </c>
      <c r="N59" s="582">
        <v>3</v>
      </c>
      <c r="O59" s="582">
        <v>3</v>
      </c>
      <c r="P59" s="582">
        <v>3</v>
      </c>
      <c r="Q59" s="579">
        <v>3</v>
      </c>
      <c r="R59" s="518">
        <f t="shared" si="2"/>
        <v>3</v>
      </c>
      <c r="S59" s="519">
        <f t="array" ref="S59">IF(COUNT(H59:Q59)=0,"",COUNT(IF(H59:Q59=R59,H59:Q59,""))/COUNT(H59:Q59))</f>
        <v>1</v>
      </c>
      <c r="T59" s="520">
        <f t="array" ref="T59">IF(AND(H59:Q59=H59:Q59,H59:Q59="-"),"",STDEV(IF(H59:Q59="-","",H59:Q59))/AVERAGE(IF(H59:Q59="-","",H59:Q59+0.000000000000001)))</f>
        <v>0</v>
      </c>
      <c r="U59" s="31"/>
      <c r="V59" s="31"/>
      <c r="W59" s="30">
        <f t="array" ref="W59">IF(AND(H59:Q59=H59:Q59,H59:Q59="-"),"",AVERAGE(H59:Q59))</f>
        <v>3</v>
      </c>
      <c r="X59" s="31"/>
      <c r="Y59" s="39" t="str">
        <f t="shared" si="3"/>
        <v>YES</v>
      </c>
      <c r="Z59" s="36"/>
      <c r="AA59" s="36"/>
      <c r="AB59" s="36"/>
      <c r="AC59" s="36"/>
      <c r="AD59" s="477"/>
      <c r="AE59" s="518">
        <v>3</v>
      </c>
      <c r="AF59" s="582">
        <v>3</v>
      </c>
      <c r="AG59" s="488">
        <f t="shared" si="0"/>
        <v>0</v>
      </c>
      <c r="AH59" s="36"/>
      <c r="AI59" s="36"/>
      <c r="AJ59" s="36"/>
      <c r="AK59" s="36"/>
      <c r="AL59" s="36"/>
      <c r="AM59" s="36"/>
      <c r="AN59" s="36"/>
      <c r="AO59" s="36"/>
      <c r="AP59" s="36"/>
      <c r="AQ59" s="36"/>
      <c r="AR59" s="36"/>
      <c r="AS59" s="36"/>
      <c r="AT59" s="36"/>
      <c r="AU59" s="36"/>
      <c r="AV59" s="36"/>
      <c r="AW59" s="36"/>
      <c r="AX59" s="36"/>
      <c r="AY59" s="36"/>
      <c r="AZ59" s="36"/>
      <c r="BA59" s="36"/>
      <c r="BB59" s="36"/>
      <c r="BC59" s="36"/>
      <c r="BD59" s="284"/>
      <c r="BE59" s="284"/>
      <c r="BF59" s="284"/>
      <c r="BG59" s="284"/>
      <c r="BH59" s="284"/>
      <c r="BI59" s="284"/>
      <c r="BJ59" s="284"/>
      <c r="BK59" s="284"/>
      <c r="BL59" s="284"/>
      <c r="BM59" s="284"/>
      <c r="BN59" s="284"/>
      <c r="BO59" s="284"/>
      <c r="BP59" s="284"/>
      <c r="BQ59" s="284"/>
      <c r="BR59" s="284"/>
      <c r="BS59" s="284"/>
      <c r="BT59" s="284"/>
      <c r="BU59" s="284"/>
    </row>
    <row r="60" spans="1:73" s="481" customFormat="1" ht="14.25" customHeight="1">
      <c r="A60" s="516" t="s">
        <v>154</v>
      </c>
      <c r="B60" s="517">
        <v>2008</v>
      </c>
      <c r="C60" s="517"/>
      <c r="D60" s="580">
        <v>109</v>
      </c>
      <c r="E60" s="581">
        <v>77</v>
      </c>
      <c r="F60" s="554"/>
      <c r="G60" s="566">
        <v>4</v>
      </c>
      <c r="H60" s="579">
        <v>6</v>
      </c>
      <c r="I60" s="579">
        <v>5</v>
      </c>
      <c r="J60" s="579">
        <v>5</v>
      </c>
      <c r="K60" s="582">
        <v>6</v>
      </c>
      <c r="L60" s="584">
        <v>5</v>
      </c>
      <c r="M60" s="582">
        <v>5</v>
      </c>
      <c r="N60" s="582">
        <v>6</v>
      </c>
      <c r="O60" s="582">
        <v>5</v>
      </c>
      <c r="P60" s="582">
        <v>5</v>
      </c>
      <c r="Q60" s="579">
        <v>6</v>
      </c>
      <c r="R60" s="518">
        <f t="shared" si="2"/>
        <v>5</v>
      </c>
      <c r="S60" s="519">
        <f t="array" ref="S60">IF(COUNT(H60:Q60)=0,"",COUNT(IF(H60:Q60=R60,H60:Q60,""))/COUNT(H60:Q60))</f>
        <v>0.6</v>
      </c>
      <c r="T60" s="520">
        <f t="array" ref="T60">IF(AND(H60:Q60=H60:Q60,H60:Q60="-"),"",STDEV(IF(H60:Q60="-","",H60:Q60))/AVERAGE(IF(H60:Q60="-","",H60:Q60+0.000000000000001)))</f>
        <v>9.5629218424874499E-2</v>
      </c>
      <c r="U60" s="31"/>
      <c r="V60" s="31"/>
      <c r="W60" s="30">
        <f t="array" ref="W60">IF(AND(H60:Q60=H60:Q60,H60:Q60="-"),"",AVERAGE(H60:Q60))</f>
        <v>5.4</v>
      </c>
      <c r="X60" s="31"/>
      <c r="Y60" s="39" t="str">
        <f t="shared" si="3"/>
        <v>NO</v>
      </c>
      <c r="Z60" s="36"/>
      <c r="AA60" s="36"/>
      <c r="AB60" s="36"/>
      <c r="AC60" s="36"/>
      <c r="AD60" s="477"/>
      <c r="AE60" s="518">
        <v>5</v>
      </c>
      <c r="AF60" s="582">
        <v>6</v>
      </c>
      <c r="AG60" s="488">
        <f t="shared" si="0"/>
        <v>-1</v>
      </c>
      <c r="AH60" s="36"/>
      <c r="AI60" s="36"/>
      <c r="AJ60" s="36"/>
      <c r="AK60" s="36"/>
      <c r="AL60" s="36"/>
      <c r="AM60" s="36"/>
      <c r="AN60" s="36"/>
      <c r="AO60" s="36"/>
      <c r="AP60" s="36"/>
      <c r="AQ60" s="36"/>
      <c r="AR60" s="36"/>
      <c r="AS60" s="36"/>
      <c r="AT60" s="36"/>
      <c r="AU60" s="36"/>
      <c r="AV60" s="36"/>
      <c r="AW60" s="36"/>
      <c r="AX60" s="36"/>
      <c r="AY60" s="36"/>
      <c r="AZ60" s="36"/>
      <c r="BA60" s="36"/>
      <c r="BB60" s="36"/>
      <c r="BC60" s="36"/>
      <c r="BD60" s="284"/>
      <c r="BE60" s="284"/>
      <c r="BF60" s="284"/>
      <c r="BG60" s="284"/>
      <c r="BH60" s="284"/>
      <c r="BI60" s="284"/>
      <c r="BJ60" s="284"/>
      <c r="BK60" s="284"/>
      <c r="BL60" s="284"/>
      <c r="BM60" s="284"/>
      <c r="BN60" s="284"/>
      <c r="BO60" s="284"/>
      <c r="BP60" s="284"/>
      <c r="BQ60" s="284"/>
      <c r="BR60" s="284"/>
      <c r="BS60" s="284"/>
      <c r="BT60" s="284"/>
      <c r="BU60" s="284"/>
    </row>
    <row r="61" spans="1:73" s="481" customFormat="1" ht="14.25" customHeight="1">
      <c r="A61" s="516" t="s">
        <v>154</v>
      </c>
      <c r="B61" s="517">
        <v>2008</v>
      </c>
      <c r="C61" s="517"/>
      <c r="D61" s="580">
        <v>111</v>
      </c>
      <c r="E61" s="581">
        <v>89</v>
      </c>
      <c r="F61" s="554"/>
      <c r="G61" s="566">
        <v>4</v>
      </c>
      <c r="H61" s="579">
        <v>8</v>
      </c>
      <c r="I61" s="579">
        <v>6</v>
      </c>
      <c r="J61" s="579">
        <v>6</v>
      </c>
      <c r="K61" s="582">
        <v>8</v>
      </c>
      <c r="L61" s="584">
        <v>6</v>
      </c>
      <c r="M61" s="582">
        <v>5</v>
      </c>
      <c r="N61" s="582">
        <v>6</v>
      </c>
      <c r="O61" s="582">
        <v>7</v>
      </c>
      <c r="P61" s="582">
        <v>7</v>
      </c>
      <c r="Q61" s="579">
        <v>7</v>
      </c>
      <c r="R61" s="518">
        <f t="shared" si="2"/>
        <v>6</v>
      </c>
      <c r="S61" s="519">
        <f t="array" ref="S61">IF(COUNT(H61:Q61)=0,"",COUNT(IF(H61:Q61=R61,H61:Q61,""))/COUNT(H61:Q61))</f>
        <v>0.4</v>
      </c>
      <c r="T61" s="520">
        <f t="array" ref="T61">IF(AND(H61:Q61=H61:Q61,H61:Q61="-"),"",STDEV(IF(H61:Q61="-","",H61:Q61))/AVERAGE(IF(H61:Q61="-","",H61:Q61+0.000000000000001)))</f>
        <v>0.14637754289080218</v>
      </c>
      <c r="U61" s="31"/>
      <c r="V61" s="31"/>
      <c r="W61" s="30">
        <f t="array" ref="W61">IF(AND(H61:Q61=H61:Q61,H61:Q61="-"),"",AVERAGE(H61:Q61))</f>
        <v>6.6</v>
      </c>
      <c r="X61" s="31"/>
      <c r="Y61" s="39" t="str">
        <f t="shared" si="3"/>
        <v>NO</v>
      </c>
      <c r="Z61" s="36"/>
      <c r="AA61" s="36"/>
      <c r="AB61" s="36"/>
      <c r="AC61" s="36"/>
      <c r="AD61" s="477"/>
      <c r="AE61" s="518">
        <v>6</v>
      </c>
      <c r="AF61" s="582">
        <v>7</v>
      </c>
      <c r="AG61" s="488">
        <f t="shared" si="0"/>
        <v>-1</v>
      </c>
      <c r="AH61" s="36"/>
      <c r="AI61" s="36"/>
      <c r="AJ61" s="36"/>
      <c r="AK61" s="36"/>
      <c r="AL61" s="36"/>
      <c r="AM61" s="36"/>
      <c r="AN61" s="36"/>
      <c r="AO61" s="36"/>
      <c r="AP61" s="36"/>
      <c r="AQ61" s="36"/>
      <c r="AR61" s="36"/>
      <c r="AS61" s="36"/>
      <c r="AT61" s="36"/>
      <c r="AU61" s="36"/>
      <c r="AV61" s="36"/>
      <c r="AW61" s="36"/>
      <c r="AX61" s="36"/>
      <c r="AY61" s="36"/>
      <c r="AZ61" s="36"/>
      <c r="BA61" s="36"/>
      <c r="BB61" s="36"/>
      <c r="BC61" s="36"/>
      <c r="BD61" s="284"/>
      <c r="BE61" s="284"/>
      <c r="BF61" s="284"/>
      <c r="BG61" s="284"/>
      <c r="BH61" s="284"/>
      <c r="BI61" s="284"/>
      <c r="BJ61" s="284"/>
      <c r="BK61" s="284"/>
      <c r="BL61" s="284"/>
      <c r="BM61" s="284"/>
      <c r="BN61" s="284"/>
      <c r="BO61" s="284"/>
      <c r="BP61" s="284"/>
      <c r="BQ61" s="284"/>
      <c r="BR61" s="284"/>
      <c r="BS61" s="284"/>
      <c r="BT61" s="284"/>
      <c r="BU61" s="284"/>
    </row>
    <row r="62" spans="1:73" s="481" customFormat="1" ht="14.25" customHeight="1">
      <c r="A62" s="516" t="s">
        <v>154</v>
      </c>
      <c r="B62" s="517">
        <v>2008</v>
      </c>
      <c r="C62" s="517"/>
      <c r="D62" s="580">
        <v>113</v>
      </c>
      <c r="E62" s="581">
        <v>89</v>
      </c>
      <c r="F62" s="554"/>
      <c r="G62" s="566">
        <v>4</v>
      </c>
      <c r="H62" s="579">
        <v>6</v>
      </c>
      <c r="I62" s="579">
        <v>5</v>
      </c>
      <c r="J62" s="579">
        <v>5</v>
      </c>
      <c r="K62" s="582">
        <v>6</v>
      </c>
      <c r="L62" s="584">
        <v>5</v>
      </c>
      <c r="M62" s="582">
        <v>5</v>
      </c>
      <c r="N62" s="582">
        <v>6</v>
      </c>
      <c r="O62" s="582">
        <v>5</v>
      </c>
      <c r="P62" s="582">
        <v>5</v>
      </c>
      <c r="Q62" s="579">
        <v>5</v>
      </c>
      <c r="R62" s="518">
        <f t="shared" si="2"/>
        <v>5</v>
      </c>
      <c r="S62" s="519">
        <f t="array" ref="S62">IF(COUNT(H62:Q62)=0,"",COUNT(IF(H62:Q62=R62,H62:Q62,""))/COUNT(H62:Q62))</f>
        <v>0.7</v>
      </c>
      <c r="T62" s="520">
        <f t="array" ref="T62">IF(AND(H62:Q62=H62:Q62,H62:Q62="-"),"",STDEV(IF(H62:Q62="-","",H62:Q62))/AVERAGE(IF(H62:Q62="-","",H62:Q62+0.000000000000001)))</f>
        <v>9.1140734252763755E-2</v>
      </c>
      <c r="U62" s="31"/>
      <c r="V62" s="31"/>
      <c r="W62" s="30">
        <f t="array" ref="W62">IF(AND(H62:Q62=H62:Q62,H62:Q62="-"),"",AVERAGE(H62:Q62))</f>
        <v>5.3</v>
      </c>
      <c r="X62" s="31"/>
      <c r="Y62" s="39" t="str">
        <f t="shared" si="3"/>
        <v>NO</v>
      </c>
      <c r="Z62" s="36"/>
      <c r="AA62" s="36"/>
      <c r="AB62" s="36"/>
      <c r="AC62" s="36"/>
      <c r="AD62" s="477"/>
      <c r="AE62" s="518">
        <v>5</v>
      </c>
      <c r="AF62" s="582">
        <v>5</v>
      </c>
      <c r="AG62" s="488">
        <f t="shared" si="0"/>
        <v>0</v>
      </c>
      <c r="AH62" s="36"/>
      <c r="AI62" s="36"/>
      <c r="AJ62" s="36"/>
      <c r="AK62" s="36"/>
      <c r="AL62" s="36"/>
      <c r="AM62" s="36"/>
      <c r="AN62" s="36"/>
      <c r="AO62" s="36"/>
      <c r="AP62" s="36"/>
      <c r="AQ62" s="36"/>
      <c r="AR62" s="36"/>
      <c r="AS62" s="36"/>
      <c r="AT62" s="36"/>
      <c r="AU62" s="36"/>
      <c r="AV62" s="36"/>
      <c r="AW62" s="36"/>
      <c r="AX62" s="36"/>
      <c r="AY62" s="36"/>
      <c r="AZ62" s="36"/>
      <c r="BA62" s="36"/>
      <c r="BB62" s="36"/>
      <c r="BC62" s="36"/>
      <c r="BD62" s="284"/>
      <c r="BE62" s="284"/>
      <c r="BF62" s="284"/>
      <c r="BG62" s="284"/>
      <c r="BH62" s="284"/>
      <c r="BI62" s="284"/>
      <c r="BJ62" s="284"/>
      <c r="BK62" s="284"/>
      <c r="BL62" s="284"/>
      <c r="BM62" s="284"/>
      <c r="BN62" s="284"/>
      <c r="BO62" s="284"/>
      <c r="BP62" s="284"/>
      <c r="BQ62" s="284"/>
      <c r="BR62" s="284"/>
      <c r="BS62" s="284"/>
      <c r="BT62" s="284"/>
      <c r="BU62" s="284"/>
    </row>
    <row r="63" spans="1:73" s="481" customFormat="1" ht="14.25" customHeight="1">
      <c r="A63" s="516" t="s">
        <v>154</v>
      </c>
      <c r="B63" s="517">
        <v>2008</v>
      </c>
      <c r="C63" s="517"/>
      <c r="D63" s="580">
        <v>114</v>
      </c>
      <c r="E63" s="581">
        <v>99</v>
      </c>
      <c r="F63" s="554"/>
      <c r="G63" s="566">
        <v>4</v>
      </c>
      <c r="H63" s="579">
        <v>7</v>
      </c>
      <c r="I63" s="579">
        <v>7</v>
      </c>
      <c r="J63" s="579">
        <v>7</v>
      </c>
      <c r="K63" s="582">
        <v>7</v>
      </c>
      <c r="L63" s="584">
        <v>7</v>
      </c>
      <c r="M63" s="582">
        <v>7</v>
      </c>
      <c r="N63" s="582">
        <v>7</v>
      </c>
      <c r="O63" s="582">
        <v>8</v>
      </c>
      <c r="P63" s="582">
        <v>8</v>
      </c>
      <c r="Q63" s="579">
        <v>7</v>
      </c>
      <c r="R63" s="518">
        <f t="shared" si="2"/>
        <v>7</v>
      </c>
      <c r="S63" s="519">
        <f t="array" ref="S63">IF(COUNT(H63:Q63)=0,"",COUNT(IF(H63:Q63=R63,H63:Q63,""))/COUNT(H63:Q63))</f>
        <v>0.8</v>
      </c>
      <c r="T63" s="520">
        <f t="array" ref="T63">IF(AND(H63:Q63=H63:Q63,H63:Q63="-"),"",STDEV(IF(H63:Q63="-","",H63:Q63))/AVERAGE(IF(H63:Q63="-","",H63:Q63+0.000000000000001)))</f>
        <v>5.8560697410525532E-2</v>
      </c>
      <c r="U63" s="31"/>
      <c r="V63" s="31"/>
      <c r="W63" s="30">
        <f t="array" ref="W63">IF(AND(H63:Q63=H63:Q63,H63:Q63="-"),"",AVERAGE(H63:Q63))</f>
        <v>7.2</v>
      </c>
      <c r="X63" s="31"/>
      <c r="Y63" s="39" t="str">
        <f t="shared" si="3"/>
        <v>YES</v>
      </c>
      <c r="Z63" s="36"/>
      <c r="AA63" s="36"/>
      <c r="AB63" s="36"/>
      <c r="AC63" s="36"/>
      <c r="AD63" s="477"/>
      <c r="AE63" s="518">
        <v>7</v>
      </c>
      <c r="AF63" s="582">
        <v>7</v>
      </c>
      <c r="AG63" s="488">
        <f t="shared" si="0"/>
        <v>0</v>
      </c>
      <c r="AH63" s="36"/>
      <c r="AI63" s="36"/>
      <c r="AJ63" s="36"/>
      <c r="AK63" s="36"/>
      <c r="AL63" s="36"/>
      <c r="AM63" s="36"/>
      <c r="AN63" s="36"/>
      <c r="AO63" s="36"/>
      <c r="AP63" s="36"/>
      <c r="AQ63" s="36"/>
      <c r="AR63" s="36"/>
      <c r="AS63" s="36"/>
      <c r="AT63" s="36"/>
      <c r="AU63" s="36"/>
      <c r="AV63" s="36"/>
      <c r="AW63" s="36"/>
      <c r="AX63" s="36"/>
      <c r="AY63" s="36"/>
      <c r="AZ63" s="36"/>
      <c r="BA63" s="36"/>
      <c r="BB63" s="36"/>
      <c r="BC63" s="36"/>
      <c r="BD63" s="284"/>
      <c r="BE63" s="284"/>
      <c r="BF63" s="284"/>
      <c r="BG63" s="284"/>
      <c r="BH63" s="284"/>
      <c r="BI63" s="284"/>
      <c r="BJ63" s="284"/>
      <c r="BK63" s="284"/>
      <c r="BL63" s="284"/>
      <c r="BM63" s="284"/>
      <c r="BN63" s="284"/>
      <c r="BO63" s="284"/>
      <c r="BP63" s="284"/>
      <c r="BQ63" s="284"/>
      <c r="BR63" s="284"/>
      <c r="BS63" s="284"/>
      <c r="BT63" s="284"/>
      <c r="BU63" s="284"/>
    </row>
    <row r="64" spans="1:73" s="481" customFormat="1" ht="14.25" customHeight="1">
      <c r="A64" s="516" t="s">
        <v>154</v>
      </c>
      <c r="B64" s="517">
        <v>2008</v>
      </c>
      <c r="C64" s="517"/>
      <c r="D64" s="580">
        <v>116</v>
      </c>
      <c r="E64" s="581">
        <v>59</v>
      </c>
      <c r="F64" s="554"/>
      <c r="G64" s="566">
        <v>4</v>
      </c>
      <c r="H64" s="579">
        <v>4</v>
      </c>
      <c r="I64" s="579">
        <v>3</v>
      </c>
      <c r="J64" s="579">
        <v>4</v>
      </c>
      <c r="K64" s="582">
        <v>4</v>
      </c>
      <c r="L64" s="584">
        <v>3</v>
      </c>
      <c r="M64" s="582">
        <v>3</v>
      </c>
      <c r="N64" s="582">
        <v>4</v>
      </c>
      <c r="O64" s="582">
        <v>4</v>
      </c>
      <c r="P64" s="582">
        <v>3</v>
      </c>
      <c r="Q64" s="579">
        <v>4</v>
      </c>
      <c r="R64" s="518">
        <f t="shared" si="2"/>
        <v>4</v>
      </c>
      <c r="S64" s="519">
        <f t="array" ref="S64">IF(COUNT(H64:Q64)=0,"",COUNT(IF(H64:Q64=R64,H64:Q64,""))/COUNT(H64:Q64))</f>
        <v>0.6</v>
      </c>
      <c r="T64" s="520">
        <f t="array" ref="T64">IF(AND(H64:Q64=H64:Q64,H64:Q64="-"),"",STDEV(IF(H64:Q64="-","",H64:Q64))/AVERAGE(IF(H64:Q64="-","",H64:Q64+0.000000000000001)))</f>
        <v>0.14344382763731189</v>
      </c>
      <c r="U64" s="31"/>
      <c r="V64" s="31"/>
      <c r="W64" s="30">
        <f t="array" ref="W64">IF(AND(H64:Q64=H64:Q64,H64:Q64="-"),"",AVERAGE(H64:Q64))</f>
        <v>3.6</v>
      </c>
      <c r="X64" s="31"/>
      <c r="Y64" s="39" t="str">
        <f t="shared" si="3"/>
        <v>NO</v>
      </c>
      <c r="Z64" s="36"/>
      <c r="AA64" s="36"/>
      <c r="AB64" s="36"/>
      <c r="AC64" s="36"/>
      <c r="AD64" s="477"/>
      <c r="AE64" s="518">
        <v>4</v>
      </c>
      <c r="AF64" s="582">
        <v>4</v>
      </c>
      <c r="AG64" s="488">
        <f t="shared" si="0"/>
        <v>0</v>
      </c>
      <c r="AH64" s="36"/>
      <c r="AI64" s="36"/>
      <c r="AJ64" s="36"/>
      <c r="AK64" s="36"/>
      <c r="AL64" s="36"/>
      <c r="AM64" s="36"/>
      <c r="AN64" s="36"/>
      <c r="AO64" s="36"/>
      <c r="AP64" s="36"/>
      <c r="AQ64" s="36"/>
      <c r="AR64" s="36"/>
      <c r="AS64" s="36"/>
      <c r="AT64" s="36"/>
      <c r="AU64" s="36"/>
      <c r="AV64" s="36"/>
      <c r="AW64" s="36"/>
      <c r="AX64" s="36"/>
      <c r="AY64" s="36"/>
      <c r="AZ64" s="36"/>
      <c r="BA64" s="36"/>
      <c r="BB64" s="36"/>
      <c r="BC64" s="36"/>
      <c r="BD64" s="284"/>
      <c r="BE64" s="284"/>
      <c r="BF64" s="284"/>
      <c r="BG64" s="284"/>
      <c r="BH64" s="284"/>
      <c r="BI64" s="284"/>
      <c r="BJ64" s="284"/>
      <c r="BK64" s="284"/>
      <c r="BL64" s="284"/>
      <c r="BM64" s="284"/>
      <c r="BN64" s="284"/>
      <c r="BO64" s="284"/>
      <c r="BP64" s="284"/>
      <c r="BQ64" s="284"/>
      <c r="BR64" s="284"/>
      <c r="BS64" s="284"/>
      <c r="BT64" s="284"/>
      <c r="BU64" s="284"/>
    </row>
    <row r="65" spans="1:73" s="481" customFormat="1" ht="14.25" customHeight="1">
      <c r="A65" s="516" t="s">
        <v>154</v>
      </c>
      <c r="B65" s="517">
        <v>2008</v>
      </c>
      <c r="C65" s="517"/>
      <c r="D65" s="580">
        <v>117</v>
      </c>
      <c r="E65" s="581">
        <v>91</v>
      </c>
      <c r="F65" s="554"/>
      <c r="G65" s="566">
        <v>4</v>
      </c>
      <c r="H65" s="579">
        <v>5</v>
      </c>
      <c r="I65" s="579">
        <v>5</v>
      </c>
      <c r="J65" s="579">
        <v>5</v>
      </c>
      <c r="K65" s="582">
        <v>5</v>
      </c>
      <c r="L65" s="584">
        <v>5</v>
      </c>
      <c r="M65" s="582">
        <v>5</v>
      </c>
      <c r="N65" s="582">
        <v>5</v>
      </c>
      <c r="O65" s="582">
        <v>5</v>
      </c>
      <c r="P65" s="582">
        <v>5</v>
      </c>
      <c r="Q65" s="579">
        <v>5</v>
      </c>
      <c r="R65" s="518">
        <f t="shared" si="2"/>
        <v>5</v>
      </c>
      <c r="S65" s="519">
        <f t="array" ref="S65">IF(COUNT(H65:Q65)=0,"",COUNT(IF(H65:Q65=R65,H65:Q65,""))/COUNT(H65:Q65))</f>
        <v>1</v>
      </c>
      <c r="T65" s="520">
        <f t="array" ref="T65">IF(AND(H65:Q65=H65:Q65,H65:Q65="-"),"",STDEV(IF(H65:Q65="-","",H65:Q65))/AVERAGE(IF(H65:Q65="-","",H65:Q65+0.000000000000001)))</f>
        <v>0</v>
      </c>
      <c r="U65" s="31"/>
      <c r="V65" s="31"/>
      <c r="W65" s="30">
        <f t="array" ref="W65">IF(AND(H65:Q65=H65:Q65,H65:Q65="-"),"",AVERAGE(H65:Q65))</f>
        <v>5</v>
      </c>
      <c r="X65" s="31"/>
      <c r="Y65" s="39" t="str">
        <f t="shared" si="3"/>
        <v>YES</v>
      </c>
      <c r="Z65" s="36"/>
      <c r="AA65" s="36"/>
      <c r="AB65" s="36"/>
      <c r="AC65" s="36"/>
      <c r="AD65" s="477"/>
      <c r="AE65" s="518">
        <v>5</v>
      </c>
      <c r="AF65" s="582">
        <v>5</v>
      </c>
      <c r="AG65" s="488">
        <f t="shared" si="0"/>
        <v>0</v>
      </c>
      <c r="AH65" s="36"/>
      <c r="AI65" s="36"/>
      <c r="AJ65" s="36"/>
      <c r="AK65" s="36"/>
      <c r="AL65" s="36"/>
      <c r="AM65" s="36"/>
      <c r="AN65" s="36"/>
      <c r="AO65" s="36"/>
      <c r="AP65" s="36"/>
      <c r="AQ65" s="36"/>
      <c r="AR65" s="36"/>
      <c r="AS65" s="36"/>
      <c r="AT65" s="36"/>
      <c r="AU65" s="36"/>
      <c r="AV65" s="36"/>
      <c r="AW65" s="36"/>
      <c r="AX65" s="36"/>
      <c r="AY65" s="36"/>
      <c r="AZ65" s="36"/>
      <c r="BA65" s="36"/>
      <c r="BB65" s="36"/>
      <c r="BC65" s="36"/>
      <c r="BD65" s="284"/>
      <c r="BE65" s="284"/>
      <c r="BF65" s="284"/>
      <c r="BG65" s="284"/>
      <c r="BH65" s="284"/>
      <c r="BI65" s="284"/>
      <c r="BJ65" s="284"/>
      <c r="BK65" s="284"/>
      <c r="BL65" s="284"/>
      <c r="BM65" s="284"/>
      <c r="BN65" s="284"/>
      <c r="BO65" s="284"/>
      <c r="BP65" s="284"/>
      <c r="BQ65" s="284"/>
      <c r="BR65" s="284"/>
      <c r="BS65" s="284"/>
      <c r="BT65" s="284"/>
      <c r="BU65" s="284"/>
    </row>
    <row r="66" spans="1:73" s="481" customFormat="1" ht="14.25" customHeight="1" thickBot="1">
      <c r="A66" s="516" t="s">
        <v>154</v>
      </c>
      <c r="B66" s="517">
        <v>2008</v>
      </c>
      <c r="C66" s="517"/>
      <c r="D66" s="580">
        <v>119</v>
      </c>
      <c r="E66" s="581">
        <v>84</v>
      </c>
      <c r="F66" s="554"/>
      <c r="G66" s="566">
        <v>4</v>
      </c>
      <c r="H66" s="579">
        <v>5</v>
      </c>
      <c r="I66" s="579">
        <v>5</v>
      </c>
      <c r="J66" s="579">
        <v>5</v>
      </c>
      <c r="K66" s="582">
        <v>5</v>
      </c>
      <c r="L66" s="584">
        <v>5</v>
      </c>
      <c r="M66" s="582">
        <v>5</v>
      </c>
      <c r="N66" s="582">
        <v>5</v>
      </c>
      <c r="O66" s="582">
        <v>5</v>
      </c>
      <c r="P66" s="582">
        <v>5</v>
      </c>
      <c r="Q66" s="579">
        <v>5</v>
      </c>
      <c r="R66" s="518">
        <f t="shared" si="2"/>
        <v>5</v>
      </c>
      <c r="S66" s="519">
        <f t="array" ref="S66">IF(COUNT(H66:Q66)=0,"",COUNT(IF(H66:Q66=R66,H66:Q66,""))/COUNT(H66:Q66))</f>
        <v>1</v>
      </c>
      <c r="T66" s="520">
        <f t="array" ref="T66">IF(AND(H66:Q66=H66:Q66,H66:Q66="-"),"",STDEV(IF(H66:Q66="-","",H66:Q66))/AVERAGE(IF(H66:Q66="-","",H66:Q66+0.000000000000001)))</f>
        <v>0</v>
      </c>
      <c r="U66" s="31"/>
      <c r="V66" s="31"/>
      <c r="W66" s="30">
        <f t="array" ref="W66">IF(AND(H66:Q66=H66:Q66,H66:Q66="-"),"",AVERAGE(H66:Q66))</f>
        <v>5</v>
      </c>
      <c r="X66" s="31"/>
      <c r="Y66" s="39" t="str">
        <f t="shared" si="3"/>
        <v>YES</v>
      </c>
      <c r="Z66" s="36"/>
      <c r="AA66" s="36"/>
      <c r="AB66" s="36"/>
      <c r="AC66" s="36"/>
      <c r="AD66" s="477"/>
      <c r="AE66" s="518">
        <v>5</v>
      </c>
      <c r="AF66" s="582">
        <v>5</v>
      </c>
      <c r="AG66" s="488">
        <f t="shared" si="0"/>
        <v>0</v>
      </c>
      <c r="AH66" s="36"/>
      <c r="AI66" s="36"/>
      <c r="AJ66" s="36"/>
      <c r="AK66" s="36"/>
      <c r="AL66" s="36"/>
      <c r="AM66" s="36"/>
      <c r="AN66" s="36"/>
      <c r="AO66" s="36"/>
      <c r="AP66" s="36"/>
      <c r="AQ66" s="36"/>
      <c r="AR66" s="36"/>
      <c r="AS66" s="36"/>
      <c r="AT66" s="36"/>
      <c r="AU66" s="36"/>
      <c r="AV66" s="36"/>
      <c r="AW66" s="36"/>
      <c r="AX66" s="36"/>
      <c r="AY66" s="36"/>
      <c r="AZ66" s="36"/>
      <c r="BA66" s="36"/>
      <c r="BB66" s="36"/>
      <c r="BC66" s="36"/>
      <c r="BD66" s="284"/>
      <c r="BE66" s="284"/>
      <c r="BF66" s="284"/>
      <c r="BG66" s="284"/>
      <c r="BH66" s="284"/>
      <c r="BI66" s="284"/>
      <c r="BJ66" s="284"/>
      <c r="BK66" s="284"/>
      <c r="BL66" s="284"/>
      <c r="BM66" s="284"/>
      <c r="BN66" s="284"/>
      <c r="BO66" s="284"/>
      <c r="BP66" s="284"/>
      <c r="BQ66" s="284"/>
      <c r="BR66" s="284"/>
      <c r="BS66" s="284"/>
      <c r="BT66" s="284"/>
      <c r="BU66" s="284"/>
    </row>
    <row r="67" spans="1:73" s="481" customFormat="1" ht="14.25" customHeight="1" thickTop="1">
      <c r="A67" s="523"/>
      <c r="B67" s="523"/>
      <c r="C67" s="523"/>
      <c r="D67" s="523"/>
      <c r="E67" s="524"/>
      <c r="F67" s="525"/>
      <c r="G67" s="526" t="s">
        <v>29</v>
      </c>
      <c r="H67" s="559">
        <f>H101</f>
        <v>62</v>
      </c>
      <c r="I67" s="559">
        <f t="shared" ref="I67:Q67" si="4">I101</f>
        <v>62</v>
      </c>
      <c r="J67" s="559">
        <f t="shared" si="4"/>
        <v>62</v>
      </c>
      <c r="K67" s="559">
        <f t="shared" si="4"/>
        <v>62</v>
      </c>
      <c r="L67" s="559">
        <f t="shared" si="4"/>
        <v>62</v>
      </c>
      <c r="M67" s="559">
        <f t="shared" si="4"/>
        <v>62</v>
      </c>
      <c r="N67" s="559">
        <f t="shared" si="4"/>
        <v>62</v>
      </c>
      <c r="O67" s="559">
        <f>O101</f>
        <v>62</v>
      </c>
      <c r="P67" s="559">
        <f t="shared" si="4"/>
        <v>62</v>
      </c>
      <c r="Q67" s="559">
        <f t="shared" si="4"/>
        <v>62</v>
      </c>
      <c r="R67" s="528"/>
      <c r="S67" s="612">
        <f>AVERAGE(S5:S66)</f>
        <v>0.78225806451612911</v>
      </c>
      <c r="T67" s="612">
        <f>AVERAGE(T5:T66)</f>
        <v>7.9723738034581104E-2</v>
      </c>
      <c r="U67" s="31"/>
      <c r="V67" s="31"/>
      <c r="W67" s="501"/>
      <c r="X67" s="31"/>
      <c r="Y67" s="502"/>
      <c r="Z67" s="36"/>
      <c r="AA67" s="36"/>
      <c r="AB67" s="36"/>
      <c r="AC67" s="36"/>
      <c r="AD67" s="36"/>
      <c r="AE67" s="559">
        <f t="shared" ref="AE67:AF67" si="5">AE101</f>
        <v>0</v>
      </c>
      <c r="AF67" s="559">
        <f t="shared" si="5"/>
        <v>0</v>
      </c>
      <c r="AG67" s="503"/>
      <c r="AH67" s="36"/>
      <c r="AI67" s="36"/>
      <c r="AJ67" s="36"/>
      <c r="AK67" s="36"/>
      <c r="AL67" s="36"/>
      <c r="AM67" s="36"/>
      <c r="AN67" s="36"/>
      <c r="AO67" s="36"/>
      <c r="AP67" s="36"/>
      <c r="AQ67" s="36"/>
      <c r="AR67" s="36"/>
      <c r="AS67" s="36"/>
      <c r="AT67" s="36"/>
      <c r="AU67" s="36"/>
      <c r="AV67" s="36"/>
      <c r="AW67" s="36"/>
      <c r="AX67" s="36"/>
      <c r="AY67" s="36"/>
      <c r="AZ67" s="36"/>
      <c r="BA67" s="36"/>
      <c r="BB67" s="36"/>
      <c r="BC67" s="36"/>
      <c r="BD67" s="284"/>
      <c r="BE67" s="284"/>
      <c r="BF67" s="284"/>
      <c r="BG67" s="284"/>
      <c r="BH67" s="284"/>
      <c r="BI67" s="284"/>
      <c r="BJ67" s="284"/>
      <c r="BK67" s="284"/>
      <c r="BL67" s="284"/>
      <c r="BM67" s="284"/>
      <c r="BN67" s="284"/>
      <c r="BO67" s="284"/>
      <c r="BP67" s="284"/>
      <c r="BQ67" s="284"/>
      <c r="BR67" s="284"/>
      <c r="BS67" s="284"/>
      <c r="BT67" s="284"/>
      <c r="BU67" s="284"/>
    </row>
    <row r="68" spans="1:73" s="481" customFormat="1" ht="14.25" customHeight="1" thickBot="1">
      <c r="A68" s="529"/>
      <c r="B68" s="529"/>
      <c r="C68" s="530"/>
      <c r="D68" s="531"/>
      <c r="E68" s="532"/>
      <c r="F68" s="533"/>
      <c r="G68" s="534" t="s">
        <v>30</v>
      </c>
      <c r="H68" s="535">
        <f t="shared" ref="H68:Q68" si="6">62-H67</f>
        <v>0</v>
      </c>
      <c r="I68" s="535">
        <f t="shared" si="6"/>
        <v>0</v>
      </c>
      <c r="J68" s="535">
        <f t="shared" si="6"/>
        <v>0</v>
      </c>
      <c r="K68" s="535">
        <f t="shared" si="6"/>
        <v>0</v>
      </c>
      <c r="L68" s="535">
        <f t="shared" si="6"/>
        <v>0</v>
      </c>
      <c r="M68" s="535">
        <f t="shared" si="6"/>
        <v>0</v>
      </c>
      <c r="N68" s="535">
        <f t="shared" si="6"/>
        <v>0</v>
      </c>
      <c r="O68" s="535">
        <f t="shared" si="6"/>
        <v>0</v>
      </c>
      <c r="P68" s="535">
        <f t="shared" si="6"/>
        <v>0</v>
      </c>
      <c r="Q68" s="535">
        <f t="shared" si="6"/>
        <v>0</v>
      </c>
      <c r="R68" s="536"/>
      <c r="S68" s="613"/>
      <c r="T68" s="613"/>
      <c r="U68" s="31"/>
      <c r="V68" s="31"/>
      <c r="W68" s="31"/>
      <c r="X68" s="31"/>
      <c r="Y68" s="476"/>
      <c r="Z68" s="36"/>
      <c r="AA68" s="36"/>
      <c r="AB68" s="36"/>
      <c r="AC68" s="36"/>
      <c r="AD68" s="77"/>
      <c r="AE68" s="535">
        <f t="shared" ref="AE68:AF68" si="7">62-AE67</f>
        <v>62</v>
      </c>
      <c r="AF68" s="535">
        <f t="shared" si="7"/>
        <v>62</v>
      </c>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284"/>
      <c r="BE68" s="284"/>
      <c r="BF68" s="284"/>
      <c r="BG68" s="284"/>
      <c r="BH68" s="284"/>
      <c r="BI68" s="284"/>
      <c r="BJ68" s="284"/>
      <c r="BK68" s="284"/>
      <c r="BL68" s="284"/>
      <c r="BM68" s="284"/>
      <c r="BN68" s="284"/>
      <c r="BO68" s="284"/>
      <c r="BP68" s="284"/>
      <c r="BQ68" s="284"/>
      <c r="BR68" s="284"/>
      <c r="BS68" s="284"/>
      <c r="BT68" s="284"/>
      <c r="BU68" s="284"/>
    </row>
    <row r="69" spans="1:73" s="84" customFormat="1" ht="12.75" customHeight="1" thickTop="1">
      <c r="A69" s="78"/>
      <c r="B69" s="78"/>
      <c r="C69" s="78"/>
      <c r="D69" s="78"/>
      <c r="E69" s="79"/>
      <c r="F69" s="79"/>
      <c r="G69" s="79"/>
      <c r="H69" s="79"/>
      <c r="I69" s="79"/>
      <c r="J69" s="78"/>
      <c r="K69" s="78"/>
      <c r="L69" s="78"/>
      <c r="M69" s="78"/>
      <c r="N69" s="78"/>
      <c r="O69" s="78"/>
      <c r="P69" s="78"/>
      <c r="Q69" s="78"/>
      <c r="R69" s="80"/>
      <c r="S69" s="80"/>
      <c r="T69" s="80"/>
      <c r="U69" s="81"/>
      <c r="V69" s="6"/>
      <c r="W69" s="81"/>
      <c r="X69" s="81"/>
      <c r="Y69" s="82"/>
      <c r="Z69" s="8"/>
      <c r="AA69" s="8"/>
      <c r="AB69" s="77"/>
      <c r="AC69" s="77"/>
      <c r="AD69" s="77"/>
      <c r="AE69" s="77"/>
      <c r="AF69" s="77"/>
      <c r="AG69" s="8"/>
      <c r="AH69" s="8"/>
      <c r="AI69" s="8"/>
      <c r="AJ69" s="8"/>
      <c r="AK69" s="77"/>
      <c r="AL69" s="77"/>
      <c r="AM69" s="77"/>
      <c r="AN69" s="77"/>
      <c r="AO69" s="77"/>
      <c r="AP69" s="77"/>
      <c r="AQ69" s="77"/>
      <c r="AR69" s="77"/>
      <c r="AS69" s="77"/>
      <c r="AT69" s="77"/>
      <c r="AU69" s="77"/>
      <c r="AV69" s="77"/>
      <c r="AW69" s="77"/>
      <c r="AX69" s="77"/>
      <c r="AY69" s="77"/>
      <c r="AZ69" s="77"/>
      <c r="BA69" s="77"/>
      <c r="BB69" s="77"/>
      <c r="BC69" s="77"/>
      <c r="BD69" s="83"/>
      <c r="BE69" s="83"/>
      <c r="BF69" s="83"/>
      <c r="BG69" s="83"/>
      <c r="BH69" s="83"/>
      <c r="BI69" s="83"/>
      <c r="BJ69" s="83"/>
      <c r="BK69" s="83"/>
      <c r="BL69" s="83"/>
      <c r="BM69" s="83"/>
      <c r="BN69" s="83"/>
      <c r="BO69" s="83"/>
      <c r="BP69" s="83"/>
      <c r="BQ69" s="83"/>
      <c r="BR69" s="83"/>
      <c r="BS69" s="83"/>
      <c r="BT69" s="83"/>
      <c r="BU69" s="83"/>
    </row>
    <row r="70" spans="1:73" s="84" customFormat="1" ht="12.75" customHeight="1">
      <c r="A70" s="78"/>
      <c r="B70" s="78"/>
      <c r="C70" s="85"/>
      <c r="D70" s="85"/>
      <c r="E70" s="86"/>
      <c r="F70" s="86"/>
      <c r="G70" s="85" t="s">
        <v>31</v>
      </c>
      <c r="H70" s="87">
        <f>MIN(H5:Q66)</f>
        <v>2</v>
      </c>
      <c r="I70" s="87"/>
      <c r="J70" s="78"/>
      <c r="K70" s="78"/>
      <c r="L70" s="78"/>
      <c r="M70" s="78"/>
      <c r="N70" s="78"/>
      <c r="O70" s="78"/>
      <c r="P70" s="78"/>
      <c r="Q70" s="78"/>
      <c r="R70" s="80"/>
      <c r="S70" s="78"/>
      <c r="T70" s="88"/>
      <c r="U70" s="81"/>
      <c r="V70" s="6"/>
      <c r="W70" s="81"/>
      <c r="X70" s="81"/>
      <c r="Y70" s="82"/>
      <c r="Z70" s="8"/>
      <c r="AA70" s="8"/>
      <c r="AB70" s="77"/>
      <c r="AC70" s="77"/>
      <c r="AD70" s="77"/>
      <c r="AE70" s="77"/>
      <c r="AF70" s="77"/>
      <c r="AG70" s="8"/>
      <c r="AH70" s="8"/>
      <c r="AI70" s="8"/>
      <c r="AJ70" s="8"/>
      <c r="AK70" s="77"/>
      <c r="AL70" s="77"/>
      <c r="AM70" s="77"/>
      <c r="AN70" s="77"/>
      <c r="AO70" s="77"/>
      <c r="AP70" s="77"/>
      <c r="AQ70" s="77"/>
      <c r="AR70" s="77"/>
      <c r="AS70" s="77"/>
      <c r="AT70" s="77"/>
      <c r="AU70" s="77"/>
      <c r="AV70" s="77"/>
      <c r="AW70" s="77"/>
      <c r="AX70" s="77"/>
      <c r="AY70" s="77"/>
      <c r="AZ70" s="77"/>
      <c r="BA70" s="77"/>
      <c r="BB70" s="77"/>
      <c r="BC70" s="77"/>
      <c r="BD70" s="83"/>
      <c r="BE70" s="83"/>
      <c r="BF70" s="83"/>
      <c r="BG70" s="83"/>
      <c r="BH70" s="83"/>
      <c r="BI70" s="83"/>
      <c r="BJ70" s="83"/>
      <c r="BK70" s="83"/>
      <c r="BL70" s="83"/>
      <c r="BM70" s="83"/>
      <c r="BN70" s="83"/>
      <c r="BO70" s="83"/>
      <c r="BP70" s="83"/>
      <c r="BQ70" s="83"/>
      <c r="BR70" s="83"/>
      <c r="BS70" s="83"/>
      <c r="BT70" s="83"/>
      <c r="BU70" s="83"/>
    </row>
    <row r="71" spans="1:73" s="84" customFormat="1" ht="12.75" customHeight="1">
      <c r="A71" s="78"/>
      <c r="B71" s="78"/>
      <c r="C71" s="85"/>
      <c r="D71" s="85"/>
      <c r="E71" s="86"/>
      <c r="F71" s="86"/>
      <c r="G71" s="85" t="s">
        <v>32</v>
      </c>
      <c r="H71" s="87">
        <f>MAX(H5:Q66)</f>
        <v>11</v>
      </c>
      <c r="I71" s="87"/>
      <c r="J71" s="78"/>
      <c r="K71" s="78"/>
      <c r="L71" s="78"/>
      <c r="M71" s="78"/>
      <c r="N71" s="78"/>
      <c r="O71" s="78"/>
      <c r="P71" s="78"/>
      <c r="Q71" s="78"/>
      <c r="R71" s="80"/>
      <c r="S71" s="78"/>
      <c r="T71" s="88"/>
      <c r="U71" s="81"/>
      <c r="V71" s="6"/>
      <c r="W71" s="81"/>
      <c r="X71" s="81"/>
      <c r="Y71" s="82"/>
      <c r="Z71" s="8"/>
      <c r="AA71" s="8"/>
      <c r="AB71" s="77"/>
      <c r="AC71" s="77"/>
      <c r="AD71" s="77"/>
      <c r="AE71" s="77"/>
      <c r="AF71" s="77"/>
      <c r="AG71" s="8"/>
      <c r="AH71" s="8"/>
      <c r="AI71" s="8"/>
      <c r="AJ71" s="8"/>
      <c r="AK71" s="77"/>
      <c r="AL71" s="77"/>
      <c r="AM71" s="77"/>
      <c r="AN71" s="77"/>
      <c r="AO71" s="77"/>
      <c r="AP71" s="77"/>
      <c r="AQ71" s="77"/>
      <c r="AR71" s="77"/>
      <c r="AS71" s="77"/>
      <c r="AT71" s="77"/>
      <c r="AU71" s="77"/>
      <c r="AV71" s="77"/>
      <c r="AW71" s="77"/>
      <c r="AX71" s="77"/>
      <c r="AY71" s="77"/>
      <c r="AZ71" s="77"/>
      <c r="BA71" s="77"/>
      <c r="BB71" s="77"/>
      <c r="BC71" s="77"/>
      <c r="BD71" s="83"/>
      <c r="BE71" s="83"/>
      <c r="BF71" s="83"/>
      <c r="BG71" s="83"/>
      <c r="BH71" s="83"/>
      <c r="BI71" s="83"/>
      <c r="BJ71" s="83"/>
      <c r="BK71" s="83"/>
      <c r="BL71" s="83"/>
      <c r="BM71" s="83"/>
      <c r="BN71" s="83"/>
      <c r="BO71" s="83"/>
      <c r="BP71" s="83"/>
      <c r="BQ71" s="83"/>
      <c r="BR71" s="83"/>
      <c r="BS71" s="83"/>
      <c r="BT71" s="83"/>
      <c r="BU71" s="83"/>
    </row>
    <row r="72" spans="1:73" customFormat="1" ht="12.75" customHeight="1">
      <c r="A72" s="19"/>
      <c r="B72" s="19"/>
      <c r="C72" s="19"/>
      <c r="D72" s="19"/>
      <c r="E72" s="89"/>
      <c r="F72" s="89"/>
      <c r="G72" s="19"/>
      <c r="H72" s="90"/>
      <c r="I72" s="90"/>
      <c r="J72" s="19"/>
      <c r="K72" s="19"/>
      <c r="L72" s="19"/>
      <c r="M72" s="19"/>
      <c r="N72" s="19"/>
      <c r="O72" s="19"/>
      <c r="P72" s="19"/>
      <c r="Q72" s="19"/>
      <c r="R72" s="8"/>
      <c r="S72" s="8"/>
      <c r="T72" s="8"/>
      <c r="U72" s="8"/>
      <c r="V72" s="6"/>
      <c r="W72" s="8"/>
      <c r="X72" s="8"/>
      <c r="Y72" s="91"/>
      <c r="Z72" s="8"/>
      <c r="AA72" s="8"/>
      <c r="AB72" s="8"/>
      <c r="AC72" s="8"/>
      <c r="AD72" s="36"/>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12"/>
      <c r="BE72" s="12"/>
      <c r="BF72" s="12"/>
      <c r="BG72" s="12"/>
      <c r="BH72" s="12"/>
      <c r="BI72" s="12"/>
      <c r="BJ72" s="12"/>
      <c r="BK72" s="12"/>
      <c r="BL72" s="12"/>
      <c r="BM72" s="12"/>
      <c r="BN72" s="12"/>
      <c r="BO72" s="12"/>
      <c r="BP72" s="12"/>
      <c r="BQ72" s="12"/>
      <c r="BR72" s="12"/>
      <c r="BS72" s="12"/>
      <c r="BT72" s="12"/>
      <c r="BU72" s="12"/>
    </row>
    <row r="73" spans="1:73" s="100" customFormat="1" ht="18" customHeight="1">
      <c r="A73" s="19"/>
      <c r="B73" s="19"/>
      <c r="C73" s="92" t="s">
        <v>33</v>
      </c>
      <c r="D73" s="92"/>
      <c r="E73" s="93"/>
      <c r="F73" s="93"/>
      <c r="G73" s="94"/>
      <c r="H73" s="95"/>
      <c r="I73" s="95"/>
      <c r="J73" s="96"/>
      <c r="K73" s="96"/>
      <c r="L73" s="96"/>
      <c r="M73" s="96"/>
      <c r="N73" s="96"/>
      <c r="O73" s="96"/>
      <c r="P73" s="96"/>
      <c r="Q73" s="96"/>
      <c r="R73" s="94"/>
      <c r="S73" s="8"/>
      <c r="T73" s="97"/>
      <c r="U73" s="97"/>
      <c r="V73" s="6"/>
      <c r="W73" s="97"/>
      <c r="X73" s="97"/>
      <c r="Y73" s="91"/>
      <c r="Z73" s="8"/>
      <c r="AA73" s="98"/>
      <c r="AB73" s="98"/>
      <c r="AC73" s="8"/>
      <c r="AD73" s="8"/>
      <c r="AE73" s="8"/>
      <c r="AF73" s="8"/>
      <c r="AG73" s="8"/>
      <c r="AH73" s="8"/>
      <c r="AI73" s="8"/>
      <c r="AJ73" s="8"/>
      <c r="AK73" s="98"/>
      <c r="AL73" s="98"/>
      <c r="AM73" s="98"/>
      <c r="AN73" s="98"/>
      <c r="AO73" s="98"/>
      <c r="AP73" s="98"/>
      <c r="AQ73" s="98"/>
      <c r="AR73" s="98"/>
      <c r="AS73" s="98"/>
      <c r="AT73" s="98"/>
      <c r="AU73" s="98"/>
      <c r="AV73" s="97"/>
      <c r="AW73" s="97"/>
      <c r="AX73" s="97"/>
      <c r="AY73" s="97"/>
      <c r="AZ73" s="97"/>
      <c r="BA73" s="97"/>
      <c r="BB73" s="97"/>
      <c r="BC73" s="97"/>
      <c r="BD73" s="99"/>
      <c r="BE73" s="99"/>
      <c r="BF73" s="99"/>
      <c r="BG73" s="99"/>
      <c r="BH73" s="99"/>
      <c r="BI73" s="99"/>
      <c r="BJ73" s="99"/>
      <c r="BK73" s="99"/>
      <c r="BL73" s="99"/>
      <c r="BM73" s="99"/>
      <c r="BN73" s="99"/>
      <c r="BO73" s="99"/>
      <c r="BP73" s="99"/>
      <c r="BQ73" s="99"/>
      <c r="BR73" s="99"/>
      <c r="BS73" s="99"/>
      <c r="BT73" s="99"/>
      <c r="BU73" s="99"/>
    </row>
    <row r="74" spans="1:73" s="100" customFormat="1" ht="15" customHeight="1">
      <c r="A74" s="19"/>
      <c r="B74" s="19"/>
      <c r="C74" s="101"/>
      <c r="D74" s="101"/>
      <c r="E74" s="93"/>
      <c r="F74" s="93"/>
      <c r="G74" s="94"/>
      <c r="H74" s="95"/>
      <c r="I74" s="95"/>
      <c r="J74" s="96"/>
      <c r="K74" s="96"/>
      <c r="L74" s="96"/>
      <c r="M74" s="96"/>
      <c r="N74" s="96"/>
      <c r="O74" s="96"/>
      <c r="P74" s="96"/>
      <c r="Q74" s="96"/>
      <c r="R74" s="94"/>
      <c r="S74" s="8"/>
      <c r="T74" s="97"/>
      <c r="U74" s="97"/>
      <c r="V74" s="97"/>
      <c r="W74" s="97"/>
      <c r="X74" s="97"/>
      <c r="Y74" s="91"/>
      <c r="Z74" s="98"/>
      <c r="AA74" s="98"/>
      <c r="AB74" s="98"/>
      <c r="AC74" s="8"/>
      <c r="AD74" s="8"/>
      <c r="AE74" s="8"/>
      <c r="AF74" s="8"/>
      <c r="AG74" s="8"/>
      <c r="AH74" s="8"/>
      <c r="AI74" s="8"/>
      <c r="AJ74" s="8"/>
      <c r="AK74" s="98"/>
      <c r="AL74" s="98"/>
      <c r="AM74" s="98"/>
      <c r="AN74" s="98"/>
      <c r="AO74" s="98"/>
      <c r="AP74" s="98"/>
      <c r="AQ74" s="98"/>
      <c r="AR74" s="98"/>
      <c r="AS74" s="98"/>
      <c r="AT74" s="98"/>
      <c r="AU74" s="98"/>
      <c r="AV74" s="97"/>
      <c r="AW74" s="97"/>
      <c r="AX74" s="97"/>
      <c r="AY74" s="97"/>
      <c r="AZ74" s="97"/>
      <c r="BA74" s="97"/>
      <c r="BB74" s="97"/>
      <c r="BC74" s="97"/>
      <c r="BD74" s="99"/>
      <c r="BE74" s="99"/>
      <c r="BF74" s="99"/>
      <c r="BG74" s="99"/>
      <c r="BH74" s="99"/>
      <c r="BI74" s="99"/>
      <c r="BJ74" s="99"/>
      <c r="BK74" s="99"/>
      <c r="BL74" s="99"/>
      <c r="BM74" s="99"/>
      <c r="BN74" s="99"/>
      <c r="BO74" s="99"/>
      <c r="BP74" s="99"/>
      <c r="BQ74" s="99"/>
      <c r="BR74" s="99"/>
      <c r="BS74" s="99"/>
      <c r="BT74" s="99"/>
      <c r="BU74" s="99"/>
    </row>
    <row r="75" spans="1:73" s="100" customFormat="1" ht="15" customHeight="1">
      <c r="A75" s="19"/>
      <c r="B75" s="19"/>
      <c r="C75" s="101"/>
      <c r="D75" s="101"/>
      <c r="E75" s="102"/>
      <c r="F75" s="102"/>
      <c r="G75" s="94"/>
      <c r="H75" s="95"/>
      <c r="I75" s="95"/>
      <c r="J75" s="96"/>
      <c r="K75" s="96"/>
      <c r="L75" s="96"/>
      <c r="M75" s="96"/>
      <c r="N75" s="96"/>
      <c r="O75" s="96"/>
      <c r="P75" s="96"/>
      <c r="Q75" s="96"/>
      <c r="R75" s="94"/>
      <c r="S75" s="8"/>
      <c r="T75" s="97"/>
      <c r="U75" s="97"/>
      <c r="V75" s="97"/>
      <c r="W75" s="97"/>
      <c r="X75" s="97"/>
      <c r="Y75" s="91"/>
      <c r="Z75" s="98"/>
      <c r="AA75" s="98"/>
      <c r="AB75" s="98"/>
      <c r="AC75" s="8"/>
      <c r="AD75" s="8"/>
      <c r="AE75" s="8"/>
      <c r="AF75" s="8"/>
      <c r="AG75" s="8"/>
      <c r="AH75" s="8"/>
      <c r="AI75" s="8"/>
      <c r="AJ75" s="8"/>
      <c r="AK75" s="98"/>
      <c r="AL75" s="98"/>
      <c r="AM75" s="98"/>
      <c r="AN75" s="98"/>
      <c r="AO75" s="98"/>
      <c r="AP75" s="98"/>
      <c r="AQ75" s="98"/>
      <c r="AR75" s="98"/>
      <c r="AS75" s="98"/>
      <c r="AT75" s="98"/>
      <c r="AU75" s="98"/>
      <c r="AV75" s="103"/>
      <c r="AW75" s="103"/>
      <c r="AX75" s="97"/>
      <c r="AY75" s="97"/>
      <c r="AZ75" s="97"/>
      <c r="BA75" s="97"/>
      <c r="BB75" s="97"/>
      <c r="BC75" s="97"/>
      <c r="BD75" s="99"/>
      <c r="BE75" s="99"/>
      <c r="BF75" s="99"/>
      <c r="BG75" s="99"/>
      <c r="BH75" s="99"/>
      <c r="BI75" s="99"/>
      <c r="BJ75" s="99"/>
      <c r="BK75" s="99"/>
      <c r="BL75" s="99"/>
      <c r="BM75" s="99"/>
      <c r="BN75" s="99"/>
      <c r="BO75" s="99"/>
      <c r="BP75" s="99"/>
      <c r="BQ75" s="99"/>
      <c r="BR75" s="99"/>
      <c r="BS75" s="99"/>
      <c r="BT75" s="99"/>
      <c r="BU75" s="99"/>
    </row>
    <row r="76" spans="1:73" s="100" customFormat="1" ht="15" customHeight="1">
      <c r="A76" s="19"/>
      <c r="B76" s="19"/>
      <c r="C76" s="101"/>
      <c r="D76" s="101"/>
      <c r="E76" s="102"/>
      <c r="F76" s="102"/>
      <c r="G76" s="94"/>
      <c r="H76" s="95"/>
      <c r="I76" s="95"/>
      <c r="J76" s="96"/>
      <c r="K76" s="96"/>
      <c r="L76" s="96"/>
      <c r="M76" s="96"/>
      <c r="N76" s="96"/>
      <c r="O76" s="96"/>
      <c r="P76" s="96"/>
      <c r="Q76" s="96"/>
      <c r="R76" s="94"/>
      <c r="S76" s="8"/>
      <c r="T76" s="97"/>
      <c r="U76" s="97"/>
      <c r="V76" s="97"/>
      <c r="W76" s="97"/>
      <c r="X76" s="97"/>
      <c r="Y76" s="91"/>
      <c r="Z76" s="98"/>
      <c r="AA76" s="98"/>
      <c r="AB76" s="98"/>
      <c r="AC76" s="8"/>
      <c r="AD76" s="8"/>
      <c r="AE76" s="8"/>
      <c r="AF76" s="8"/>
      <c r="AG76" s="8"/>
      <c r="AH76" s="8"/>
      <c r="AI76" s="8"/>
      <c r="AJ76" s="8"/>
      <c r="AK76" s="98"/>
      <c r="AL76" s="98"/>
      <c r="AM76" s="98"/>
      <c r="AN76" s="98"/>
      <c r="AO76" s="98"/>
      <c r="AP76" s="98"/>
      <c r="AQ76" s="98"/>
      <c r="AR76" s="98"/>
      <c r="AS76" s="98"/>
      <c r="AT76" s="98"/>
      <c r="AU76" s="98"/>
      <c r="AV76" s="103"/>
      <c r="AW76" s="103"/>
      <c r="AX76" s="97"/>
      <c r="AY76" s="97"/>
      <c r="AZ76" s="97"/>
      <c r="BA76" s="97"/>
      <c r="BB76" s="97"/>
      <c r="BC76" s="97"/>
      <c r="BD76" s="99"/>
      <c r="BE76" s="99"/>
      <c r="BF76" s="99"/>
      <c r="BG76" s="99"/>
      <c r="BH76" s="99"/>
      <c r="BI76" s="99"/>
      <c r="BJ76" s="99"/>
      <c r="BK76" s="99"/>
      <c r="BL76" s="99"/>
      <c r="BM76" s="99"/>
      <c r="BN76" s="99"/>
      <c r="BO76" s="99"/>
      <c r="BP76" s="99"/>
      <c r="BQ76" s="99"/>
      <c r="BR76" s="99"/>
      <c r="BS76" s="99"/>
      <c r="BT76" s="99"/>
      <c r="BU76" s="99"/>
    </row>
    <row r="77" spans="1:73" s="100" customFormat="1" ht="15" customHeight="1">
      <c r="A77" s="19"/>
      <c r="B77" s="19"/>
      <c r="C77" s="96"/>
      <c r="D77" s="96"/>
      <c r="E77" s="93"/>
      <c r="F77" s="93"/>
      <c r="G77" s="94"/>
      <c r="H77" s="95"/>
      <c r="I77" s="95"/>
      <c r="J77" s="96"/>
      <c r="K77" s="96"/>
      <c r="L77" s="96"/>
      <c r="M77" s="96"/>
      <c r="N77" s="96"/>
      <c r="O77" s="96"/>
      <c r="P77" s="96"/>
      <c r="Q77" s="96"/>
      <c r="R77" s="94"/>
      <c r="S77" s="8"/>
      <c r="T77" s="97"/>
      <c r="U77" s="97"/>
      <c r="V77" s="97"/>
      <c r="W77" s="97"/>
      <c r="X77" s="97"/>
      <c r="Y77" s="91"/>
      <c r="Z77" s="98"/>
      <c r="AA77" s="98"/>
      <c r="AB77" s="98"/>
      <c r="AC77" s="8"/>
      <c r="AD77" s="8"/>
      <c r="AE77" s="8"/>
      <c r="AF77" s="8"/>
      <c r="AG77" s="8"/>
      <c r="AH77" s="8"/>
      <c r="AI77" s="8"/>
      <c r="AJ77" s="8"/>
      <c r="AK77" s="98"/>
      <c r="AL77" s="98"/>
      <c r="AM77" s="98"/>
      <c r="AN77" s="98"/>
      <c r="AO77" s="98"/>
      <c r="AP77" s="98"/>
      <c r="AQ77" s="98"/>
      <c r="AR77" s="98"/>
      <c r="AS77" s="98"/>
      <c r="AT77" s="98"/>
      <c r="AU77" s="98"/>
      <c r="AV77" s="103"/>
      <c r="AW77" s="103"/>
      <c r="AX77" s="97"/>
      <c r="AY77" s="97"/>
      <c r="AZ77" s="97"/>
      <c r="BA77" s="97"/>
      <c r="BB77" s="97"/>
      <c r="BC77" s="97"/>
      <c r="BD77" s="99"/>
      <c r="BE77" s="99"/>
      <c r="BF77" s="99"/>
      <c r="BG77" s="99"/>
      <c r="BH77" s="99"/>
      <c r="BI77" s="99"/>
      <c r="BJ77" s="99"/>
      <c r="BK77" s="99"/>
      <c r="BL77" s="99"/>
      <c r="BM77" s="99"/>
      <c r="BN77" s="99"/>
      <c r="BO77" s="99"/>
      <c r="BP77" s="99"/>
      <c r="BQ77" s="99"/>
      <c r="BR77" s="99"/>
      <c r="BS77" s="99"/>
      <c r="BT77" s="99"/>
      <c r="BU77" s="99"/>
    </row>
    <row r="78" spans="1:73" s="100" customFormat="1" ht="15" customHeight="1">
      <c r="A78" s="19"/>
      <c r="B78" s="19"/>
      <c r="C78" s="96"/>
      <c r="D78" s="96"/>
      <c r="E78" s="93"/>
      <c r="F78" s="93"/>
      <c r="G78" s="94"/>
      <c r="H78" s="95"/>
      <c r="I78" s="95"/>
      <c r="J78" s="96"/>
      <c r="K78" s="96"/>
      <c r="L78" s="96"/>
      <c r="M78" s="96"/>
      <c r="N78" s="96"/>
      <c r="O78" s="96"/>
      <c r="P78" s="96"/>
      <c r="Q78" s="96"/>
      <c r="R78" s="94"/>
      <c r="S78" s="8"/>
      <c r="T78" s="97"/>
      <c r="U78" s="97"/>
      <c r="V78" s="97"/>
      <c r="W78" s="97"/>
      <c r="X78" s="97"/>
      <c r="Y78" s="91"/>
      <c r="Z78" s="98"/>
      <c r="AA78" s="98"/>
      <c r="AB78" s="98"/>
      <c r="AC78" s="8"/>
      <c r="AD78" s="8"/>
      <c r="AE78" s="8"/>
      <c r="AF78" s="8"/>
      <c r="AG78" s="8"/>
      <c r="AH78" s="8"/>
      <c r="AI78" s="8"/>
      <c r="AJ78" s="8"/>
      <c r="AK78" s="98"/>
      <c r="AL78" s="98"/>
      <c r="AM78" s="98"/>
      <c r="AN78" s="98"/>
      <c r="AO78" s="98"/>
      <c r="AP78" s="98"/>
      <c r="AQ78" s="98"/>
      <c r="AR78" s="98"/>
      <c r="AS78" s="98"/>
      <c r="AT78" s="98"/>
      <c r="AU78" s="98"/>
      <c r="AV78" s="103"/>
      <c r="AW78" s="103"/>
      <c r="AX78" s="97"/>
      <c r="AY78" s="97"/>
      <c r="AZ78" s="97"/>
      <c r="BA78" s="97"/>
      <c r="BB78" s="97"/>
      <c r="BC78" s="97"/>
      <c r="BD78" s="99"/>
      <c r="BE78" s="99"/>
      <c r="BF78" s="99"/>
      <c r="BG78" s="99"/>
      <c r="BH78" s="99"/>
      <c r="BI78" s="99"/>
      <c r="BJ78" s="99"/>
      <c r="BK78" s="99"/>
      <c r="BL78" s="99"/>
      <c r="BM78" s="99"/>
      <c r="BN78" s="99"/>
      <c r="BO78" s="99"/>
      <c r="BP78" s="99"/>
      <c r="BQ78" s="99"/>
      <c r="BR78" s="99"/>
      <c r="BS78" s="99"/>
      <c r="BT78" s="99"/>
      <c r="BU78" s="99"/>
    </row>
    <row r="79" spans="1:73" s="100" customFormat="1" ht="15" customHeight="1">
      <c r="A79" s="19"/>
      <c r="B79" s="19"/>
      <c r="C79" s="96"/>
      <c r="D79" s="96"/>
      <c r="E79" s="104"/>
      <c r="F79" s="104"/>
      <c r="G79" s="96"/>
      <c r="H79" s="95"/>
      <c r="I79" s="95"/>
      <c r="J79" s="96"/>
      <c r="K79" s="96"/>
      <c r="L79" s="96"/>
      <c r="M79" s="96"/>
      <c r="N79" s="96"/>
      <c r="O79" s="96"/>
      <c r="P79" s="96"/>
      <c r="Q79" s="96"/>
      <c r="R79" s="94"/>
      <c r="S79" s="8"/>
      <c r="T79" s="97"/>
      <c r="U79" s="97"/>
      <c r="V79" s="97"/>
      <c r="W79" s="97"/>
      <c r="X79" s="97"/>
      <c r="Y79" s="91"/>
      <c r="Z79" s="98"/>
      <c r="AA79" s="98"/>
      <c r="AB79" s="98"/>
      <c r="AC79" s="8"/>
      <c r="AD79" s="8"/>
      <c r="AE79" s="8"/>
      <c r="AF79" s="8"/>
      <c r="AG79" s="8"/>
      <c r="AH79" s="8"/>
      <c r="AI79" s="98"/>
      <c r="AJ79" s="98"/>
      <c r="AK79" s="98"/>
      <c r="AL79" s="98"/>
      <c r="AM79" s="98"/>
      <c r="AN79" s="98"/>
      <c r="AO79" s="98"/>
      <c r="AP79" s="98"/>
      <c r="AQ79" s="98"/>
      <c r="AR79" s="98"/>
      <c r="AS79" s="98"/>
      <c r="AT79" s="98"/>
      <c r="AU79" s="98"/>
      <c r="AV79" s="97"/>
      <c r="AW79" s="97"/>
      <c r="AX79" s="97"/>
      <c r="AY79" s="97"/>
      <c r="AZ79" s="97"/>
      <c r="BA79" s="97"/>
      <c r="BB79" s="97"/>
      <c r="BC79" s="97"/>
      <c r="BD79" s="99"/>
      <c r="BE79" s="99"/>
      <c r="BF79" s="12"/>
      <c r="BG79" s="12"/>
      <c r="BH79" s="12"/>
      <c r="BI79" s="12"/>
      <c r="BJ79" s="12"/>
      <c r="BK79" s="12"/>
      <c r="BL79" s="12"/>
      <c r="BM79" s="12"/>
      <c r="BN79" s="12"/>
      <c r="BO79" s="12"/>
      <c r="BP79" s="12"/>
      <c r="BQ79" s="12"/>
      <c r="BR79" s="12"/>
      <c r="BS79" s="12"/>
      <c r="BT79" s="12"/>
      <c r="BU79" s="12"/>
    </row>
    <row r="80" spans="1:73" s="110" customFormat="1" ht="26.25" customHeight="1">
      <c r="A80" s="19"/>
      <c r="B80" s="19"/>
      <c r="C80" s="105"/>
      <c r="D80" s="96"/>
      <c r="E80" s="104"/>
      <c r="F80" s="92" t="str">
        <f>$H$1</f>
        <v>International North Sea Cod reading 2012, AGE</v>
      </c>
      <c r="G80" s="106"/>
      <c r="H80" s="106"/>
      <c r="I80" s="106"/>
      <c r="J80" s="106"/>
      <c r="K80" s="106"/>
      <c r="L80" s="106"/>
      <c r="M80" s="106"/>
      <c r="N80" s="106"/>
      <c r="O80" s="106"/>
      <c r="P80" s="106"/>
      <c r="Q80" s="106"/>
      <c r="R80" s="106"/>
      <c r="S80" s="8"/>
      <c r="T80" s="107"/>
      <c r="U80" s="107"/>
      <c r="V80" s="107"/>
      <c r="W80" s="107"/>
      <c r="X80" s="107"/>
      <c r="Y80" s="91"/>
      <c r="Z80" s="108"/>
      <c r="AA80" s="108"/>
      <c r="AB80" s="108"/>
      <c r="AC80" s="8"/>
      <c r="AD80" s="8"/>
      <c r="AE80" s="8"/>
      <c r="AF80" s="8"/>
      <c r="AG80" s="8"/>
      <c r="AH80" s="8"/>
      <c r="AI80" s="108"/>
      <c r="AJ80" s="108"/>
      <c r="AK80" s="108"/>
      <c r="AL80" s="108"/>
      <c r="AM80" s="108"/>
      <c r="AN80" s="108"/>
      <c r="AO80" s="108"/>
      <c r="AP80" s="108"/>
      <c r="AQ80" s="108"/>
      <c r="AR80" s="108"/>
      <c r="AS80" s="108"/>
      <c r="AT80" s="108"/>
      <c r="AU80" s="108"/>
      <c r="AV80" s="108"/>
      <c r="AW80" s="108"/>
      <c r="AX80" s="107"/>
      <c r="AY80" s="107"/>
      <c r="AZ80" s="107"/>
      <c r="BA80" s="107"/>
      <c r="BB80" s="107"/>
      <c r="BC80" s="107"/>
      <c r="BD80" s="109"/>
      <c r="BE80" s="109"/>
      <c r="BF80" s="12"/>
      <c r="BG80" s="12"/>
      <c r="BH80" s="12"/>
      <c r="BI80" s="12"/>
      <c r="BJ80" s="12"/>
      <c r="BK80" s="12"/>
      <c r="BL80" s="12"/>
      <c r="BM80" s="12"/>
      <c r="BN80" s="12"/>
      <c r="BO80" s="12"/>
      <c r="BP80" s="12"/>
      <c r="BQ80" s="12"/>
      <c r="BR80" s="12"/>
      <c r="BS80" s="12"/>
      <c r="BT80" s="12"/>
      <c r="BU80" s="12"/>
    </row>
    <row r="81" spans="1:73" s="117" customFormat="1" ht="15" customHeight="1">
      <c r="A81" s="19"/>
      <c r="B81" s="19"/>
      <c r="C81" s="111"/>
      <c r="D81" s="111"/>
      <c r="E81" s="112"/>
      <c r="F81" s="112"/>
      <c r="G81" s="111"/>
      <c r="H81" s="113"/>
      <c r="I81" s="113"/>
      <c r="J81" s="111"/>
      <c r="K81" s="111"/>
      <c r="L81" s="111"/>
      <c r="M81" s="111"/>
      <c r="N81" s="111"/>
      <c r="O81" s="111"/>
      <c r="P81" s="111"/>
      <c r="Q81" s="111"/>
      <c r="R81" s="114"/>
      <c r="S81" s="8"/>
      <c r="T81" s="115"/>
      <c r="U81" s="115"/>
      <c r="V81" s="115"/>
      <c r="W81" s="115"/>
      <c r="X81" s="115"/>
      <c r="Y81" s="91"/>
      <c r="Z81" s="19"/>
      <c r="AA81" s="19"/>
      <c r="AB81" s="19"/>
      <c r="AC81" s="8"/>
      <c r="AD81" s="8"/>
      <c r="AE81" s="8"/>
      <c r="AF81" s="8"/>
      <c r="AG81" s="8"/>
      <c r="AH81" s="8"/>
      <c r="AI81" s="19"/>
      <c r="AJ81" s="19"/>
      <c r="AK81" s="19"/>
      <c r="AL81" s="19"/>
      <c r="AM81" s="19"/>
      <c r="AN81" s="19"/>
      <c r="AO81" s="19"/>
      <c r="AP81" s="19"/>
      <c r="AQ81" s="19"/>
      <c r="AR81" s="19"/>
      <c r="AS81" s="19"/>
      <c r="AT81" s="19"/>
      <c r="AU81" s="19"/>
      <c r="AV81" s="115"/>
      <c r="AW81" s="115"/>
      <c r="AX81" s="115"/>
      <c r="AY81" s="115"/>
      <c r="AZ81" s="115"/>
      <c r="BA81" s="115"/>
      <c r="BB81" s="115"/>
      <c r="BC81" s="115"/>
      <c r="BD81" s="116"/>
      <c r="BE81" s="116"/>
      <c r="BF81" s="12"/>
      <c r="BG81" s="12"/>
      <c r="BH81" s="12"/>
      <c r="BI81" s="12"/>
      <c r="BJ81" s="12"/>
      <c r="BK81" s="12"/>
      <c r="BL81" s="12"/>
      <c r="BM81" s="12"/>
      <c r="BN81" s="12"/>
      <c r="BO81" s="12"/>
      <c r="BP81" s="12"/>
      <c r="BQ81" s="12"/>
      <c r="BR81" s="12"/>
      <c r="BS81" s="12"/>
      <c r="BT81" s="12"/>
      <c r="BU81" s="12"/>
    </row>
    <row r="82" spans="1:73" ht="18" customHeight="1">
      <c r="A82" s="19"/>
      <c r="B82" s="19"/>
      <c r="C82" s="118"/>
      <c r="D82" s="118"/>
      <c r="E82" s="118"/>
      <c r="F82" s="118"/>
      <c r="G82" s="119" t="s">
        <v>34</v>
      </c>
      <c r="H82" s="120"/>
      <c r="I82" s="120"/>
      <c r="J82" s="120"/>
      <c r="K82" s="120"/>
      <c r="L82" s="121"/>
      <c r="M82" s="122"/>
      <c r="N82" s="122"/>
      <c r="O82" s="122"/>
      <c r="P82" s="122"/>
      <c r="Q82" s="118"/>
      <c r="R82" s="123"/>
      <c r="S82" s="8"/>
      <c r="T82" s="124"/>
      <c r="U82" s="124"/>
      <c r="V82" s="124"/>
      <c r="W82" s="124"/>
      <c r="X82" s="124"/>
      <c r="Y82" s="124"/>
      <c r="Z82" s="19"/>
      <c r="AA82" s="19"/>
      <c r="AB82" s="19"/>
      <c r="AC82" s="8"/>
      <c r="AD82" s="8"/>
      <c r="AE82" s="8"/>
      <c r="AF82" s="8"/>
      <c r="AG82" s="8"/>
      <c r="AH82" s="8"/>
      <c r="AI82" s="19"/>
      <c r="AJ82" s="19"/>
      <c r="AK82" s="19"/>
      <c r="AL82" s="19"/>
      <c r="AM82" s="19"/>
      <c r="AN82" s="19"/>
      <c r="AO82" s="19"/>
      <c r="AP82" s="19"/>
      <c r="AQ82" s="19"/>
      <c r="AR82" s="19"/>
      <c r="AS82" s="19"/>
      <c r="AT82" s="19"/>
      <c r="AU82" s="19"/>
      <c r="AV82" s="19"/>
      <c r="AW82" s="19"/>
      <c r="AX82" s="19"/>
      <c r="AY82" s="19"/>
      <c r="AZ82" s="19"/>
      <c r="BA82" s="19"/>
      <c r="BB82" s="19"/>
      <c r="BC82" s="19"/>
      <c r="BF82" s="12"/>
      <c r="BG82" s="12"/>
      <c r="BH82" s="12"/>
      <c r="BI82" s="12"/>
      <c r="BJ82" s="12"/>
      <c r="BK82" s="12"/>
      <c r="BL82" s="12"/>
      <c r="BM82" s="12"/>
      <c r="BN82" s="12"/>
      <c r="BO82" s="12"/>
      <c r="BP82" s="12"/>
      <c r="BQ82" s="12"/>
      <c r="BR82" s="12"/>
      <c r="BS82" s="12"/>
      <c r="BT82" s="12"/>
      <c r="BU82" s="12"/>
    </row>
    <row r="83" spans="1:73" ht="51">
      <c r="A83" s="19"/>
      <c r="B83" s="19"/>
      <c r="C83" s="118"/>
      <c r="D83" s="118"/>
      <c r="E83" s="126"/>
      <c r="F83" s="126"/>
      <c r="G83" s="147" t="str">
        <f>R3</f>
        <v>MODAL</v>
      </c>
      <c r="H83" s="464" t="str">
        <f t="shared" ref="H83:Q83" si="8">H3</f>
        <v>Norway Harald Senneset</v>
      </c>
      <c r="I83" s="464" t="str">
        <f t="shared" si="8"/>
        <v>Norway Hildegunn Mjanger</v>
      </c>
      <c r="J83" s="464" t="str">
        <f t="shared" si="8"/>
        <v>Scotland Peter Clark</v>
      </c>
      <c r="K83" s="464" t="str">
        <f t="shared" si="8"/>
        <v>Belgium Martine Moerman</v>
      </c>
      <c r="L83" s="464" t="str">
        <f t="shared" si="8"/>
        <v>United Kingdom Dave Brown</v>
      </c>
      <c r="M83" s="464" t="str">
        <f t="shared" si="8"/>
        <v>Sweden AnneMarie Palmén Bratt</v>
      </c>
      <c r="N83" s="464" t="str">
        <f t="shared" si="8"/>
        <v>Belgium Ilse Maertens</v>
      </c>
      <c r="O83" s="464" t="str">
        <f>O3</f>
        <v>Germany Friederike Beussel</v>
      </c>
      <c r="P83" s="464" t="str">
        <f t="shared" si="8"/>
        <v>Sweden Rajlie Sjöberg</v>
      </c>
      <c r="Q83" s="464" t="str">
        <f t="shared" si="8"/>
        <v>Germany Ines Wilhelms</v>
      </c>
      <c r="R83" s="129"/>
      <c r="S83" s="8"/>
      <c r="T83" s="130"/>
      <c r="U83" s="130"/>
      <c r="V83" s="130"/>
      <c r="W83" s="130"/>
      <c r="X83" s="130"/>
      <c r="Y83" s="130"/>
      <c r="Z83" s="19"/>
      <c r="AA83" s="19"/>
      <c r="AB83" s="19"/>
      <c r="AC83" s="8"/>
      <c r="AD83" s="8"/>
      <c r="AE83" s="8"/>
      <c r="AF83" s="8"/>
      <c r="AG83" s="8"/>
      <c r="AH83" s="8"/>
      <c r="AI83" s="19"/>
      <c r="AJ83" s="19"/>
      <c r="AK83" s="19"/>
      <c r="AL83" s="19"/>
      <c r="AM83" s="19"/>
      <c r="AN83" s="19"/>
      <c r="AO83" s="19"/>
      <c r="AP83" s="19"/>
      <c r="AQ83" s="19"/>
      <c r="AR83" s="19"/>
      <c r="AS83" s="19"/>
      <c r="AT83" s="19"/>
      <c r="AU83" s="19"/>
      <c r="AV83" s="19"/>
      <c r="AW83" s="131"/>
      <c r="AX83" s="19"/>
      <c r="AY83" s="19"/>
      <c r="AZ83" s="19"/>
      <c r="BA83" s="19"/>
      <c r="BB83" s="19"/>
      <c r="BC83" s="19"/>
      <c r="BF83" s="12"/>
      <c r="BG83" s="12"/>
      <c r="BH83" s="12"/>
      <c r="BI83" s="12"/>
      <c r="BJ83" s="12"/>
      <c r="BK83" s="12"/>
      <c r="BL83" s="12"/>
      <c r="BM83" s="12"/>
      <c r="BN83" s="12"/>
      <c r="BO83" s="12"/>
      <c r="BP83" s="12"/>
      <c r="BQ83" s="12"/>
      <c r="BR83" s="12"/>
      <c r="BS83" s="12"/>
      <c r="BT83" s="12"/>
      <c r="BU83" s="12"/>
    </row>
    <row r="84" spans="1:73" ht="12.75" customHeight="1">
      <c r="A84" s="19"/>
      <c r="B84" s="19"/>
      <c r="C84" s="118"/>
      <c r="D84" s="118"/>
      <c r="E84" s="118"/>
      <c r="F84" s="118"/>
      <c r="G84" s="132" t="str">
        <f>R4</f>
        <v>(R1-R9)</v>
      </c>
      <c r="H84" s="75" t="str">
        <f t="shared" ref="H84:Q84" si="9">H4</f>
        <v>Reader 1</v>
      </c>
      <c r="I84" s="75" t="str">
        <f t="shared" si="9"/>
        <v>Reader 2</v>
      </c>
      <c r="J84" s="75" t="str">
        <f t="shared" si="9"/>
        <v>Reader 3</v>
      </c>
      <c r="K84" s="75" t="str">
        <f t="shared" si="9"/>
        <v>Reader 4</v>
      </c>
      <c r="L84" s="75" t="str">
        <f t="shared" si="9"/>
        <v>Reader 5</v>
      </c>
      <c r="M84" s="75" t="str">
        <f t="shared" si="9"/>
        <v>Reader 6</v>
      </c>
      <c r="N84" s="75" t="str">
        <f t="shared" si="9"/>
        <v>Reader 7</v>
      </c>
      <c r="O84" s="75" t="str">
        <f>O4</f>
        <v>Reader 8</v>
      </c>
      <c r="P84" s="75" t="str">
        <f t="shared" si="9"/>
        <v>Reader 9</v>
      </c>
      <c r="Q84" s="75" t="str">
        <f t="shared" si="9"/>
        <v>Reader 10</v>
      </c>
      <c r="R84" s="133" t="s">
        <v>35</v>
      </c>
      <c r="S84" s="8"/>
      <c r="T84" s="130"/>
      <c r="U84" s="130"/>
      <c r="V84" s="130"/>
      <c r="W84" s="130"/>
      <c r="X84" s="130"/>
      <c r="Y84" s="130"/>
      <c r="Z84" s="19"/>
      <c r="AA84" s="19"/>
      <c r="AB84" s="19"/>
      <c r="AC84" s="8"/>
      <c r="AD84" s="8"/>
      <c r="AE84" s="8"/>
      <c r="AF84" s="8"/>
      <c r="AG84" s="8"/>
      <c r="AH84" s="8"/>
      <c r="AI84" s="19"/>
      <c r="AJ84" s="19"/>
      <c r="AK84" s="19"/>
      <c r="AL84" s="19"/>
      <c r="AM84" s="19"/>
      <c r="AN84" s="19"/>
      <c r="AO84" s="19"/>
      <c r="AP84" s="19"/>
      <c r="AQ84" s="19"/>
      <c r="AR84" s="19"/>
      <c r="AS84" s="19"/>
      <c r="AT84" s="19"/>
      <c r="AU84" s="19"/>
      <c r="AV84" s="19"/>
      <c r="AW84" s="19"/>
      <c r="AX84" s="19"/>
      <c r="AY84" s="19"/>
      <c r="AZ84" s="19"/>
      <c r="BA84" s="19"/>
      <c r="BB84" s="19"/>
      <c r="BC84" s="19"/>
      <c r="BF84" s="12"/>
      <c r="BG84" s="12"/>
      <c r="BH84" s="12"/>
      <c r="BI84" s="12"/>
      <c r="BJ84" s="12"/>
      <c r="BK84" s="12"/>
      <c r="BL84" s="12"/>
      <c r="BM84" s="12"/>
      <c r="BN84" s="12"/>
      <c r="BO84" s="12"/>
      <c r="BP84" s="12"/>
      <c r="BQ84" s="12"/>
      <c r="BR84" s="12"/>
      <c r="BS84" s="12"/>
      <c r="BT84" s="12"/>
      <c r="BU84" s="12"/>
    </row>
    <row r="85" spans="1:73" ht="12.75" customHeight="1">
      <c r="A85" s="19"/>
      <c r="B85" s="19"/>
      <c r="C85" s="134"/>
      <c r="D85" s="135"/>
      <c r="E85" s="136"/>
      <c r="F85" s="136"/>
      <c r="G85" s="137">
        <v>0</v>
      </c>
      <c r="H85" s="26" t="str">
        <f t="array" ref="H85">IF(COUNT(IF($R$5:$R$66=$G85,H$5:H$66,""))=0,"-",COUNT(IF($R$5:$R$66=$G85,H$5:H$66,"")))</f>
        <v>-</v>
      </c>
      <c r="I85" s="26" t="str">
        <f t="array" ref="I85">IF(COUNT(IF($R$5:$R$66=$G85,I$5:I$66,""))=0,"-",COUNT(IF($R$5:$R$66=$G85,I$5:I$66,"")))</f>
        <v>-</v>
      </c>
      <c r="J85" s="26" t="str">
        <f>IF(COUNT(IF($R$5:$R$66=$G85,J$5:J$66,""))=0,"-",COUNT(IF($R$5:$R$66=$G85,J$5:J$66,"")))</f>
        <v>-</v>
      </c>
      <c r="K85" s="26" t="str">
        <f t="array" ref="K85">IF(COUNT(IF($R$5:$R$66=$G85,K$5:K$66,""))=0,"-",COUNT(IF($R$5:$R$66=$G85,K$5:K$66,"")))</f>
        <v>-</v>
      </c>
      <c r="L85" s="26" t="str">
        <f t="array" ref="L85">IF(COUNT(IF($R$5:$R$66=$G85,L$5:L$66,""))=0,"-",COUNT(IF($R$5:$R$66=$G85,L$5:L$66,"")))</f>
        <v>-</v>
      </c>
      <c r="M85" s="26" t="str">
        <f t="array" ref="M85">IF(COUNT(IF($R$5:$R$66=$G85,M$5:M$66,""))=0,"-",COUNT(IF($R$5:$R$66=$G85,M$5:M$66,"")))</f>
        <v>-</v>
      </c>
      <c r="N85" s="26" t="str">
        <f t="array" ref="N85">IF(COUNT(IF($R$5:$R$66=$G85,N$5:N$66,""))=0,"-",COUNT(IF($R$5:$R$66=$G85,N$5:N$66,"")))</f>
        <v>-</v>
      </c>
      <c r="O85" s="26" t="str">
        <f t="array" ref="O85">IF(COUNT(IF($R$5:$R$66=$G85,O$5:O$66,""))=0,"-",COUNT(IF($R$5:$R$66=$G85,O$5:O$66,"")))</f>
        <v>-</v>
      </c>
      <c r="P85" s="26" t="str">
        <f t="array" ref="P85">IF(COUNT(IF($R$5:$R$66=$G85,P$5:P$66,""))=0,"-",COUNT(IF($R$5:$R$66=$G85,P$5:P$66,"")))</f>
        <v>-</v>
      </c>
      <c r="Q85" s="26" t="str">
        <f t="array" ref="Q85">IF(COUNT(IF($R$5:$R$66=$G85,Q$5:Q$66,""))=0,"-",COUNT(IF($R$5:$R$66=$G85,Q$5:Q$66,"")))</f>
        <v>-</v>
      </c>
      <c r="R85" s="138" t="str">
        <f t="array" ref="R85">IF(H85:Q85="-","-",SUM(H85:Q85))</f>
        <v>-</v>
      </c>
      <c r="S85" s="8"/>
      <c r="T85" s="130"/>
      <c r="U85" s="130"/>
      <c r="V85" s="130"/>
      <c r="W85" s="130"/>
      <c r="X85" s="130"/>
      <c r="Y85" s="130"/>
      <c r="Z85" s="19"/>
      <c r="AA85" s="19"/>
      <c r="AB85" s="19"/>
      <c r="AC85" s="8"/>
      <c r="AD85" s="8"/>
      <c r="AE85" s="8"/>
      <c r="AF85" s="8"/>
      <c r="AG85" s="8"/>
      <c r="AH85" s="8"/>
      <c r="AI85" s="8"/>
      <c r="AJ85" s="19"/>
      <c r="AK85" s="19"/>
      <c r="AL85" s="19"/>
      <c r="AM85" s="19"/>
      <c r="AN85" s="19"/>
      <c r="AO85" s="19"/>
      <c r="AP85" s="19"/>
      <c r="AQ85" s="19"/>
      <c r="AR85" s="19"/>
      <c r="AS85" s="19"/>
      <c r="AT85" s="19"/>
      <c r="AU85" s="19"/>
      <c r="AV85" s="19"/>
      <c r="AW85" s="19"/>
      <c r="AX85" s="19"/>
      <c r="AY85" s="19"/>
      <c r="AZ85" s="19"/>
      <c r="BA85" s="19"/>
      <c r="BB85" s="19"/>
      <c r="BC85" s="19"/>
      <c r="BF85" s="12"/>
      <c r="BG85" s="12"/>
      <c r="BH85" s="12"/>
      <c r="BI85" s="12"/>
      <c r="BJ85" s="12"/>
      <c r="BK85" s="12"/>
      <c r="BL85" s="12"/>
      <c r="BM85" s="12"/>
      <c r="BN85" s="12"/>
      <c r="BO85" s="12"/>
      <c r="BP85" s="12"/>
      <c r="BQ85" s="12"/>
      <c r="BR85" s="12"/>
      <c r="BS85" s="12"/>
      <c r="BT85" s="12"/>
      <c r="BU85" s="12"/>
    </row>
    <row r="86" spans="1:73" ht="12.75" customHeight="1">
      <c r="A86" s="19"/>
      <c r="B86" s="19"/>
      <c r="C86" s="139"/>
      <c r="D86" s="139"/>
      <c r="E86" s="136"/>
      <c r="F86" s="136"/>
      <c r="G86" s="140">
        <f t="shared" ref="G86:G100" si="10">G85+1</f>
        <v>1</v>
      </c>
      <c r="H86" s="26" t="str">
        <f t="array" ref="H86">IF(COUNT(IF($R$5:$R$66=$G86,H$5:H$66,""))=0,"-",COUNT(IF($R$5:$R$66=$G86,H$5:H$66,"")))</f>
        <v>-</v>
      </c>
      <c r="I86" s="26" t="str">
        <f t="array" ref="I86">IF(COUNT(IF($R$5:$R$66=$G86,I$5:I$66,""))=0,"-",COUNT(IF($R$5:$R$66=$G86,I$5:I$66,"")))</f>
        <v>-</v>
      </c>
      <c r="J86" s="26" t="str">
        <f t="array" ref="J86">IF(COUNT(IF($R$5:$R$66=$G86,J$5:J$66,""))=0,"-",COUNT(IF($R$5:$R$66=$G86,J$5:J$66,"")))</f>
        <v>-</v>
      </c>
      <c r="K86" s="26" t="str">
        <f t="array" ref="K86">IF(COUNT(IF($R$5:$R$66=$G86,K$5:K$66,""))=0,"-",COUNT(IF($R$5:$R$66=$G86,K$5:K$66,"")))</f>
        <v>-</v>
      </c>
      <c r="L86" s="26" t="str">
        <f t="array" ref="L86">IF(COUNT(IF($R$5:$R$66=$G86,L$5:L$66,""))=0,"-",COUNT(IF($R$5:$R$66=$G86,L$5:L$66,"")))</f>
        <v>-</v>
      </c>
      <c r="M86" s="26" t="str">
        <f t="array" ref="M86">IF(COUNT(IF($R$5:$R$66=$G86,M$5:M$66,""))=0,"-",COUNT(IF($R$5:$R$66=$G86,M$5:M$66,"")))</f>
        <v>-</v>
      </c>
      <c r="N86" s="26" t="str">
        <f t="array" ref="N86">IF(COUNT(IF($R$5:$R$66=$G86,N$5:N$66,""))=0,"-",COUNT(IF($R$5:$R$66=$G86,N$5:N$66,"")))</f>
        <v>-</v>
      </c>
      <c r="O86" s="26" t="str">
        <f t="array" ref="O86">IF(COUNT(IF($R$5:$R$66=$G86,O$5:O$66,""))=0,"-",COUNT(IF($R$5:$R$66=$G86,O$5:O$66,"")))</f>
        <v>-</v>
      </c>
      <c r="P86" s="26" t="str">
        <f t="array" ref="P86">IF(COUNT(IF($R$5:$R$66=$G86,P$5:P$66,""))=0,"-",COUNT(IF($R$5:$R$66=$G86,P$5:P$66,"")))</f>
        <v>-</v>
      </c>
      <c r="Q86" s="26" t="str">
        <f t="array" ref="Q86">IF(COUNT(IF($R$5:$R$66=$G86,Q$5:Q$66,""))=0,"-",COUNT(IF($R$5:$R$66=$G86,Q$5:Q$66,"")))</f>
        <v>-</v>
      </c>
      <c r="R86" s="127" t="str">
        <f t="array" ref="R86">IF(H86:Q86="-","-",SUM(H86:Q86))</f>
        <v>-</v>
      </c>
      <c r="S86" s="8"/>
      <c r="T86" s="141"/>
      <c r="U86" s="141"/>
      <c r="V86" s="141"/>
      <c r="W86" s="141"/>
      <c r="X86" s="141"/>
      <c r="Y86" s="141"/>
      <c r="Z86" s="19"/>
      <c r="AA86" s="19"/>
      <c r="AB86" s="19"/>
      <c r="AC86" s="8"/>
      <c r="AD86" s="8"/>
      <c r="AE86" s="8"/>
      <c r="AF86" s="8"/>
      <c r="AG86" s="8"/>
      <c r="AH86" s="8"/>
      <c r="AI86" s="8"/>
      <c r="AJ86" s="19"/>
      <c r="AK86" s="19"/>
      <c r="AL86" s="19"/>
      <c r="AM86" s="19"/>
      <c r="AN86" s="19"/>
      <c r="AO86" s="19"/>
      <c r="AP86" s="19"/>
      <c r="AQ86" s="19"/>
      <c r="AR86" s="19"/>
      <c r="AS86" s="19"/>
      <c r="AT86" s="19"/>
      <c r="AU86" s="19"/>
      <c r="AV86" s="19"/>
      <c r="AW86" s="19"/>
      <c r="AX86" s="19"/>
      <c r="AY86" s="19"/>
      <c r="AZ86" s="19"/>
      <c r="BA86" s="19"/>
      <c r="BB86" s="19"/>
      <c r="BC86" s="19"/>
      <c r="BF86" s="12"/>
      <c r="BG86" s="12"/>
      <c r="BH86" s="12"/>
      <c r="BI86" s="12"/>
      <c r="BJ86" s="12"/>
      <c r="BK86" s="12"/>
      <c r="BL86" s="12"/>
      <c r="BM86" s="12"/>
      <c r="BN86" s="12"/>
      <c r="BO86" s="12"/>
      <c r="BP86" s="12"/>
      <c r="BQ86" s="12"/>
      <c r="BR86" s="12"/>
      <c r="BS86" s="12"/>
      <c r="BT86" s="12"/>
      <c r="BU86" s="12"/>
    </row>
    <row r="87" spans="1:73" ht="12.75" customHeight="1">
      <c r="A87" s="19"/>
      <c r="B87" s="19"/>
      <c r="C87" s="139"/>
      <c r="D87" s="139"/>
      <c r="E87" s="136"/>
      <c r="F87" s="136"/>
      <c r="G87" s="140">
        <f t="shared" si="10"/>
        <v>2</v>
      </c>
      <c r="H87" s="26">
        <f t="array" ref="H87">IF(COUNT(IF($R$5:$R$66=$G87,H$5:H$66,""))=0,"-",COUNT(IF($R$5:$R$66=$G87,H$5:H$66,"")))</f>
        <v>2</v>
      </c>
      <c r="I87" s="26">
        <f t="array" ref="I87">IF(COUNT(IF($R$5:$R$66=$G87,I$5:I$66,""))=0,"-",COUNT(IF($R$5:$R$66=$G87,I$5:I$66,"")))</f>
        <v>2</v>
      </c>
      <c r="J87" s="26">
        <f t="array" ref="J87">IF(COUNT(IF($R$5:$R$66=$G87,J$5:J$66,""))=0,"-",COUNT(IF($R$5:$R$66=$G87,J$5:J$66,"")))</f>
        <v>2</v>
      </c>
      <c r="K87" s="26">
        <f t="array" ref="K87">IF(COUNT(IF($R$5:$R$66=$G87,K$5:K$66,""))=0,"-",COUNT(IF($R$5:$R$66=$G87,K$5:K$66,"")))</f>
        <v>2</v>
      </c>
      <c r="L87" s="26">
        <f t="array" ref="L87">IF(COUNT(IF($R$5:$R$66=$G87,L$5:L$66,""))=0,"-",COUNT(IF($R$5:$R$66=$G87,L$5:L$66,"")))</f>
        <v>2</v>
      </c>
      <c r="M87" s="26">
        <f t="array" ref="M87">IF(COUNT(IF($R$5:$R$66=$G87,M$5:M$66,""))=0,"-",COUNT(IF($R$5:$R$66=$G87,M$5:M$66,"")))</f>
        <v>2</v>
      </c>
      <c r="N87" s="26">
        <f t="array" ref="N87">IF(COUNT(IF($R$5:$R$66=$G87,N$5:N$66,""))=0,"-",COUNT(IF($R$5:$R$66=$G87,N$5:N$66,"")))</f>
        <v>2</v>
      </c>
      <c r="O87" s="26">
        <f t="array" ref="O87">IF(COUNT(IF($R$5:$R$66=$G87,O$5:O$66,""))=0,"-",COUNT(IF($R$5:$R$66=$G87,O$5:O$66,"")))</f>
        <v>2</v>
      </c>
      <c r="P87" s="26">
        <f t="array" ref="P87">IF(COUNT(IF($R$5:$R$66=$G87,P$5:P$66,""))=0,"-",COUNT(IF($R$5:$R$66=$G87,P$5:P$66,"")))</f>
        <v>2</v>
      </c>
      <c r="Q87" s="26">
        <f t="array" ref="Q87">IF(COUNT(IF($R$5:$R$66=$G87,Q$5:Q$66,""))=0,"-",COUNT(IF($R$5:$R$66=$G87,Q$5:Q$66,"")))</f>
        <v>2</v>
      </c>
      <c r="R87" s="127">
        <f t="array" ref="R87">IF(H87:Q87="-","-",SUM(H87:Q87))</f>
        <v>20</v>
      </c>
      <c r="S87" s="8"/>
      <c r="T87" s="141"/>
      <c r="U87" s="141"/>
      <c r="V87" s="141"/>
      <c r="W87" s="141"/>
      <c r="X87" s="141"/>
      <c r="Y87" s="141"/>
      <c r="Z87" s="19"/>
      <c r="AA87" s="19"/>
      <c r="AB87" s="19"/>
      <c r="AC87" s="8"/>
      <c r="AD87" s="8"/>
      <c r="AE87" s="8"/>
      <c r="AF87" s="8"/>
      <c r="AG87" s="8"/>
      <c r="AH87" s="8"/>
      <c r="AI87" s="19"/>
      <c r="AJ87" s="19"/>
      <c r="AK87" s="19"/>
      <c r="AL87" s="19"/>
      <c r="AM87" s="19"/>
      <c r="AN87" s="19"/>
      <c r="AO87" s="19"/>
      <c r="AP87" s="19"/>
      <c r="AQ87" s="19"/>
      <c r="AR87" s="19"/>
      <c r="AS87" s="19"/>
      <c r="AT87" s="19"/>
      <c r="AU87" s="19"/>
      <c r="AV87" s="19"/>
      <c r="AW87" s="19"/>
      <c r="AX87" s="19"/>
      <c r="AY87" s="19"/>
      <c r="AZ87" s="19"/>
      <c r="BA87" s="19"/>
      <c r="BB87" s="19"/>
      <c r="BC87" s="19"/>
      <c r="BF87" s="12"/>
      <c r="BG87" s="12"/>
      <c r="BH87" s="12"/>
      <c r="BI87" s="12"/>
      <c r="BJ87" s="12"/>
      <c r="BK87" s="12"/>
      <c r="BL87" s="12"/>
      <c r="BM87" s="12"/>
      <c r="BN87" s="12"/>
      <c r="BO87" s="12"/>
      <c r="BP87" s="12"/>
      <c r="BQ87" s="12"/>
      <c r="BR87" s="12"/>
      <c r="BS87" s="12"/>
      <c r="BT87" s="12"/>
      <c r="BU87" s="12"/>
    </row>
    <row r="88" spans="1:73" ht="12.75" customHeight="1">
      <c r="A88" s="19"/>
      <c r="B88" s="19"/>
      <c r="C88" s="118"/>
      <c r="D88" s="118"/>
      <c r="E88" s="136"/>
      <c r="F88" s="136"/>
      <c r="G88" s="140">
        <f t="shared" si="10"/>
        <v>3</v>
      </c>
      <c r="H88" s="26">
        <f t="array" ref="H88">IF(COUNT(IF($R$5:$R$66=$G88,H$5:H$66,""))=0,"-",COUNT(IF($R$5:$R$66=$G88,H$5:H$66,"")))</f>
        <v>9</v>
      </c>
      <c r="I88" s="26">
        <f t="array" ref="I88">IF(COUNT(IF($R$5:$R$66=$G88,I$5:I$66,""))=0,"-",COUNT(IF($R$5:$R$66=$G88,I$5:I$66,"")))</f>
        <v>9</v>
      </c>
      <c r="J88" s="26">
        <f t="array" ref="J88">IF(COUNT(IF($R$5:$R$66=$G88,J$5:J$66,""))=0,"-",COUNT(IF($R$5:$R$66=$G88,J$5:J$66,"")))</f>
        <v>9</v>
      </c>
      <c r="K88" s="26">
        <f t="array" ref="K88">IF(COUNT(IF($R$5:$R$66=$G88,K$5:K$66,""))=0,"-",COUNT(IF($R$5:$R$66=$G88,K$5:K$66,"")))</f>
        <v>9</v>
      </c>
      <c r="L88" s="26">
        <f t="array" ref="L88">IF(COUNT(IF($R$5:$R$66=$G88,L$5:L$66,""))=0,"-",COUNT(IF($R$5:$R$66=$G88,L$5:L$66,"")))</f>
        <v>9</v>
      </c>
      <c r="M88" s="26">
        <f t="array" ref="M88">IF(COUNT(IF($R$5:$R$66=$G88,M$5:M$66,""))=0,"-",COUNT(IF($R$5:$R$66=$G88,M$5:M$66,"")))</f>
        <v>9</v>
      </c>
      <c r="N88" s="26">
        <f t="array" ref="N88">IF(COUNT(IF($R$5:$R$66=$G88,N$5:N$66,""))=0,"-",COUNT(IF($R$5:$R$66=$G88,N$5:N$66,"")))</f>
        <v>9</v>
      </c>
      <c r="O88" s="26">
        <f t="array" ref="O88">IF(COUNT(IF($R$5:$R$66=$G88,O$5:O$66,""))=0,"-",COUNT(IF($R$5:$R$66=$G88,O$5:O$66,"")))</f>
        <v>9</v>
      </c>
      <c r="P88" s="26">
        <f t="array" ref="P88">IF(COUNT(IF($R$5:$R$66=$G88,P$5:P$66,""))=0,"-",COUNT(IF($R$5:$R$66=$G88,P$5:P$66,"")))</f>
        <v>9</v>
      </c>
      <c r="Q88" s="26">
        <f t="array" ref="Q88">IF(COUNT(IF($R$5:$R$66=$G88,Q$5:Q$66,""))=0,"-",COUNT(IF($R$5:$R$66=$G88,Q$5:Q$66,"")))</f>
        <v>9</v>
      </c>
      <c r="R88" s="127">
        <f t="array" ref="R88">IF(H88:Q88="-","-",SUM(H88:Q88))</f>
        <v>90</v>
      </c>
      <c r="S88" s="8"/>
      <c r="T88" s="141"/>
      <c r="U88" s="141"/>
      <c r="V88" s="141"/>
      <c r="W88" s="141"/>
      <c r="X88" s="141"/>
      <c r="Y88" s="141"/>
      <c r="Z88" s="19"/>
      <c r="AA88" s="19"/>
      <c r="AB88" s="19"/>
      <c r="AC88" s="8"/>
      <c r="AD88" s="8"/>
      <c r="AE88" s="8"/>
      <c r="AF88" s="8"/>
      <c r="AG88" s="8"/>
      <c r="AH88" s="8"/>
      <c r="AI88" s="19"/>
      <c r="AJ88" s="19"/>
      <c r="AK88" s="19"/>
      <c r="AL88" s="19"/>
      <c r="AM88" s="19"/>
      <c r="AN88" s="19"/>
      <c r="AO88" s="19"/>
      <c r="AP88" s="19"/>
      <c r="AQ88" s="19"/>
      <c r="AR88" s="19"/>
      <c r="AS88" s="19"/>
      <c r="AT88" s="19"/>
      <c r="AU88" s="19"/>
      <c r="AV88" s="19"/>
      <c r="AW88" s="19"/>
      <c r="AX88" s="19"/>
      <c r="AY88" s="19"/>
      <c r="AZ88" s="19"/>
      <c r="BA88" s="19"/>
      <c r="BB88" s="19"/>
      <c r="BC88" s="19"/>
      <c r="BF88" s="12"/>
      <c r="BG88" s="12"/>
      <c r="BH88" s="12"/>
      <c r="BI88" s="12"/>
      <c r="BJ88" s="12"/>
      <c r="BK88" s="12"/>
      <c r="BL88" s="12"/>
      <c r="BM88" s="12"/>
      <c r="BN88" s="12"/>
      <c r="BO88" s="12"/>
      <c r="BP88" s="12"/>
      <c r="BQ88" s="12"/>
      <c r="BR88" s="12"/>
      <c r="BS88" s="12"/>
      <c r="BT88" s="12"/>
      <c r="BU88" s="12"/>
    </row>
    <row r="89" spans="1:73" ht="12.75" customHeight="1">
      <c r="A89" s="19"/>
      <c r="B89" s="19"/>
      <c r="C89" s="118"/>
      <c r="D89" s="118"/>
      <c r="E89" s="136"/>
      <c r="F89" s="136"/>
      <c r="G89" s="140">
        <f t="shared" si="10"/>
        <v>4</v>
      </c>
      <c r="H89" s="26">
        <f t="array" ref="H89">IF(COUNT(IF($R$5:$R$66=$G89,H$5:H$66,""))=0,"-",COUNT(IF($R$5:$R$66=$G89,H$5:H$66,"")))</f>
        <v>22</v>
      </c>
      <c r="I89" s="26">
        <f t="array" ref="I89">IF(COUNT(IF($R$5:$R$66=$G89,I$5:I$66,""))=0,"-",COUNT(IF($R$5:$R$66=$G89,I$5:I$66,"")))</f>
        <v>22</v>
      </c>
      <c r="J89" s="26">
        <f t="array" ref="J89">IF(COUNT(IF($R$5:$R$66=$G89,J$5:J$66,""))=0,"-",COUNT(IF($R$5:$R$66=$G89,J$5:J$66,"")))</f>
        <v>22</v>
      </c>
      <c r="K89" s="26">
        <f t="array" ref="K89">IF(COUNT(IF($R$5:$R$66=$G89,K$5:K$66,""))=0,"-",COUNT(IF($R$5:$R$66=$G89,K$5:K$66,"")))</f>
        <v>22</v>
      </c>
      <c r="L89" s="26">
        <f t="array" ref="L89">IF(COUNT(IF($R$5:$R$66=$G89,L$5:L$66,""))=0,"-",COUNT(IF($R$5:$R$66=$G89,L$5:L$66,"")))</f>
        <v>22</v>
      </c>
      <c r="M89" s="26">
        <f t="array" ref="M89">IF(COUNT(IF($R$5:$R$66=$G89,M$5:M$66,""))=0,"-",COUNT(IF($R$5:$R$66=$G89,M$5:M$66,"")))</f>
        <v>22</v>
      </c>
      <c r="N89" s="26">
        <f t="array" ref="N89">IF(COUNT(IF($R$5:$R$66=$G89,N$5:N$66,""))=0,"-",COUNT(IF($R$5:$R$66=$G89,N$5:N$66,"")))</f>
        <v>22</v>
      </c>
      <c r="O89" s="26">
        <f t="array" ref="O89">IF(COUNT(IF($R$5:$R$66=$G89,O$5:O$66,""))=0,"-",COUNT(IF($R$5:$R$66=$G89,O$5:O$66,"")))</f>
        <v>22</v>
      </c>
      <c r="P89" s="26">
        <f t="array" ref="P89">IF(COUNT(IF($R$5:$R$66=$G89,P$5:P$66,""))=0,"-",COUNT(IF($R$5:$R$66=$G89,P$5:P$66,"")))</f>
        <v>22</v>
      </c>
      <c r="Q89" s="26">
        <f t="array" ref="Q89">IF(COUNT(IF($R$5:$R$66=$G89,Q$5:Q$66,""))=0,"-",COUNT(IF($R$5:$R$66=$G89,Q$5:Q$66,"")))</f>
        <v>22</v>
      </c>
      <c r="R89" s="127">
        <f t="array" ref="R89">IF(H89:Q89="-","-",SUM(H89:Q89))</f>
        <v>220</v>
      </c>
      <c r="S89" s="8"/>
      <c r="T89" s="141"/>
      <c r="U89" s="141"/>
      <c r="V89" s="141"/>
      <c r="W89" s="141"/>
      <c r="X89" s="141"/>
      <c r="Y89" s="141"/>
      <c r="Z89" s="19"/>
      <c r="AA89" s="19"/>
      <c r="AB89" s="19"/>
      <c r="AC89" s="8"/>
      <c r="AD89" s="8"/>
      <c r="AE89" s="8"/>
      <c r="AF89" s="8"/>
      <c r="AG89" s="8"/>
      <c r="AH89" s="8"/>
      <c r="AI89" s="19"/>
      <c r="AJ89" s="19"/>
      <c r="AK89" s="19"/>
      <c r="AL89" s="19"/>
      <c r="AM89" s="19"/>
      <c r="AN89" s="19"/>
      <c r="AO89" s="19"/>
      <c r="AP89" s="19"/>
      <c r="AQ89" s="19"/>
      <c r="AR89" s="19"/>
      <c r="AS89" s="19"/>
      <c r="AT89" s="19"/>
      <c r="AU89" s="19"/>
      <c r="AV89" s="19"/>
      <c r="AW89" s="19"/>
      <c r="AX89" s="19"/>
      <c r="AY89" s="19"/>
      <c r="AZ89" s="19"/>
      <c r="BA89" s="19"/>
      <c r="BB89" s="19"/>
      <c r="BC89" s="19"/>
      <c r="BF89" s="12"/>
      <c r="BG89" s="12"/>
      <c r="BH89" s="12"/>
      <c r="BI89" s="12"/>
      <c r="BJ89" s="12"/>
      <c r="BK89" s="12"/>
      <c r="BL89" s="12"/>
      <c r="BM89" s="12"/>
      <c r="BN89" s="12"/>
      <c r="BO89" s="12"/>
      <c r="BP89" s="12"/>
      <c r="BQ89" s="12"/>
      <c r="BR89" s="12"/>
      <c r="BS89" s="12"/>
      <c r="BT89" s="12"/>
      <c r="BU89" s="12"/>
    </row>
    <row r="90" spans="1:73" ht="12.75" customHeight="1">
      <c r="A90" s="19"/>
      <c r="B90" s="19"/>
      <c r="C90" s="118"/>
      <c r="D90" s="118"/>
      <c r="E90" s="136"/>
      <c r="F90" s="136"/>
      <c r="G90" s="140">
        <f t="shared" si="10"/>
        <v>5</v>
      </c>
      <c r="H90" s="26">
        <f t="array" ref="H90">IF(COUNT(IF($R$5:$R$66=$G90,H$5:H$66,""))=0,"-",COUNT(IF($R$5:$R$66=$G90,H$5:H$66,"")))</f>
        <v>13</v>
      </c>
      <c r="I90" s="26">
        <f t="array" ref="I90">IF(COUNT(IF($R$5:$R$66=$G90,I$5:I$66,""))=0,"-",COUNT(IF($R$5:$R$66=$G90,I$5:I$66,"")))</f>
        <v>13</v>
      </c>
      <c r="J90" s="26">
        <f t="array" ref="J90">IF(COUNT(IF($R$5:$R$66=$G90,J$5:J$66,""))=0,"-",COUNT(IF($R$5:$R$66=$G90,J$5:J$66,"")))</f>
        <v>13</v>
      </c>
      <c r="K90" s="26">
        <f t="array" ref="K90">IF(COUNT(IF($R$5:$R$66=$G90,K$5:K$66,""))=0,"-",COUNT(IF($R$5:$R$66=$G90,K$5:K$66,"")))</f>
        <v>13</v>
      </c>
      <c r="L90" s="26">
        <f t="array" ref="L90">IF(COUNT(IF($R$5:$R$66=$G90,L$5:L$66,""))=0,"-",COUNT(IF($R$5:$R$66=$G90,L$5:L$66,"")))</f>
        <v>13</v>
      </c>
      <c r="M90" s="26">
        <f t="array" ref="M90">IF(COUNT(IF($R$5:$R$66=$G90,M$5:M$66,""))=0,"-",COUNT(IF($R$5:$R$66=$G90,M$5:M$66,"")))</f>
        <v>13</v>
      </c>
      <c r="N90" s="26">
        <f t="array" ref="N90">IF(COUNT(IF($R$5:$R$66=$G90,N$5:N$66,""))=0,"-",COUNT(IF($R$5:$R$66=$G90,N$5:N$66,"")))</f>
        <v>13</v>
      </c>
      <c r="O90" s="26">
        <f t="array" ref="O90">IF(COUNT(IF($R$5:$R$66=$G90,O$5:O$66,""))=0,"-",COUNT(IF($R$5:$R$66=$G90,O$5:O$66,"")))</f>
        <v>13</v>
      </c>
      <c r="P90" s="26">
        <f t="array" ref="P90">IF(COUNT(IF($R$5:$R$66=$G90,P$5:P$66,""))=0,"-",COUNT(IF($R$5:$R$66=$G90,P$5:P$66,"")))</f>
        <v>13</v>
      </c>
      <c r="Q90" s="26">
        <f t="array" ref="Q90">IF(COUNT(IF($R$5:$R$66=$G90,Q$5:Q$66,""))=0,"-",COUNT(IF($R$5:$R$66=$G90,Q$5:Q$66,"")))</f>
        <v>13</v>
      </c>
      <c r="R90" s="127">
        <f t="array" ref="R90">IF(H90:Q90="-","-",SUM(H90:Q90))</f>
        <v>130</v>
      </c>
      <c r="S90" s="8"/>
      <c r="T90" s="141"/>
      <c r="U90" s="141"/>
      <c r="V90" s="141"/>
      <c r="W90" s="141"/>
      <c r="X90" s="141"/>
      <c r="Y90" s="141"/>
      <c r="Z90" s="19"/>
      <c r="AA90" s="19"/>
      <c r="AB90" s="19"/>
      <c r="AC90" s="8"/>
      <c r="AD90" s="8"/>
      <c r="AE90" s="8"/>
      <c r="AF90" s="8"/>
      <c r="AG90" s="8"/>
      <c r="AH90" s="8"/>
      <c r="AI90" s="19"/>
      <c r="AJ90" s="19"/>
      <c r="AK90" s="19"/>
      <c r="AL90" s="19"/>
      <c r="AM90" s="19"/>
      <c r="AN90" s="19"/>
      <c r="AO90" s="19"/>
      <c r="AP90" s="19"/>
      <c r="AQ90" s="19"/>
      <c r="AR90" s="19"/>
      <c r="AS90" s="19"/>
      <c r="AT90" s="19"/>
      <c r="AU90" s="19"/>
      <c r="AV90" s="19"/>
      <c r="AW90" s="19"/>
      <c r="AX90" s="19"/>
      <c r="AY90" s="19"/>
      <c r="AZ90" s="19"/>
      <c r="BA90" s="19"/>
      <c r="BB90" s="19"/>
      <c r="BC90" s="19"/>
      <c r="BF90" s="12"/>
      <c r="BG90" s="12"/>
      <c r="BH90" s="12"/>
      <c r="BI90" s="12"/>
      <c r="BJ90" s="12"/>
      <c r="BK90" s="12"/>
      <c r="BL90" s="12"/>
      <c r="BM90" s="12"/>
      <c r="BN90" s="12"/>
      <c r="BO90" s="12"/>
      <c r="BP90" s="12"/>
      <c r="BQ90" s="12"/>
      <c r="BR90" s="12"/>
      <c r="BS90" s="12"/>
      <c r="BT90" s="12"/>
      <c r="BU90" s="12"/>
    </row>
    <row r="91" spans="1:73" ht="12.75" customHeight="1">
      <c r="A91" s="19"/>
      <c r="B91" s="19"/>
      <c r="C91" s="118"/>
      <c r="D91" s="118"/>
      <c r="E91" s="136"/>
      <c r="F91" s="136"/>
      <c r="G91" s="140">
        <f t="shared" si="10"/>
        <v>6</v>
      </c>
      <c r="H91" s="26">
        <f t="array" ref="H91">IF(COUNT(IF($R$5:$R$66=$G91,H$5:H$66,""))=0,"-",COUNT(IF($R$5:$R$66=$G91,H$5:H$66,"")))</f>
        <v>10</v>
      </c>
      <c r="I91" s="26">
        <f t="array" ref="I91">IF(COUNT(IF($R$5:$R$66=$G91,I$5:I$66,""))=0,"-",COUNT(IF($R$5:$R$66=$G91,I$5:I$66,"")))</f>
        <v>10</v>
      </c>
      <c r="J91" s="26">
        <f t="array" ref="J91">IF(COUNT(IF($R$5:$R$66=$G91,J$5:J$66,""))=0,"-",COUNT(IF($R$5:$R$66=$G91,J$5:J$66,"")))</f>
        <v>10</v>
      </c>
      <c r="K91" s="26">
        <f t="array" ref="K91">IF(COUNT(IF($R$5:$R$66=$G91,K$5:K$66,""))=0,"-",COUNT(IF($R$5:$R$66=$G91,K$5:K$66,"")))</f>
        <v>10</v>
      </c>
      <c r="L91" s="26">
        <f t="array" ref="L91">IF(COUNT(IF($R$5:$R$66=$G91,L$5:L$66,""))=0,"-",COUNT(IF($R$5:$R$66=$G91,L$5:L$66,"")))</f>
        <v>10</v>
      </c>
      <c r="M91" s="26">
        <f t="array" ref="M91">IF(COUNT(IF($R$5:$R$66=$G91,M$5:M$66,""))=0,"-",COUNT(IF($R$5:$R$66=$G91,M$5:M$66,"")))</f>
        <v>10</v>
      </c>
      <c r="N91" s="26">
        <f t="array" ref="N91">IF(COUNT(IF($R$5:$R$66=$G91,N$5:N$66,""))=0,"-",COUNT(IF($R$5:$R$66=$G91,N$5:N$66,"")))</f>
        <v>10</v>
      </c>
      <c r="O91" s="26">
        <f t="array" ref="O91">IF(COUNT(IF($R$5:$R$66=$G91,O$5:O$66,""))=0,"-",COUNT(IF($R$5:$R$66=$G91,O$5:O$66,"")))</f>
        <v>10</v>
      </c>
      <c r="P91" s="26">
        <f t="array" ref="P91">IF(COUNT(IF($R$5:$R$66=$G91,P$5:P$66,""))=0,"-",COUNT(IF($R$5:$R$66=$G91,P$5:P$66,"")))</f>
        <v>10</v>
      </c>
      <c r="Q91" s="26">
        <f t="array" ref="Q91">IF(COUNT(IF($R$5:$R$66=$G91,Q$5:Q$66,""))=0,"-",COUNT(IF($R$5:$R$66=$G91,Q$5:Q$66,"")))</f>
        <v>10</v>
      </c>
      <c r="R91" s="127">
        <f t="array" ref="R91">IF(H91:Q91="-","-",SUM(H91:Q91))</f>
        <v>100</v>
      </c>
      <c r="S91" s="8"/>
      <c r="T91" s="141"/>
      <c r="U91" s="141"/>
      <c r="V91" s="141"/>
      <c r="W91" s="141"/>
      <c r="X91" s="141"/>
      <c r="Y91" s="141"/>
      <c r="Z91" s="19"/>
      <c r="AA91" s="19"/>
      <c r="AB91" s="19"/>
      <c r="AC91" s="8"/>
      <c r="AD91" s="8"/>
      <c r="AE91" s="8"/>
      <c r="AF91" s="8"/>
      <c r="AG91" s="8"/>
      <c r="AH91" s="8"/>
      <c r="AI91" s="19"/>
      <c r="AJ91" s="19"/>
      <c r="AK91" s="19"/>
      <c r="AL91" s="19"/>
      <c r="AM91" s="19"/>
      <c r="AN91" s="19"/>
      <c r="AO91" s="19"/>
      <c r="AP91" s="19"/>
      <c r="AQ91" s="19"/>
      <c r="AR91" s="19"/>
      <c r="AS91" s="19"/>
      <c r="AT91" s="19"/>
      <c r="AU91" s="19"/>
      <c r="AV91" s="19"/>
      <c r="AW91" s="19"/>
      <c r="AX91" s="19"/>
      <c r="AY91" s="19"/>
      <c r="AZ91" s="19"/>
      <c r="BA91" s="19"/>
      <c r="BB91" s="19"/>
      <c r="BC91" s="19"/>
      <c r="BF91" s="12"/>
      <c r="BG91" s="12"/>
      <c r="BH91" s="12"/>
      <c r="BI91" s="12"/>
      <c r="BJ91" s="12"/>
      <c r="BK91" s="12"/>
      <c r="BL91" s="12"/>
      <c r="BM91" s="12"/>
      <c r="BN91" s="12"/>
      <c r="BO91" s="12"/>
      <c r="BP91" s="12"/>
      <c r="BQ91" s="12"/>
      <c r="BR91" s="12"/>
      <c r="BS91" s="12"/>
      <c r="BT91" s="12"/>
      <c r="BU91" s="12"/>
    </row>
    <row r="92" spans="1:73" ht="12.75" customHeight="1">
      <c r="A92" s="19"/>
      <c r="B92" s="19"/>
      <c r="C92" s="118"/>
      <c r="D92" s="118"/>
      <c r="E92" s="136"/>
      <c r="F92" s="136"/>
      <c r="G92" s="140">
        <f t="shared" si="10"/>
        <v>7</v>
      </c>
      <c r="H92" s="26">
        <f t="array" ref="H92">IF(COUNT(IF($R$5:$R$66=$G92,H$5:H$66,""))=0,"-",COUNT(IF($R$5:$R$66=$G92,H$5:H$66,"")))</f>
        <v>3</v>
      </c>
      <c r="I92" s="26">
        <f t="array" ref="I92">IF(COUNT(IF($R$5:$R$66=$G92,I$5:I$66,""))=0,"-",COUNT(IF($R$5:$R$66=$G92,I$5:I$66,"")))</f>
        <v>3</v>
      </c>
      <c r="J92" s="26">
        <f t="array" ref="J92">IF(COUNT(IF($R$5:$R$66=$G92,J$5:J$66,""))=0,"-",COUNT(IF($R$5:$R$66=$G92,J$5:J$66,"")))</f>
        <v>3</v>
      </c>
      <c r="K92" s="26">
        <f t="array" ref="K92">IF(COUNT(IF($R$5:$R$66=$G92,K$5:K$66,""))=0,"-",COUNT(IF($R$5:$R$66=$G92,K$5:K$66,"")))</f>
        <v>3</v>
      </c>
      <c r="L92" s="26">
        <f t="array" ref="L92">IF(COUNT(IF($R$5:$R$66=$G92,L$5:L$66,""))=0,"-",COUNT(IF($R$5:$R$66=$G92,L$5:L$66,"")))</f>
        <v>3</v>
      </c>
      <c r="M92" s="26">
        <f t="array" ref="M92">IF(COUNT(IF($R$5:$R$66=$G92,M$5:M$66,""))=0,"-",COUNT(IF($R$5:$R$66=$G92,M$5:M$66,"")))</f>
        <v>3</v>
      </c>
      <c r="N92" s="26">
        <f t="array" ref="N92">IF(COUNT(IF($R$5:$R$66=$G92,N$5:N$66,""))=0,"-",COUNT(IF($R$5:$R$66=$G92,N$5:N$66,"")))</f>
        <v>3</v>
      </c>
      <c r="O92" s="26">
        <f t="array" ref="O92">IF(COUNT(IF($R$5:$R$66=$G92,O$5:O$66,""))=0,"-",COUNT(IF($R$5:$R$66=$G92,O$5:O$66,"")))</f>
        <v>3</v>
      </c>
      <c r="P92" s="26">
        <f t="array" ref="P92">IF(COUNT(IF($R$5:$R$66=$G92,P$5:P$66,""))=0,"-",COUNT(IF($R$5:$R$66=$G92,P$5:P$66,"")))</f>
        <v>3</v>
      </c>
      <c r="Q92" s="26">
        <f t="array" ref="Q92">IF(COUNT(IF($R$5:$R$66=$G92,Q$5:Q$66,""))=0,"-",COUNT(IF($R$5:$R$66=$G92,Q$5:Q$66,"")))</f>
        <v>3</v>
      </c>
      <c r="R92" s="127">
        <f t="array" ref="R92">IF(H92:Q92="-","-",SUM(H92:Q92))</f>
        <v>30</v>
      </c>
      <c r="S92" s="8"/>
      <c r="T92" s="141"/>
      <c r="U92" s="141"/>
      <c r="V92" s="141"/>
      <c r="W92" s="141"/>
      <c r="X92" s="141"/>
      <c r="Y92" s="141"/>
      <c r="Z92" s="19"/>
      <c r="AA92" s="19"/>
      <c r="AB92" s="19"/>
      <c r="AC92" s="8"/>
      <c r="AD92" s="8"/>
      <c r="AE92" s="8"/>
      <c r="AF92" s="8"/>
      <c r="AG92" s="8"/>
      <c r="AH92" s="8"/>
      <c r="AI92" s="19"/>
      <c r="AJ92" s="19"/>
      <c r="AK92" s="19"/>
      <c r="AL92" s="19"/>
      <c r="AM92" s="19"/>
      <c r="AN92" s="19"/>
      <c r="AO92" s="19"/>
      <c r="AP92" s="19"/>
      <c r="AQ92" s="19"/>
      <c r="AR92" s="19"/>
      <c r="AS92" s="19"/>
      <c r="AT92" s="19"/>
      <c r="AU92" s="19"/>
      <c r="AV92" s="19"/>
      <c r="AW92" s="19"/>
      <c r="AX92" s="19"/>
      <c r="AY92" s="19"/>
      <c r="AZ92" s="19"/>
      <c r="BA92" s="19"/>
      <c r="BB92" s="19"/>
      <c r="BC92" s="19"/>
      <c r="BF92" s="12"/>
      <c r="BG92" s="12"/>
      <c r="BH92" s="12"/>
      <c r="BI92" s="12"/>
      <c r="BJ92" s="12"/>
      <c r="BK92" s="12"/>
      <c r="BL92" s="12"/>
      <c r="BM92" s="12"/>
      <c r="BN92" s="12"/>
      <c r="BO92" s="12"/>
      <c r="BP92" s="12"/>
      <c r="BQ92" s="12"/>
      <c r="BR92" s="12"/>
      <c r="BS92" s="12"/>
      <c r="BT92" s="12"/>
      <c r="BU92" s="12"/>
    </row>
    <row r="93" spans="1:73" ht="12.75" customHeight="1">
      <c r="A93" s="19"/>
      <c r="B93" s="19"/>
      <c r="C93" s="118"/>
      <c r="D93" s="118"/>
      <c r="E93" s="136"/>
      <c r="F93" s="136"/>
      <c r="G93" s="140">
        <f t="shared" si="10"/>
        <v>8</v>
      </c>
      <c r="H93" s="26" t="str">
        <f t="array" ref="H93">IF(COUNT(IF($R$5:$R$66=$G93,H$5:H$66,""))=0,"-",COUNT(IF($R$5:$R$66=$G93,H$5:H$66,"")))</f>
        <v>-</v>
      </c>
      <c r="I93" s="26" t="str">
        <f t="array" ref="I93">IF(COUNT(IF($R$5:$R$66=$G93,I$5:I$66,""))=0,"-",COUNT(IF($R$5:$R$66=$G93,I$5:I$66,"")))</f>
        <v>-</v>
      </c>
      <c r="J93" s="26" t="str">
        <f t="array" ref="J93">IF(COUNT(IF($R$5:$R$66=$G93,J$5:J$66,""))=0,"-",COUNT(IF($R$5:$R$66=$G93,J$5:J$66,"")))</f>
        <v>-</v>
      </c>
      <c r="K93" s="26" t="str">
        <f t="array" ref="K93">IF(COUNT(IF($R$5:$R$66=$G93,K$5:K$66,""))=0,"-",COUNT(IF($R$5:$R$66=$G93,K$5:K$66,"")))</f>
        <v>-</v>
      </c>
      <c r="L93" s="26" t="str">
        <f t="array" ref="L93">IF(COUNT(IF($R$5:$R$66=$G93,L$5:L$66,""))=0,"-",COUNT(IF($R$5:$R$66=$G93,L$5:L$66,"")))</f>
        <v>-</v>
      </c>
      <c r="M93" s="26" t="str">
        <f t="array" ref="M93">IF(COUNT(IF($R$5:$R$66=$G93,M$5:M$66,""))=0,"-",COUNT(IF($R$5:$R$66=$G93,M$5:M$66,"")))</f>
        <v>-</v>
      </c>
      <c r="N93" s="26" t="str">
        <f t="array" ref="N93">IF(COUNT(IF($R$5:$R$66=$G93,N$5:N$66,""))=0,"-",COUNT(IF($R$5:$R$66=$G93,N$5:N$66,"")))</f>
        <v>-</v>
      </c>
      <c r="O93" s="26" t="str">
        <f t="array" ref="O93">IF(COUNT(IF($R$5:$R$66=$G93,O$5:O$66,""))=0,"-",COUNT(IF($R$5:$R$66=$G93,O$5:O$66,"")))</f>
        <v>-</v>
      </c>
      <c r="P93" s="26" t="str">
        <f t="array" ref="P93">IF(COUNT(IF($R$5:$R$66=$G93,P$5:P$66,""))=0,"-",COUNT(IF($R$5:$R$66=$G93,P$5:P$66,"")))</f>
        <v>-</v>
      </c>
      <c r="Q93" s="26" t="str">
        <f t="array" ref="Q93">IF(COUNT(IF($R$5:$R$66=$G93,Q$5:Q$66,""))=0,"-",COUNT(IF($R$5:$R$66=$G93,Q$5:Q$66,"")))</f>
        <v>-</v>
      </c>
      <c r="R93" s="127" t="str">
        <f t="array" ref="R93">IF(H93:Q93="-","-",SUM(H93:Q93))</f>
        <v>-</v>
      </c>
      <c r="S93" s="8"/>
      <c r="T93" s="141"/>
      <c r="U93" s="141"/>
      <c r="V93" s="141"/>
      <c r="W93" s="141"/>
      <c r="X93" s="141"/>
      <c r="Y93" s="141"/>
      <c r="Z93" s="19"/>
      <c r="AA93" s="19"/>
      <c r="AB93" s="19"/>
      <c r="AC93" s="8"/>
      <c r="AD93" s="8"/>
      <c r="AE93" s="8"/>
      <c r="AF93" s="8"/>
      <c r="AG93" s="8"/>
      <c r="AH93" s="8"/>
      <c r="AI93" s="19"/>
      <c r="AJ93" s="19"/>
      <c r="AK93" s="19"/>
      <c r="AL93" s="19"/>
      <c r="AM93" s="19"/>
      <c r="AN93" s="19"/>
      <c r="AO93" s="19"/>
      <c r="AP93" s="19"/>
      <c r="AQ93" s="19"/>
      <c r="AR93" s="19"/>
      <c r="AS93" s="19"/>
      <c r="AT93" s="19"/>
      <c r="AU93" s="19"/>
      <c r="AV93" s="19"/>
      <c r="AW93" s="19"/>
      <c r="AX93" s="19"/>
      <c r="AY93" s="19"/>
      <c r="AZ93" s="19"/>
      <c r="BA93" s="19"/>
      <c r="BB93" s="19"/>
      <c r="BC93" s="19"/>
      <c r="BF93" s="12"/>
      <c r="BG93" s="12"/>
      <c r="BH93" s="12"/>
      <c r="BI93" s="12"/>
      <c r="BJ93" s="12"/>
      <c r="BK93" s="12"/>
      <c r="BL93" s="12"/>
      <c r="BM93" s="12"/>
      <c r="BN93" s="12"/>
      <c r="BO93" s="12"/>
      <c r="BP93" s="12"/>
      <c r="BQ93" s="12"/>
      <c r="BR93" s="12"/>
      <c r="BS93" s="12"/>
      <c r="BT93" s="12"/>
      <c r="BU93" s="12"/>
    </row>
    <row r="94" spans="1:73" ht="12.75" customHeight="1">
      <c r="A94" s="19"/>
      <c r="B94" s="19"/>
      <c r="C94" s="118"/>
      <c r="D94" s="118"/>
      <c r="E94" s="136"/>
      <c r="F94" s="136"/>
      <c r="G94" s="140">
        <f t="shared" si="10"/>
        <v>9</v>
      </c>
      <c r="H94" s="26">
        <f t="array" ref="H94">IF(COUNT(IF($R$5:$R$66=$G94,H$5:H$66,""))=0,"-",COUNT(IF($R$5:$R$66=$G94,H$5:H$66,"")))</f>
        <v>2</v>
      </c>
      <c r="I94" s="26">
        <f t="array" ref="I94">IF(COUNT(IF($R$5:$R$66=$G94,I$5:I$66,""))=0,"-",COUNT(IF($R$5:$R$66=$G94,I$5:I$66,"")))</f>
        <v>2</v>
      </c>
      <c r="J94" s="26">
        <f t="array" ref="J94">IF(COUNT(IF($R$5:$R$66=$G94,J$5:J$66,""))=0,"-",COUNT(IF($R$5:$R$66=$G94,J$5:J$66,"")))</f>
        <v>2</v>
      </c>
      <c r="K94" s="26">
        <f t="array" ref="K94">IF(COUNT(IF($R$5:$R$66=$G94,K$5:K$66,""))=0,"-",COUNT(IF($R$5:$R$66=$G94,K$5:K$66,"")))</f>
        <v>2</v>
      </c>
      <c r="L94" s="26">
        <f t="array" ref="L94">IF(COUNT(IF($R$5:$R$66=$G94,L$5:L$66,""))=0,"-",COUNT(IF($R$5:$R$66=$G94,L$5:L$66,"")))</f>
        <v>2</v>
      </c>
      <c r="M94" s="26">
        <f t="array" ref="M94">IF(COUNT(IF($R$5:$R$66=$G94,M$5:M$66,""))=0,"-",COUNT(IF($R$5:$R$66=$G94,M$5:M$66,"")))</f>
        <v>2</v>
      </c>
      <c r="N94" s="26">
        <f t="array" ref="N94">IF(COUNT(IF($R$5:$R$66=$G94,N$5:N$66,""))=0,"-",COUNT(IF($R$5:$R$66=$G94,N$5:N$66,"")))</f>
        <v>2</v>
      </c>
      <c r="O94" s="26">
        <f t="array" ref="O94">IF(COUNT(IF($R$5:$R$66=$G94,O$5:O$66,""))=0,"-",COUNT(IF($R$5:$R$66=$G94,O$5:O$66,"")))</f>
        <v>2</v>
      </c>
      <c r="P94" s="26">
        <f t="array" ref="P94">IF(COUNT(IF($R$5:$R$66=$G94,P$5:P$66,""))=0,"-",COUNT(IF($R$5:$R$66=$G94,P$5:P$66,"")))</f>
        <v>2</v>
      </c>
      <c r="Q94" s="26">
        <f t="array" ref="Q94">IF(COUNT(IF($R$5:$R$66=$G94,Q$5:Q$66,""))=0,"-",COUNT(IF($R$5:$R$66=$G94,Q$5:Q$66,"")))</f>
        <v>2</v>
      </c>
      <c r="R94" s="127">
        <f t="array" ref="R94">IF(H94:Q94="-","-",SUM(H94:Q94))</f>
        <v>20</v>
      </c>
      <c r="S94" s="8"/>
      <c r="T94" s="141"/>
      <c r="U94" s="141"/>
      <c r="V94" s="141"/>
      <c r="W94" s="141"/>
      <c r="X94" s="141"/>
      <c r="Y94" s="141"/>
      <c r="Z94" s="19"/>
      <c r="AA94" s="19"/>
      <c r="AB94" s="19"/>
      <c r="AC94" s="8"/>
      <c r="AD94" s="8"/>
      <c r="AE94" s="8"/>
      <c r="AF94" s="8"/>
      <c r="AG94" s="8"/>
      <c r="AH94" s="8"/>
      <c r="AI94" s="19"/>
      <c r="AJ94" s="19"/>
      <c r="AK94" s="19"/>
      <c r="AL94" s="19"/>
      <c r="AM94" s="19"/>
      <c r="AN94" s="19"/>
      <c r="AO94" s="19"/>
      <c r="AP94" s="19"/>
      <c r="AQ94" s="19"/>
      <c r="AR94" s="19"/>
      <c r="AS94" s="19"/>
      <c r="AT94" s="19"/>
      <c r="AU94" s="19"/>
      <c r="AV94" s="19"/>
      <c r="AW94" s="19"/>
      <c r="AX94" s="19"/>
      <c r="AY94" s="19"/>
      <c r="AZ94" s="19"/>
      <c r="BA94" s="19"/>
      <c r="BB94" s="19"/>
      <c r="BC94" s="19"/>
      <c r="BF94" s="12"/>
      <c r="BG94" s="12"/>
      <c r="BH94" s="12"/>
      <c r="BI94" s="12"/>
      <c r="BJ94" s="12"/>
      <c r="BK94" s="12"/>
      <c r="BL94" s="12"/>
      <c r="BM94" s="12"/>
      <c r="BN94" s="12"/>
      <c r="BO94" s="12"/>
      <c r="BP94" s="12"/>
      <c r="BQ94" s="12"/>
      <c r="BR94" s="12"/>
      <c r="BS94" s="12"/>
      <c r="BT94" s="12"/>
      <c r="BU94" s="12"/>
    </row>
    <row r="95" spans="1:73" ht="12.75" customHeight="1">
      <c r="A95" s="19"/>
      <c r="B95" s="19"/>
      <c r="C95" s="118"/>
      <c r="D95" s="118"/>
      <c r="E95" s="136"/>
      <c r="F95" s="136"/>
      <c r="G95" s="140">
        <f t="shared" si="10"/>
        <v>10</v>
      </c>
      <c r="H95" s="26">
        <f t="array" ref="H95">IF(COUNT(IF($R$5:$R$66=$G95,H$5:H$66,""))=0,"-",COUNT(IF($R$5:$R$66=$G95,H$5:H$66,"")))</f>
        <v>1</v>
      </c>
      <c r="I95" s="26">
        <f t="array" ref="I95">IF(COUNT(IF($R$5:$R$66=$G95,I$5:I$66,""))=0,"-",COUNT(IF($R$5:$R$66=$G95,I$5:I$66,"")))</f>
        <v>1</v>
      </c>
      <c r="J95" s="26">
        <f t="array" ref="J95">IF(COUNT(IF($R$5:$R$66=$G95,J$5:J$66,""))=0,"-",COUNT(IF($R$5:$R$66=$G95,J$5:J$66,"")))</f>
        <v>1</v>
      </c>
      <c r="K95" s="26">
        <f t="array" ref="K95">IF(COUNT(IF($R$5:$R$66=$G95,K$5:K$66,""))=0,"-",COUNT(IF($R$5:$R$66=$G95,K$5:K$66,"")))</f>
        <v>1</v>
      </c>
      <c r="L95" s="26">
        <f t="array" ref="L95">IF(COUNT(IF($R$5:$R$66=$G95,L$5:L$66,""))=0,"-",COUNT(IF($R$5:$R$66=$G95,L$5:L$66,"")))</f>
        <v>1</v>
      </c>
      <c r="M95" s="26">
        <f t="array" ref="M95">IF(COUNT(IF($R$5:$R$66=$G95,M$5:M$66,""))=0,"-",COUNT(IF($R$5:$R$66=$G95,M$5:M$66,"")))</f>
        <v>1</v>
      </c>
      <c r="N95" s="26">
        <f t="array" ref="N95">IF(COUNT(IF($R$5:$R$66=$G95,N$5:N$66,""))=0,"-",COUNT(IF($R$5:$R$66=$G95,N$5:N$66,"")))</f>
        <v>1</v>
      </c>
      <c r="O95" s="26">
        <f t="array" ref="O95">IF(COUNT(IF($R$5:$R$66=$G95,O$5:O$66,""))=0,"-",COUNT(IF($R$5:$R$66=$G95,O$5:O$66,"")))</f>
        <v>1</v>
      </c>
      <c r="P95" s="26">
        <f t="array" ref="P95">IF(COUNT(IF($R$5:$R$66=$G95,P$5:P$66,""))=0,"-",COUNT(IF($R$5:$R$66=$G95,P$5:P$66,"")))</f>
        <v>1</v>
      </c>
      <c r="Q95" s="26">
        <f t="array" ref="Q95">IF(COUNT(IF($R$5:$R$66=$G95,Q$5:Q$66,""))=0,"-",COUNT(IF($R$5:$R$66=$G95,Q$5:Q$66,"")))</f>
        <v>1</v>
      </c>
      <c r="R95" s="127">
        <f t="array" ref="R95">IF(H95:Q95="-","-",SUM(H95:Q95))</f>
        <v>10</v>
      </c>
      <c r="S95" s="8"/>
      <c r="T95" s="131"/>
      <c r="U95" s="131"/>
      <c r="V95" s="131"/>
      <c r="W95" s="131"/>
      <c r="X95" s="131"/>
      <c r="Y95" s="142"/>
      <c r="Z95" s="19"/>
      <c r="AA95" s="19"/>
      <c r="AB95" s="19"/>
      <c r="AC95" s="8"/>
      <c r="AD95" s="8"/>
      <c r="AE95" s="8"/>
      <c r="AF95" s="8"/>
      <c r="AG95" s="8"/>
      <c r="AH95" s="8"/>
      <c r="AI95" s="19"/>
      <c r="AJ95" s="19"/>
      <c r="AK95" s="19"/>
      <c r="AL95" s="19"/>
      <c r="AM95" s="19"/>
      <c r="AN95" s="19"/>
      <c r="AO95" s="19"/>
      <c r="AP95" s="19"/>
      <c r="AQ95" s="19"/>
      <c r="AR95" s="19"/>
      <c r="AS95" s="19"/>
      <c r="AT95" s="19"/>
      <c r="AU95" s="19"/>
      <c r="AV95" s="19"/>
      <c r="AW95" s="19"/>
      <c r="AX95" s="19"/>
      <c r="AY95" s="19"/>
      <c r="AZ95" s="19"/>
      <c r="BA95" s="19"/>
      <c r="BB95" s="19"/>
      <c r="BC95" s="19"/>
      <c r="BF95" s="12"/>
      <c r="BG95" s="12"/>
      <c r="BH95" s="12"/>
      <c r="BI95" s="12"/>
      <c r="BJ95" s="12"/>
      <c r="BK95" s="12"/>
      <c r="BL95" s="12"/>
      <c r="BM95" s="12"/>
      <c r="BN95" s="12"/>
      <c r="BO95" s="12"/>
      <c r="BP95" s="12"/>
      <c r="BQ95" s="12"/>
      <c r="BR95" s="12"/>
      <c r="BS95" s="12"/>
      <c r="BT95" s="12"/>
      <c r="BU95" s="12"/>
    </row>
    <row r="96" spans="1:73" ht="12.75" customHeight="1">
      <c r="A96" s="19"/>
      <c r="B96" s="19"/>
      <c r="C96" s="118"/>
      <c r="D96" s="118"/>
      <c r="E96" s="136"/>
      <c r="F96" s="136"/>
      <c r="G96" s="140">
        <f t="shared" si="10"/>
        <v>11</v>
      </c>
      <c r="H96" s="26" t="str">
        <f t="array" ref="H96">IF(COUNT(IF($R$5:$R$66=$G96,H$5:H$66,""))=0,"-",COUNT(IF($R$5:$R$66=$G96,H$5:H$66,"")))</f>
        <v>-</v>
      </c>
      <c r="I96" s="26" t="str">
        <f t="array" ref="I96">IF(COUNT(IF($R$5:$R$66=$G96,I$5:I$66,""))=0,"-",COUNT(IF($R$5:$R$66=$G96,I$5:I$66,"")))</f>
        <v>-</v>
      </c>
      <c r="J96" s="26" t="str">
        <f t="array" ref="J96">IF(COUNT(IF($R$5:$R$66=$G96,J$5:J$66,""))=0,"-",COUNT(IF($R$5:$R$66=$G96,J$5:J$66,"")))</f>
        <v>-</v>
      </c>
      <c r="K96" s="26" t="str">
        <f t="array" ref="K96">IF(COUNT(IF($R$5:$R$66=$G96,K$5:K$66,""))=0,"-",COUNT(IF($R$5:$R$66=$G96,K$5:K$66,"")))</f>
        <v>-</v>
      </c>
      <c r="L96" s="26" t="str">
        <f t="array" ref="L96">IF(COUNT(IF($R$5:$R$66=$G96,L$5:L$66,""))=0,"-",COUNT(IF($R$5:$R$66=$G96,L$5:L$66,"")))</f>
        <v>-</v>
      </c>
      <c r="M96" s="26" t="str">
        <f t="array" ref="M96">IF(COUNT(IF($R$5:$R$66=$G96,M$5:M$66,""))=0,"-",COUNT(IF($R$5:$R$66=$G96,M$5:M$66,"")))</f>
        <v>-</v>
      </c>
      <c r="N96" s="26" t="str">
        <f t="array" ref="N96">IF(COUNT(IF($R$5:$R$66=$G96,N$5:N$66,""))=0,"-",COUNT(IF($R$5:$R$66=$G96,N$5:N$66,"")))</f>
        <v>-</v>
      </c>
      <c r="O96" s="26" t="str">
        <f t="array" ref="O96">IF(COUNT(IF($R$5:$R$66=$G96,O$5:O$66,""))=0,"-",COUNT(IF($R$5:$R$66=$G96,O$5:O$66,"")))</f>
        <v>-</v>
      </c>
      <c r="P96" s="26" t="str">
        <f t="array" ref="P96">IF(COUNT(IF($R$5:$R$66=$G96,P$5:P$66,""))=0,"-",COUNT(IF($R$5:$R$66=$G96,P$5:P$66,"")))</f>
        <v>-</v>
      </c>
      <c r="Q96" s="26" t="str">
        <f t="array" ref="Q96">IF(COUNT(IF($R$5:$R$66=$G96,Q$5:Q$66,""))=0,"-",COUNT(IF($R$5:$R$66=$G96,Q$5:Q$66,"")))</f>
        <v>-</v>
      </c>
      <c r="R96" s="127" t="str">
        <f t="array" ref="R96">IF(H96:Q96="-","-",SUM(H96:Q96))</f>
        <v>-</v>
      </c>
      <c r="S96" s="8"/>
      <c r="T96" s="141"/>
      <c r="U96" s="141"/>
      <c r="V96" s="141"/>
      <c r="W96" s="141"/>
      <c r="X96" s="141"/>
      <c r="Y96" s="141"/>
      <c r="Z96" s="19"/>
      <c r="AA96" s="19"/>
      <c r="AB96" s="19"/>
      <c r="AC96" s="19"/>
      <c r="AD96" s="8"/>
      <c r="AE96" s="8"/>
      <c r="AF96" s="8"/>
      <c r="AG96" s="8"/>
      <c r="AH96" s="8"/>
      <c r="AI96" s="19"/>
      <c r="AJ96" s="19"/>
      <c r="AK96" s="19"/>
      <c r="AL96" s="19"/>
      <c r="AM96" s="19"/>
      <c r="AN96" s="19"/>
      <c r="AO96" s="19"/>
      <c r="AP96" s="19"/>
      <c r="AQ96" s="19"/>
      <c r="AR96" s="19"/>
      <c r="AS96" s="19"/>
      <c r="AT96" s="19"/>
      <c r="AU96" s="19"/>
      <c r="AV96" s="19"/>
      <c r="AW96" s="19"/>
      <c r="AX96" s="19"/>
      <c r="AY96" s="19"/>
      <c r="AZ96" s="19"/>
      <c r="BA96" s="19"/>
      <c r="BB96" s="19"/>
      <c r="BC96" s="19"/>
      <c r="BF96" s="12"/>
      <c r="BG96" s="12"/>
      <c r="BH96" s="12"/>
      <c r="BI96" s="12"/>
      <c r="BJ96" s="12"/>
      <c r="BK96" s="12"/>
      <c r="BL96" s="12"/>
      <c r="BM96" s="12"/>
      <c r="BN96" s="12"/>
      <c r="BO96" s="12"/>
      <c r="BP96" s="12"/>
      <c r="BQ96" s="12"/>
      <c r="BR96" s="12"/>
      <c r="BS96" s="12"/>
      <c r="BT96" s="12"/>
      <c r="BU96" s="12"/>
    </row>
    <row r="97" spans="1:73" ht="12.75" customHeight="1">
      <c r="A97" s="19"/>
      <c r="B97" s="19"/>
      <c r="C97" s="139"/>
      <c r="D97" s="139"/>
      <c r="E97" s="136"/>
      <c r="F97" s="136"/>
      <c r="G97" s="140">
        <f t="shared" si="10"/>
        <v>12</v>
      </c>
      <c r="H97" s="26" t="str">
        <f t="array" ref="H97">IF(COUNT(IF($R$5:$R$66=$G97,H$5:H$66,""))=0,"-",COUNT(IF($R$5:$R$66=$G97,H$5:H$66,"")))</f>
        <v>-</v>
      </c>
      <c r="I97" s="26" t="str">
        <f t="array" ref="I97">IF(COUNT(IF($R$5:$R$66=$G97,I$5:I$66,""))=0,"-",COUNT(IF($R$5:$R$66=$G97,I$5:I$66,"")))</f>
        <v>-</v>
      </c>
      <c r="J97" s="26" t="str">
        <f t="array" ref="J97">IF(COUNT(IF($R$5:$R$66=$G97,J$5:J$66,""))=0,"-",COUNT(IF($R$5:$R$66=$G97,J$5:J$66,"")))</f>
        <v>-</v>
      </c>
      <c r="K97" s="26" t="str">
        <f t="array" ref="K97">IF(COUNT(IF($R$5:$R$66=$G97,K$5:K$66,""))=0,"-",COUNT(IF($R$5:$R$66=$G97,K$5:K$66,"")))</f>
        <v>-</v>
      </c>
      <c r="L97" s="26" t="str">
        <f t="array" ref="L97">IF(COUNT(IF($R$5:$R$66=$G97,L$5:L$66,""))=0,"-",COUNT(IF($R$5:$R$66=$G97,L$5:L$66,"")))</f>
        <v>-</v>
      </c>
      <c r="M97" s="26" t="str">
        <f t="array" ref="M97">IF(COUNT(IF($R$5:$R$66=$G97,M$5:M$66,""))=0,"-",COUNT(IF($R$5:$R$66=$G97,M$5:M$66,"")))</f>
        <v>-</v>
      </c>
      <c r="N97" s="26" t="str">
        <f t="array" ref="N97">IF(COUNT(IF($R$5:$R$66=$G97,N$5:N$66,""))=0,"-",COUNT(IF($R$5:$R$66=$G97,N$5:N$66,"")))</f>
        <v>-</v>
      </c>
      <c r="O97" s="26" t="str">
        <f t="array" ref="O97">IF(COUNT(IF($R$5:$R$66=$G97,O$5:O$66,""))=0,"-",COUNT(IF($R$5:$R$66=$G97,O$5:O$66,"")))</f>
        <v>-</v>
      </c>
      <c r="P97" s="26" t="str">
        <f t="array" ref="P97">IF(COUNT(IF($R$5:$R$66=$G97,P$5:P$66,""))=0,"-",COUNT(IF($R$5:$R$66=$G97,P$5:P$66,"")))</f>
        <v>-</v>
      </c>
      <c r="Q97" s="26" t="str">
        <f t="array" ref="Q97">IF(COUNT(IF($R$5:$R$66=$G97,Q$5:Q$66,""))=0,"-",COUNT(IF($R$5:$R$66=$G97,Q$5:Q$66,"")))</f>
        <v>-</v>
      </c>
      <c r="R97" s="127" t="str">
        <f t="array" ref="R97">IF(H97:Q97="-","-",SUM(H97:Q97))</f>
        <v>-</v>
      </c>
      <c r="S97" s="8"/>
      <c r="T97" s="141"/>
      <c r="U97" s="141"/>
      <c r="V97" s="141"/>
      <c r="W97" s="141"/>
      <c r="X97" s="141"/>
      <c r="Y97" s="141"/>
      <c r="Z97" s="19"/>
      <c r="AA97" s="19"/>
      <c r="AB97" s="19"/>
      <c r="AC97" s="19"/>
      <c r="AD97" s="8"/>
      <c r="AE97" s="8"/>
      <c r="AF97" s="8"/>
      <c r="AG97" s="8"/>
      <c r="AH97" s="8"/>
      <c r="AI97" s="19"/>
      <c r="AJ97" s="19"/>
      <c r="AK97" s="19"/>
      <c r="AL97" s="19"/>
      <c r="AM97" s="19"/>
      <c r="AN97" s="19"/>
      <c r="AO97" s="19"/>
      <c r="AP97" s="19"/>
      <c r="AQ97" s="19"/>
      <c r="AR97" s="19"/>
      <c r="AS97" s="19"/>
      <c r="AT97" s="19"/>
      <c r="AU97" s="19"/>
      <c r="AV97" s="19"/>
      <c r="AW97" s="19"/>
      <c r="AX97" s="19"/>
      <c r="AY97" s="19"/>
      <c r="AZ97" s="19"/>
      <c r="BA97" s="19"/>
      <c r="BB97" s="19"/>
      <c r="BC97" s="19"/>
      <c r="BF97" s="12"/>
      <c r="BG97" s="12"/>
      <c r="BH97" s="12"/>
      <c r="BI97" s="12"/>
      <c r="BJ97" s="12"/>
      <c r="BK97" s="12"/>
      <c r="BL97" s="12"/>
      <c r="BM97" s="12"/>
      <c r="BN97" s="12"/>
      <c r="BO97" s="12"/>
      <c r="BP97" s="12"/>
      <c r="BQ97" s="12"/>
      <c r="BR97" s="12"/>
      <c r="BS97" s="12"/>
      <c r="BT97" s="12"/>
      <c r="BU97" s="12"/>
    </row>
    <row r="98" spans="1:73" ht="12.75" customHeight="1">
      <c r="A98" s="19"/>
      <c r="B98" s="19"/>
      <c r="C98" s="139"/>
      <c r="D98" s="139"/>
      <c r="E98" s="136"/>
      <c r="F98" s="136"/>
      <c r="G98" s="140">
        <f t="shared" si="10"/>
        <v>13</v>
      </c>
      <c r="H98" s="26" t="str">
        <f t="array" ref="H98">IF(COUNT(IF($R$5:$R$66=$G98,H$5:H$66,""))=0,"-",COUNT(IF($R$5:$R$66=$G98,H$5:H$66,"")))</f>
        <v>-</v>
      </c>
      <c r="I98" s="26" t="str">
        <f t="array" ref="I98">IF(COUNT(IF($R$5:$R$66=$G98,I$5:I$66,""))=0,"-",COUNT(IF($R$5:$R$66=$G98,I$5:I$66,"")))</f>
        <v>-</v>
      </c>
      <c r="J98" s="26" t="str">
        <f t="array" ref="J98">IF(COUNT(IF($R$5:$R$66=$G98,J$5:J$66,""))=0,"-",COUNT(IF($R$5:$R$66=$G98,J$5:J$66,"")))</f>
        <v>-</v>
      </c>
      <c r="K98" s="26" t="str">
        <f t="array" ref="K98">IF(COUNT(IF($R$5:$R$66=$G98,K$5:K$66,""))=0,"-",COUNT(IF($R$5:$R$66=$G98,K$5:K$66,"")))</f>
        <v>-</v>
      </c>
      <c r="L98" s="26" t="str">
        <f t="array" ref="L98">IF(COUNT(IF($R$5:$R$66=$G98,L$5:L$66,""))=0,"-",COUNT(IF($R$5:$R$66=$G98,L$5:L$66,"")))</f>
        <v>-</v>
      </c>
      <c r="M98" s="26" t="str">
        <f t="array" ref="M98">IF(COUNT(IF($R$5:$R$66=$G98,M$5:M$66,""))=0,"-",COUNT(IF($R$5:$R$66=$G98,M$5:M$66,"")))</f>
        <v>-</v>
      </c>
      <c r="N98" s="26" t="str">
        <f t="array" ref="N98">IF(COUNT(IF($R$5:$R$66=$G98,N$5:N$66,""))=0,"-",COUNT(IF($R$5:$R$66=$G98,N$5:N$66,"")))</f>
        <v>-</v>
      </c>
      <c r="O98" s="26" t="str">
        <f t="array" ref="O98">IF(COUNT(IF($R$5:$R$66=$G98,O$5:O$66,""))=0,"-",COUNT(IF($R$5:$R$66=$G98,O$5:O$66,"")))</f>
        <v>-</v>
      </c>
      <c r="P98" s="26" t="str">
        <f t="array" ref="P98">IF(COUNT(IF($R$5:$R$66=$G98,P$5:P$66,""))=0,"-",COUNT(IF($R$5:$R$66=$G98,P$5:P$66,"")))</f>
        <v>-</v>
      </c>
      <c r="Q98" s="26" t="str">
        <f t="array" ref="Q98">IF(COUNT(IF($R$5:$R$66=$G98,Q$5:Q$66,""))=0,"-",COUNT(IF($R$5:$R$66=$G98,Q$5:Q$66,"")))</f>
        <v>-</v>
      </c>
      <c r="R98" s="127" t="str">
        <f t="array" ref="R98">IF(H98:Q98="-","-",SUM(H98:Q98))</f>
        <v>-</v>
      </c>
      <c r="S98" s="8"/>
      <c r="T98" s="141"/>
      <c r="U98" s="141"/>
      <c r="V98" s="141"/>
      <c r="W98" s="141"/>
      <c r="X98" s="141"/>
      <c r="Y98" s="141"/>
      <c r="Z98" s="19"/>
      <c r="AA98" s="19"/>
      <c r="AB98" s="19"/>
      <c r="AC98" s="19"/>
      <c r="AD98" s="8"/>
      <c r="AE98" s="8"/>
      <c r="AF98" s="8"/>
      <c r="AG98" s="8"/>
      <c r="AH98" s="8"/>
      <c r="AI98" s="19"/>
      <c r="AJ98" s="19"/>
      <c r="AK98" s="19"/>
      <c r="AL98" s="19"/>
      <c r="AM98" s="19"/>
      <c r="AN98" s="19"/>
      <c r="AO98" s="19"/>
      <c r="AP98" s="19"/>
      <c r="AQ98" s="19"/>
      <c r="AR98" s="19"/>
      <c r="AS98" s="19"/>
      <c r="AT98" s="19"/>
      <c r="AU98" s="19"/>
      <c r="AV98" s="19"/>
      <c r="AW98" s="19"/>
      <c r="AX98" s="19"/>
      <c r="AY98" s="19"/>
      <c r="AZ98" s="19"/>
      <c r="BA98" s="19"/>
      <c r="BB98" s="19"/>
      <c r="BC98" s="19"/>
      <c r="BF98" s="12"/>
      <c r="BG98" s="12"/>
      <c r="BH98" s="12"/>
      <c r="BI98" s="12"/>
      <c r="BJ98" s="12"/>
      <c r="BK98" s="12"/>
      <c r="BL98" s="12"/>
      <c r="BM98" s="12"/>
      <c r="BN98" s="12"/>
      <c r="BO98" s="12"/>
      <c r="BP98" s="12"/>
      <c r="BQ98" s="12"/>
      <c r="BR98" s="12"/>
      <c r="BS98" s="12"/>
      <c r="BT98" s="12"/>
      <c r="BU98" s="12"/>
    </row>
    <row r="99" spans="1:73" ht="12.75" customHeight="1">
      <c r="A99" s="19"/>
      <c r="B99" s="19"/>
      <c r="C99" s="139"/>
      <c r="D99" s="139"/>
      <c r="E99" s="136"/>
      <c r="F99" s="136"/>
      <c r="G99" s="140">
        <f t="shared" si="10"/>
        <v>14</v>
      </c>
      <c r="H99" s="26" t="str">
        <f t="array" ref="H99">IF(COUNT(IF($R$5:$R$66=$G99,H$5:H$66,""))=0,"-",COUNT(IF($R$5:$R$66=$G99,H$5:H$66,"")))</f>
        <v>-</v>
      </c>
      <c r="I99" s="26" t="str">
        <f t="array" ref="I99">IF(COUNT(IF($R$5:$R$66=$G99,I$5:I$66,""))=0,"-",COUNT(IF($R$5:$R$66=$G99,I$5:I$66,"")))</f>
        <v>-</v>
      </c>
      <c r="J99" s="26" t="str">
        <f t="array" ref="J99">IF(COUNT(IF($R$5:$R$66=$G99,J$5:J$66,""))=0,"-",COUNT(IF($R$5:$R$66=$G99,J$5:J$66,"")))</f>
        <v>-</v>
      </c>
      <c r="K99" s="26" t="str">
        <f t="array" ref="K99">IF(COUNT(IF($R$5:$R$66=$G99,K$5:K$66,""))=0,"-",COUNT(IF($R$5:$R$66=$G99,K$5:K$66,"")))</f>
        <v>-</v>
      </c>
      <c r="L99" s="26" t="str">
        <f t="array" ref="L99">IF(COUNT(IF($R$5:$R$66=$G99,L$5:L$66,""))=0,"-",COUNT(IF($R$5:$R$66=$G99,L$5:L$66,"")))</f>
        <v>-</v>
      </c>
      <c r="M99" s="26" t="str">
        <f t="array" ref="M99">IF(COUNT(IF($R$5:$R$66=$G99,M$5:M$66,""))=0,"-",COUNT(IF($R$5:$R$66=$G99,M$5:M$66,"")))</f>
        <v>-</v>
      </c>
      <c r="N99" s="26" t="str">
        <f t="array" ref="N99">IF(COUNT(IF($R$5:$R$66=$G99,N$5:N$66,""))=0,"-",COUNT(IF($R$5:$R$66=$G99,N$5:N$66,"")))</f>
        <v>-</v>
      </c>
      <c r="O99" s="26" t="str">
        <f t="array" ref="O99">IF(COUNT(IF($R$5:$R$66=$G99,O$5:O$66,""))=0,"-",COUNT(IF($R$5:$R$66=$G99,O$5:O$66,"")))</f>
        <v>-</v>
      </c>
      <c r="P99" s="26" t="str">
        <f t="array" ref="P99">IF(COUNT(IF($R$5:$R$66=$G99,P$5:P$66,""))=0,"-",COUNT(IF($R$5:$R$66=$G99,P$5:P$66,"")))</f>
        <v>-</v>
      </c>
      <c r="Q99" s="26" t="str">
        <f t="array" ref="Q99">IF(COUNT(IF($R$5:$R$66=$G99,Q$5:Q$66,""))=0,"-",COUNT(IF($R$5:$R$66=$G99,Q$5:Q$66,"")))</f>
        <v>-</v>
      </c>
      <c r="R99" s="127" t="str">
        <f t="array" ref="R99">IF(H99:Q99="-","-",SUM(H99:Q99))</f>
        <v>-</v>
      </c>
      <c r="S99" s="8"/>
      <c r="T99" s="141"/>
      <c r="U99" s="141"/>
      <c r="V99" s="141"/>
      <c r="W99" s="141"/>
      <c r="X99" s="141"/>
      <c r="Y99" s="141"/>
      <c r="Z99" s="19"/>
      <c r="AA99" s="19"/>
      <c r="AB99" s="19"/>
      <c r="AC99" s="19"/>
      <c r="AD99" s="8"/>
      <c r="AE99" s="8"/>
      <c r="AF99" s="8"/>
      <c r="AG99" s="8"/>
      <c r="AH99" s="8"/>
      <c r="AI99" s="19"/>
      <c r="AJ99" s="19"/>
      <c r="AK99" s="19"/>
      <c r="AL99" s="19"/>
      <c r="AM99" s="19"/>
      <c r="AN99" s="19"/>
      <c r="AO99" s="19"/>
      <c r="AP99" s="19"/>
      <c r="AQ99" s="19"/>
      <c r="AR99" s="19"/>
      <c r="AS99" s="19"/>
      <c r="AT99" s="19"/>
      <c r="AU99" s="19"/>
      <c r="AV99" s="19"/>
      <c r="AW99" s="19"/>
      <c r="AX99" s="19"/>
      <c r="AY99" s="19"/>
      <c r="AZ99" s="19"/>
      <c r="BA99" s="19"/>
      <c r="BB99" s="19"/>
      <c r="BC99" s="19"/>
      <c r="BF99" s="12"/>
      <c r="BG99" s="12"/>
      <c r="BH99" s="12"/>
      <c r="BI99" s="12"/>
      <c r="BJ99" s="12"/>
      <c r="BK99" s="12"/>
      <c r="BL99" s="12"/>
      <c r="BM99" s="12"/>
      <c r="BN99" s="12"/>
      <c r="BO99" s="12"/>
      <c r="BP99" s="12"/>
      <c r="BQ99" s="12"/>
      <c r="BR99" s="12"/>
      <c r="BS99" s="12"/>
      <c r="BT99" s="12"/>
      <c r="BU99" s="12"/>
    </row>
    <row r="100" spans="1:73" ht="12.75" customHeight="1">
      <c r="A100" s="19"/>
      <c r="B100" s="19"/>
      <c r="C100" s="118"/>
      <c r="D100" s="118"/>
      <c r="E100" s="136"/>
      <c r="F100" s="136"/>
      <c r="G100" s="143">
        <f t="shared" si="10"/>
        <v>15</v>
      </c>
      <c r="H100" s="26" t="str">
        <f t="array" ref="H100">IF(COUNT(IF($R$5:$R$66=$G100,H$5:H$66,""))=0,"-",COUNT(IF($R$5:$R$66=$G100,H$5:H$66,"")))</f>
        <v>-</v>
      </c>
      <c r="I100" s="26" t="str">
        <f t="array" ref="I100">IF(COUNT(IF($R$5:$R$66=$G100,I$5:I$66,""))=0,"-",COUNT(IF($R$5:$R$66=$G100,I$5:I$66,"")))</f>
        <v>-</v>
      </c>
      <c r="J100" s="26" t="str">
        <f t="array" ref="J100">IF(COUNT(IF($R$5:$R$66=$G100,J$5:J$66,""))=0,"-",COUNT(IF($R$5:$R$66=$G100,J$5:J$66,"")))</f>
        <v>-</v>
      </c>
      <c r="K100" s="26" t="str">
        <f t="array" ref="K100">IF(COUNT(IF($R$5:$R$66=$G100,K$5:K$66,""))=0,"-",COUNT(IF($R$5:$R$66=$G100,K$5:K$66,"")))</f>
        <v>-</v>
      </c>
      <c r="L100" s="26" t="str">
        <f t="array" ref="L100">IF(COUNT(IF($R$5:$R$66=$G100,L$5:L$66,""))=0,"-",COUNT(IF($R$5:$R$66=$G100,L$5:L$66,"")))</f>
        <v>-</v>
      </c>
      <c r="M100" s="26" t="str">
        <f t="array" ref="M100">IF(COUNT(IF($R$5:$R$66=$G100,M$5:M$66,""))=0,"-",COUNT(IF($R$5:$R$66=$G100,M$5:M$66,"")))</f>
        <v>-</v>
      </c>
      <c r="N100" s="26" t="str">
        <f t="array" ref="N100">IF(COUNT(IF($R$5:$R$66=$G100,N$5:N$66,""))=0,"-",COUNT(IF($R$5:$R$66=$G100,N$5:N$66,"")))</f>
        <v>-</v>
      </c>
      <c r="O100" s="26" t="str">
        <f t="array" ref="O100">IF(COUNT(IF($R$5:$R$66=$G100,O$5:O$66,""))=0,"-",COUNT(IF($R$5:$R$66=$G100,O$5:O$66,"")))</f>
        <v>-</v>
      </c>
      <c r="P100" s="26" t="str">
        <f t="array" ref="P100">IF(COUNT(IF($R$5:$R$66=$G100,P$5:P$66,""))=0,"-",COUNT(IF($R$5:$R$66=$G100,P$5:P$66,"")))</f>
        <v>-</v>
      </c>
      <c r="Q100" s="26" t="str">
        <f t="array" ref="Q100">IF(COUNT(IF($R$5:$R$66=$G100,Q$5:Q$66,""))=0,"-",COUNT(IF($R$5:$R$66=$G100,Q$5:Q$66,"")))</f>
        <v>-</v>
      </c>
      <c r="R100" s="132" t="str">
        <f t="array" ref="R100">IF(H100:Q100="-","-",SUM(H100:Q100))</f>
        <v>-</v>
      </c>
      <c r="S100" s="8"/>
      <c r="T100" s="141"/>
      <c r="U100" s="141"/>
      <c r="V100" s="141"/>
      <c r="W100" s="141"/>
      <c r="X100" s="141"/>
      <c r="Y100" s="141"/>
      <c r="Z100" s="19"/>
      <c r="AA100" s="19"/>
      <c r="AB100" s="19"/>
      <c r="AC100" s="19"/>
      <c r="AD100" s="8"/>
      <c r="AE100" s="8"/>
      <c r="AF100" s="8"/>
      <c r="AG100" s="8"/>
      <c r="AH100" s="8"/>
      <c r="AI100" s="19"/>
      <c r="AJ100" s="19"/>
      <c r="AK100" s="19"/>
      <c r="AL100" s="19"/>
      <c r="AM100" s="19"/>
      <c r="AN100" s="19"/>
      <c r="AO100" s="19"/>
      <c r="AP100" s="19"/>
      <c r="AQ100" s="19"/>
      <c r="AR100" s="19"/>
      <c r="AS100" s="19"/>
      <c r="AT100" s="19"/>
      <c r="AU100" s="19"/>
      <c r="AV100" s="19"/>
      <c r="AW100" s="19"/>
      <c r="AX100" s="19"/>
      <c r="AY100" s="19"/>
      <c r="AZ100" s="19"/>
      <c r="BA100" s="19"/>
      <c r="BB100" s="19"/>
      <c r="BC100" s="19"/>
      <c r="BF100" s="12"/>
      <c r="BG100" s="12"/>
      <c r="BH100" s="12"/>
      <c r="BI100" s="12"/>
      <c r="BJ100" s="12"/>
      <c r="BK100" s="12"/>
      <c r="BL100" s="12"/>
      <c r="BM100" s="12"/>
      <c r="BN100" s="12"/>
      <c r="BO100" s="12"/>
      <c r="BP100" s="12"/>
      <c r="BQ100" s="12"/>
      <c r="BR100" s="12"/>
      <c r="BS100" s="12"/>
      <c r="BT100" s="12"/>
      <c r="BU100" s="12"/>
    </row>
    <row r="101" spans="1:73" ht="12.75" customHeight="1">
      <c r="A101" s="19"/>
      <c r="B101" s="19"/>
      <c r="C101" s="118"/>
      <c r="D101" s="118"/>
      <c r="E101" s="136"/>
      <c r="F101" s="144" t="s">
        <v>36</v>
      </c>
      <c r="G101" s="145" t="s">
        <v>37</v>
      </c>
      <c r="H101" s="146">
        <f t="shared" ref="H101:Q101" si="11">IF(COUNT(H5:H66)=0,"-",COUNT(H5:H66))</f>
        <v>62</v>
      </c>
      <c r="I101" s="146">
        <f t="shared" si="11"/>
        <v>62</v>
      </c>
      <c r="J101" s="146">
        <f t="shared" si="11"/>
        <v>62</v>
      </c>
      <c r="K101" s="146">
        <f t="shared" si="11"/>
        <v>62</v>
      </c>
      <c r="L101" s="146">
        <f t="shared" si="11"/>
        <v>62</v>
      </c>
      <c r="M101" s="146">
        <f t="shared" si="11"/>
        <v>62</v>
      </c>
      <c r="N101" s="146">
        <f t="shared" si="11"/>
        <v>62</v>
      </c>
      <c r="O101" s="146">
        <f t="shared" si="11"/>
        <v>62</v>
      </c>
      <c r="P101" s="146">
        <f t="shared" si="11"/>
        <v>62</v>
      </c>
      <c r="Q101" s="146">
        <f t="shared" si="11"/>
        <v>62</v>
      </c>
      <c r="R101" s="147">
        <f>SUM(H101:Q101)</f>
        <v>620</v>
      </c>
      <c r="S101" s="8"/>
      <c r="T101" s="141"/>
      <c r="U101" s="141"/>
      <c r="V101" s="141"/>
      <c r="W101" s="141"/>
      <c r="X101" s="141"/>
      <c r="Y101" s="141"/>
      <c r="Z101" s="19"/>
      <c r="AA101" s="19"/>
      <c r="AB101" s="19"/>
      <c r="AC101" s="19"/>
      <c r="AD101" s="8"/>
      <c r="AE101" s="8"/>
      <c r="AF101" s="8"/>
      <c r="AG101" s="8"/>
      <c r="AH101" s="8"/>
      <c r="AI101" s="19"/>
      <c r="AJ101" s="19"/>
      <c r="AK101" s="19"/>
      <c r="AL101" s="19"/>
      <c r="AM101" s="19"/>
      <c r="AN101" s="19"/>
      <c r="AO101" s="19"/>
      <c r="AP101" s="19"/>
      <c r="AQ101" s="19"/>
      <c r="AR101" s="19"/>
      <c r="AS101" s="19"/>
      <c r="AT101" s="19"/>
      <c r="AU101" s="19"/>
      <c r="AV101" s="19"/>
      <c r="AW101" s="19"/>
      <c r="AX101" s="19"/>
      <c r="AY101" s="19"/>
      <c r="AZ101" s="19"/>
      <c r="BA101" s="19"/>
      <c r="BB101" s="19"/>
      <c r="BC101" s="19"/>
      <c r="BF101" s="12"/>
      <c r="BG101" s="12"/>
      <c r="BH101" s="12"/>
      <c r="BI101" s="12"/>
      <c r="BJ101" s="12"/>
      <c r="BK101" s="12"/>
      <c r="BL101" s="12"/>
      <c r="BM101" s="12"/>
      <c r="BN101" s="12"/>
      <c r="BO101" s="12"/>
      <c r="BP101" s="12"/>
      <c r="BQ101" s="12"/>
      <c r="BR101" s="12"/>
      <c r="BS101" s="12"/>
      <c r="BT101" s="12"/>
      <c r="BU101" s="12"/>
    </row>
    <row r="102" spans="1:73" ht="12.75" customHeight="1">
      <c r="A102" s="19"/>
      <c r="B102" s="19"/>
      <c r="C102" s="118"/>
      <c r="D102" s="118"/>
      <c r="E102" s="118"/>
      <c r="F102" s="118"/>
      <c r="G102" s="118"/>
      <c r="H102" s="118"/>
      <c r="I102" s="118"/>
      <c r="J102" s="118"/>
      <c r="K102" s="118"/>
      <c r="L102" s="118"/>
      <c r="M102" s="118"/>
      <c r="N102" s="118"/>
      <c r="O102" s="118"/>
      <c r="P102" s="118"/>
      <c r="Q102" s="118"/>
      <c r="R102" s="118"/>
      <c r="S102" s="8"/>
      <c r="T102" s="141"/>
      <c r="U102" s="141"/>
      <c r="V102" s="141"/>
      <c r="W102" s="141"/>
      <c r="X102" s="141"/>
      <c r="Y102" s="141"/>
      <c r="Z102" s="19"/>
      <c r="AA102" s="19"/>
      <c r="AB102" s="19"/>
      <c r="AC102" s="19"/>
      <c r="AD102" s="8"/>
      <c r="AE102" s="8"/>
      <c r="AF102" s="8"/>
      <c r="AG102" s="8"/>
      <c r="AH102" s="8"/>
      <c r="AI102" s="19"/>
      <c r="AJ102" s="19"/>
      <c r="AK102" s="19"/>
      <c r="AL102" s="19"/>
      <c r="AM102" s="19"/>
      <c r="AN102" s="19"/>
      <c r="AO102" s="19"/>
      <c r="AP102" s="19"/>
      <c r="AQ102" s="19"/>
      <c r="AR102" s="19"/>
      <c r="AS102" s="19"/>
      <c r="AT102" s="19"/>
      <c r="AU102" s="19"/>
      <c r="AV102" s="19"/>
      <c r="AW102" s="19"/>
      <c r="AX102" s="19"/>
      <c r="AY102" s="19"/>
      <c r="AZ102" s="19"/>
      <c r="BA102" s="19"/>
      <c r="BB102" s="19"/>
      <c r="BC102" s="19"/>
      <c r="BF102" s="12"/>
      <c r="BG102" s="12"/>
      <c r="BH102" s="12"/>
      <c r="BI102" s="12"/>
      <c r="BJ102" s="12"/>
      <c r="BK102" s="12"/>
      <c r="BL102" s="12"/>
      <c r="BM102" s="12"/>
      <c r="BN102" s="12"/>
      <c r="BO102" s="12"/>
      <c r="BP102" s="12"/>
      <c r="BQ102" s="12"/>
      <c r="BR102" s="12"/>
      <c r="BS102" s="12"/>
      <c r="BT102" s="12"/>
      <c r="BU102" s="12"/>
    </row>
    <row r="103" spans="1:73" ht="12.75" customHeight="1">
      <c r="A103" s="19"/>
      <c r="B103" s="19"/>
      <c r="C103" s="118"/>
      <c r="D103" s="118"/>
      <c r="E103" s="118"/>
      <c r="F103" s="118"/>
      <c r="G103" s="148" t="s">
        <v>38</v>
      </c>
      <c r="H103" s="120"/>
      <c r="I103" s="120"/>
      <c r="J103" s="120"/>
      <c r="K103" s="120"/>
      <c r="L103" s="120"/>
      <c r="M103" s="121"/>
      <c r="N103" s="122"/>
      <c r="O103" s="122"/>
      <c r="P103" s="122"/>
      <c r="Q103" s="122"/>
      <c r="R103" s="123"/>
      <c r="S103" s="8"/>
      <c r="T103" s="141"/>
      <c r="U103" s="141"/>
      <c r="V103" s="141"/>
      <c r="W103" s="141"/>
      <c r="X103" s="141"/>
      <c r="Y103" s="141"/>
      <c r="Z103" s="19"/>
      <c r="AA103" s="19"/>
      <c r="AB103" s="19"/>
      <c r="AC103" s="19"/>
      <c r="AD103" s="8"/>
      <c r="AE103" s="8"/>
      <c r="AF103" s="8"/>
      <c r="AG103" s="8"/>
      <c r="AH103" s="8"/>
      <c r="AI103" s="19"/>
      <c r="AJ103" s="19"/>
      <c r="AK103" s="19"/>
      <c r="AL103" s="19"/>
      <c r="AM103" s="19"/>
      <c r="AN103" s="19"/>
      <c r="AO103" s="19"/>
      <c r="AP103" s="19"/>
      <c r="AQ103" s="19"/>
      <c r="AR103" s="19"/>
      <c r="AS103" s="19"/>
      <c r="AT103" s="19"/>
      <c r="AU103" s="19"/>
      <c r="AV103" s="19"/>
      <c r="AW103" s="19"/>
      <c r="AX103" s="19"/>
      <c r="AY103" s="19"/>
      <c r="AZ103" s="19"/>
      <c r="BA103" s="19"/>
      <c r="BB103" s="19"/>
      <c r="BC103" s="19"/>
      <c r="BF103" s="12"/>
      <c r="BG103" s="12"/>
      <c r="BH103" s="12"/>
      <c r="BI103" s="12"/>
      <c r="BJ103" s="12"/>
      <c r="BK103" s="12"/>
      <c r="BL103" s="12"/>
      <c r="BM103" s="12"/>
      <c r="BN103" s="12"/>
      <c r="BO103" s="12"/>
      <c r="BP103" s="12"/>
      <c r="BQ103" s="12"/>
      <c r="BR103" s="12"/>
      <c r="BS103" s="12"/>
      <c r="BT103" s="12"/>
      <c r="BU103" s="12"/>
    </row>
    <row r="104" spans="1:73" ht="24.75" customHeight="1">
      <c r="A104" s="19"/>
      <c r="B104" s="19"/>
      <c r="C104" s="118"/>
      <c r="D104" s="118"/>
      <c r="E104" s="126"/>
      <c r="F104" s="126"/>
      <c r="G104" s="147" t="str">
        <f>R3</f>
        <v>MODAL</v>
      </c>
      <c r="H104" s="464" t="str">
        <f t="shared" ref="H104:Q104" si="12">H3</f>
        <v>Norway Harald Senneset</v>
      </c>
      <c r="I104" s="464" t="str">
        <f t="shared" si="12"/>
        <v>Norway Hildegunn Mjanger</v>
      </c>
      <c r="J104" s="464" t="str">
        <f t="shared" si="12"/>
        <v>Scotland Peter Clark</v>
      </c>
      <c r="K104" s="464" t="str">
        <f t="shared" si="12"/>
        <v>Belgium Martine Moerman</v>
      </c>
      <c r="L104" s="464" t="str">
        <f t="shared" si="12"/>
        <v>United Kingdom Dave Brown</v>
      </c>
      <c r="M104" s="464" t="str">
        <f t="shared" si="12"/>
        <v>Sweden AnneMarie Palmén Bratt</v>
      </c>
      <c r="N104" s="464" t="str">
        <f t="shared" si="12"/>
        <v>Belgium Ilse Maertens</v>
      </c>
      <c r="O104" s="464" t="str">
        <f>O3</f>
        <v>Germany Friederike Beussel</v>
      </c>
      <c r="P104" s="464" t="str">
        <f t="shared" si="12"/>
        <v>Sweden Rajlie Sjöberg</v>
      </c>
      <c r="Q104" s="464" t="str">
        <f t="shared" si="12"/>
        <v>Germany Ines Wilhelms</v>
      </c>
      <c r="R104" s="129" t="s">
        <v>39</v>
      </c>
      <c r="S104" s="8"/>
      <c r="T104" s="141"/>
      <c r="U104" s="141"/>
      <c r="V104" s="141"/>
      <c r="W104" s="141"/>
      <c r="X104" s="141"/>
      <c r="Y104" s="141"/>
      <c r="Z104" s="19"/>
      <c r="AA104" s="19"/>
      <c r="AB104" s="19"/>
      <c r="AC104" s="19"/>
      <c r="AD104" s="8"/>
      <c r="AE104" s="8"/>
      <c r="AF104" s="8"/>
      <c r="AG104" s="8"/>
      <c r="AH104" s="8"/>
      <c r="AI104" s="19"/>
      <c r="AJ104" s="19"/>
      <c r="AK104" s="19"/>
      <c r="AL104" s="19"/>
      <c r="AM104" s="19"/>
      <c r="AN104" s="19"/>
      <c r="AO104" s="19"/>
      <c r="AP104" s="19"/>
      <c r="AQ104" s="19"/>
      <c r="AR104" s="19"/>
      <c r="AS104" s="19"/>
      <c r="AT104" s="19"/>
      <c r="AU104" s="19"/>
      <c r="AV104" s="19"/>
      <c r="AW104" s="19"/>
      <c r="AX104" s="19"/>
      <c r="AY104" s="19"/>
      <c r="AZ104" s="19"/>
      <c r="BA104" s="19"/>
      <c r="BB104" s="19"/>
      <c r="BC104" s="19"/>
      <c r="BF104" s="12"/>
      <c r="BG104" s="12"/>
      <c r="BH104" s="12"/>
      <c r="BI104" s="12"/>
      <c r="BJ104" s="12"/>
      <c r="BK104" s="12"/>
      <c r="BL104" s="12"/>
      <c r="BM104" s="12"/>
      <c r="BN104" s="12"/>
      <c r="BO104" s="12"/>
      <c r="BP104" s="12"/>
      <c r="BQ104" s="12"/>
      <c r="BR104" s="12"/>
      <c r="BS104" s="12"/>
      <c r="BT104" s="12"/>
      <c r="BU104" s="12"/>
    </row>
    <row r="105" spans="1:73" ht="12.75" customHeight="1">
      <c r="A105" s="19"/>
      <c r="B105" s="19"/>
      <c r="C105" s="118"/>
      <c r="D105" s="118"/>
      <c r="E105" s="126"/>
      <c r="F105" s="126"/>
      <c r="G105" s="132" t="str">
        <f>R4</f>
        <v>(R1-R9)</v>
      </c>
      <c r="H105" s="149" t="str">
        <f t="shared" ref="H105:Q105" si="13">H4</f>
        <v>Reader 1</v>
      </c>
      <c r="I105" s="149" t="str">
        <f t="shared" si="13"/>
        <v>Reader 2</v>
      </c>
      <c r="J105" s="149" t="str">
        <f t="shared" si="13"/>
        <v>Reader 3</v>
      </c>
      <c r="K105" s="149" t="str">
        <f t="shared" si="13"/>
        <v>Reader 4</v>
      </c>
      <c r="L105" s="149" t="str">
        <f t="shared" si="13"/>
        <v>Reader 5</v>
      </c>
      <c r="M105" s="149" t="str">
        <f t="shared" si="13"/>
        <v>Reader 6</v>
      </c>
      <c r="N105" s="149" t="str">
        <f t="shared" si="13"/>
        <v>Reader 7</v>
      </c>
      <c r="O105" s="149" t="str">
        <f>O4</f>
        <v>Reader 8</v>
      </c>
      <c r="P105" s="149" t="str">
        <f t="shared" si="13"/>
        <v>Reader 9</v>
      </c>
      <c r="Q105" s="149" t="str">
        <f t="shared" si="13"/>
        <v>Reader 10</v>
      </c>
      <c r="R105" s="133" t="s">
        <v>40</v>
      </c>
      <c r="S105" s="8"/>
      <c r="T105" s="141"/>
      <c r="U105" s="141"/>
      <c r="V105" s="141"/>
      <c r="W105" s="141"/>
      <c r="X105" s="141"/>
      <c r="Y105" s="141"/>
      <c r="Z105" s="19"/>
      <c r="AA105" s="19"/>
      <c r="AB105" s="19"/>
      <c r="AC105" s="19"/>
      <c r="AD105" s="8"/>
      <c r="AE105" s="8"/>
      <c r="AF105" s="8"/>
      <c r="AG105" s="8"/>
      <c r="AH105" s="8"/>
      <c r="AI105" s="19"/>
      <c r="AJ105" s="19"/>
      <c r="AK105" s="19"/>
      <c r="AL105" s="19"/>
      <c r="AM105" s="19"/>
      <c r="AN105" s="19"/>
      <c r="AO105" s="19"/>
      <c r="AP105" s="19"/>
      <c r="AQ105" s="19"/>
      <c r="AR105" s="19"/>
      <c r="AS105" s="19"/>
      <c r="AT105" s="19"/>
      <c r="AU105" s="19"/>
      <c r="AV105" s="19"/>
      <c r="AW105" s="19"/>
      <c r="AX105" s="19"/>
      <c r="AY105" s="19"/>
      <c r="AZ105" s="19"/>
      <c r="BA105" s="19"/>
      <c r="BB105" s="19"/>
      <c r="BC105" s="19"/>
      <c r="BF105" s="12"/>
      <c r="BG105" s="12"/>
      <c r="BH105" s="12"/>
      <c r="BI105" s="12"/>
      <c r="BJ105" s="12"/>
      <c r="BK105" s="12"/>
      <c r="BL105" s="12"/>
      <c r="BM105" s="12"/>
      <c r="BN105" s="12"/>
      <c r="BO105" s="12"/>
      <c r="BP105" s="12"/>
      <c r="BQ105" s="12"/>
      <c r="BR105" s="12"/>
      <c r="BS105" s="12"/>
      <c r="BT105" s="12"/>
      <c r="BU105" s="12"/>
    </row>
    <row r="106" spans="1:73" ht="12.75" customHeight="1">
      <c r="A106" s="19"/>
      <c r="B106" s="19"/>
      <c r="C106" s="118"/>
      <c r="D106" s="118"/>
      <c r="E106" s="136"/>
      <c r="F106" s="136"/>
      <c r="G106" s="150">
        <v>0</v>
      </c>
      <c r="H106" s="151" t="str">
        <f t="array" ref="H106">IF(H85="-","-",IF(H85&gt;1,0.5*H271/(H292+0.0000000000000000001),"-"))</f>
        <v>-</v>
      </c>
      <c r="I106" s="151" t="str">
        <f t="array" ref="I106">IF(I85="-","-",IF(I85&gt;1,0.5*I271/(I292+0.0000000000000000001),"-"))</f>
        <v>-</v>
      </c>
      <c r="J106" s="151" t="str">
        <f t="array" ref="J106">IF(J85="-","-",IF(J85&gt;1,0.5*J271/(J292+0.0000000000000000001),"-"))</f>
        <v>-</v>
      </c>
      <c r="K106" s="151" t="str">
        <f t="array" ref="K106">IF(K85="-","-",IF(K85&gt;1,0.5*K271/(K292+0.0000000000000000001),"-"))</f>
        <v>-</v>
      </c>
      <c r="L106" s="151" t="str">
        <f t="array" ref="L106">IF(L85="-","-",IF(L85&gt;1,0.5*L271/(L292+0.0000000000000000001),"-"))</f>
        <v>-</v>
      </c>
      <c r="M106" s="151" t="str">
        <f t="array" ref="M106">IF(M85="-","-",IF(M85&gt;1,0.5*M271/(M292+0.0000000000000000001),"-"))</f>
        <v>-</v>
      </c>
      <c r="N106" s="151" t="str">
        <f t="array" ref="N106">IF(N85="-","-",IF(N85&gt;1,0.5*N271/(N292+0.0000000000000000001),"-"))</f>
        <v>-</v>
      </c>
      <c r="O106" s="151" t="str">
        <f t="array" ref="O106">IF(O85="-","-",IF(O85&gt;1,0.5*O271/(O292+0.0000000000000000001),"-"))</f>
        <v>-</v>
      </c>
      <c r="P106" s="151" t="str">
        <f t="array" ref="P106">IF(P85="-","-",IF(P85&gt;1,0.5*P271/(P292+0.0000000000000000001),"-"))</f>
        <v>-</v>
      </c>
      <c r="Q106" s="151" t="str">
        <f t="array" ref="Q106">IF(Q85="-","-",IF(Q85&gt;1,0.5*Q271/(Q292+0.0000000000000000001),"-"))</f>
        <v>-</v>
      </c>
      <c r="R106" s="152" t="str">
        <f t="array" ref="R106">IF(H85="-","-",IF(H85&gt;1,AVERAGE(IF($R$5:$R$66=G106,$T$5:$T$66,"-")),"-"))</f>
        <v>-</v>
      </c>
      <c r="S106" s="8"/>
      <c r="T106" s="141"/>
      <c r="U106" s="141"/>
      <c r="V106" s="141"/>
      <c r="W106" s="141"/>
      <c r="X106" s="141"/>
      <c r="Y106" s="141"/>
      <c r="Z106" s="19"/>
      <c r="AA106" s="19"/>
      <c r="AB106" s="19"/>
      <c r="AC106" s="19"/>
      <c r="AD106" s="8"/>
      <c r="AE106" s="8"/>
      <c r="AF106" s="8"/>
      <c r="AG106" s="8"/>
      <c r="AH106" s="8"/>
      <c r="AI106" s="19"/>
      <c r="AJ106" s="19"/>
      <c r="AK106" s="19"/>
      <c r="AL106" s="19"/>
      <c r="AM106" s="19"/>
      <c r="AN106" s="19"/>
      <c r="AO106" s="19"/>
      <c r="AP106" s="19"/>
      <c r="AQ106" s="19"/>
      <c r="AR106" s="19"/>
      <c r="AS106" s="19"/>
      <c r="AT106" s="19"/>
      <c r="AU106" s="19"/>
      <c r="AV106" s="19"/>
      <c r="AW106" s="19"/>
      <c r="AX106" s="19"/>
      <c r="AY106" s="19"/>
      <c r="AZ106" s="19"/>
      <c r="BA106" s="19"/>
      <c r="BB106" s="19"/>
      <c r="BC106" s="19"/>
      <c r="BF106" s="12"/>
      <c r="BG106" s="12"/>
      <c r="BH106" s="12"/>
      <c r="BI106" s="12"/>
      <c r="BJ106" s="12"/>
      <c r="BK106" s="12"/>
      <c r="BL106" s="12"/>
      <c r="BM106" s="12"/>
      <c r="BN106" s="12"/>
      <c r="BO106" s="12"/>
      <c r="BP106" s="12"/>
      <c r="BQ106" s="12"/>
      <c r="BR106" s="12"/>
      <c r="BS106" s="12"/>
      <c r="BT106" s="12"/>
      <c r="BU106" s="12"/>
    </row>
    <row r="107" spans="1:73" ht="12.75" customHeight="1">
      <c r="A107" s="19"/>
      <c r="B107" s="19"/>
      <c r="C107" s="118"/>
      <c r="D107" s="118"/>
      <c r="E107" s="136"/>
      <c r="F107" s="136"/>
      <c r="G107" s="153">
        <f t="shared" ref="G107:G121" si="14">G106+1</f>
        <v>1</v>
      </c>
      <c r="H107" s="154" t="str">
        <f t="array" ref="H107">IF(H86="-","-",IF(H86&gt;1,0.5*H272/H293,"-"))</f>
        <v>-</v>
      </c>
      <c r="I107" s="154" t="str">
        <f t="array" ref="I107">IF(I86="-","-",IF(I86&gt;1,0.5*I272/I293,"-"))</f>
        <v>-</v>
      </c>
      <c r="J107" s="154" t="str">
        <f t="array" ref="J107">IF(J86="-","-",IF(J86&gt;1,0.5*J272/J293,"-"))</f>
        <v>-</v>
      </c>
      <c r="K107" s="154" t="str">
        <f t="array" ref="K107">IF(K86="-","-",IF(K86&gt;1,0.5*K272/K293,"-"))</f>
        <v>-</v>
      </c>
      <c r="L107" s="154" t="str">
        <f t="array" ref="L107">IF(L86="-","-",IF(L86&gt;1,0.5*L272/L293,"-"))</f>
        <v>-</v>
      </c>
      <c r="M107" s="154" t="str">
        <f t="array" ref="M107">IF(M86="-","-",IF(M86&gt;1,0.5*M272/M293,"-"))</f>
        <v>-</v>
      </c>
      <c r="N107" s="154" t="str">
        <f t="array" ref="N107">IF(N86="-","-",IF(N86&gt;1,0.5*N272/N293,"-"))</f>
        <v>-</v>
      </c>
      <c r="O107" s="154" t="str">
        <f t="array" ref="O107">IF(O86="-","-",IF(O86&gt;1,0.5*O272/O293,"-"))</f>
        <v>-</v>
      </c>
      <c r="P107" s="154" t="str">
        <f t="array" ref="P107">IF(P86="-","-",IF(P86&gt;1,0.5*P272/P293,"-"))</f>
        <v>-</v>
      </c>
      <c r="Q107" s="154" t="str">
        <f t="array" ref="Q107">IF(Q86="-","-",IF(Q86&gt;1,0.5*Q272/Q293,"-"))</f>
        <v>-</v>
      </c>
      <c r="R107" s="155" t="str">
        <f t="array" ref="R107">IF(H86="-","-",IF(H86&gt;1,AVERAGE(IF($R$5:$R$66=G107,$T$5:$T$66,"-")),"-"))</f>
        <v>-</v>
      </c>
      <c r="S107" s="8"/>
      <c r="T107" s="141"/>
      <c r="U107" s="141"/>
      <c r="V107" s="141"/>
      <c r="W107" s="141"/>
      <c r="X107" s="141"/>
      <c r="Y107" s="141"/>
      <c r="Z107" s="19"/>
      <c r="AA107" s="19"/>
      <c r="AB107" s="19"/>
      <c r="AC107" s="19"/>
      <c r="AD107" s="8"/>
      <c r="AE107" s="8"/>
      <c r="AF107" s="8"/>
      <c r="AG107" s="8"/>
      <c r="AH107" s="8"/>
      <c r="AI107" s="19"/>
      <c r="AJ107" s="19"/>
      <c r="AK107" s="19"/>
      <c r="AL107" s="19"/>
      <c r="AM107" s="19"/>
      <c r="AN107" s="19"/>
      <c r="AO107" s="19"/>
      <c r="AP107" s="19"/>
      <c r="AQ107" s="19"/>
      <c r="AR107" s="19"/>
      <c r="AS107" s="19"/>
      <c r="AT107" s="19"/>
      <c r="AU107" s="19"/>
      <c r="AV107" s="19"/>
      <c r="AW107" s="19"/>
      <c r="AX107" s="19"/>
      <c r="AY107" s="19"/>
      <c r="AZ107" s="19"/>
      <c r="BA107" s="19"/>
      <c r="BB107" s="19"/>
      <c r="BC107" s="19"/>
      <c r="BF107" s="12"/>
      <c r="BG107" s="12"/>
      <c r="BH107" s="12"/>
      <c r="BI107" s="12"/>
      <c r="BJ107" s="12"/>
      <c r="BK107" s="12"/>
      <c r="BL107" s="12"/>
      <c r="BM107" s="12"/>
      <c r="BN107" s="12"/>
      <c r="BO107" s="12"/>
      <c r="BP107" s="12"/>
      <c r="BQ107" s="12"/>
      <c r="BR107" s="12"/>
      <c r="BS107" s="12"/>
      <c r="BT107" s="12"/>
      <c r="BU107" s="12"/>
    </row>
    <row r="108" spans="1:73" ht="12.75" customHeight="1">
      <c r="A108" s="19"/>
      <c r="B108" s="19"/>
      <c r="C108" s="118"/>
      <c r="D108" s="118"/>
      <c r="E108" s="136"/>
      <c r="F108" s="136"/>
      <c r="G108" s="153">
        <f t="shared" si="14"/>
        <v>2</v>
      </c>
      <c r="H108" s="154">
        <f t="array" ref="H108">IF(H87="-","-",IF(H87&gt;1,0.5*H273/H294,"-"))</f>
        <v>0</v>
      </c>
      <c r="I108" s="154">
        <f t="array" ref="I108">IF(I87="-","-",IF(I87&gt;1,0.5*I273/I294,"-"))</f>
        <v>0</v>
      </c>
      <c r="J108" s="154">
        <f t="array" ref="J108">IF(J87="-","-",IF(J87&gt;1,0.5*J273/J294,"-"))</f>
        <v>0</v>
      </c>
      <c r="K108" s="154">
        <f t="array" ref="K108">IF(K87="-","-",IF(K87&gt;1,0.5*K273/K294,"-"))</f>
        <v>0</v>
      </c>
      <c r="L108" s="154">
        <f t="array" ref="L108">IF(L87="-","-",IF(L87&gt;1,0.5*L273/L294,"-"))</f>
        <v>0</v>
      </c>
      <c r="M108" s="154">
        <f t="array" ref="M108">IF(M87="-","-",IF(M87&gt;1,0.5*M273/M294,"-"))</f>
        <v>0.28284271247461901</v>
      </c>
      <c r="N108" s="154">
        <f t="array" ref="N108">IF(N87="-","-",IF(N87&gt;1,0.5*N273/N294,"-"))</f>
        <v>0</v>
      </c>
      <c r="O108" s="154">
        <f t="array" ref="O108">IF(O87="-","-",IF(O87&gt;1,0.5*O273/O294,"-"))</f>
        <v>0</v>
      </c>
      <c r="P108" s="154">
        <f>IF(P87="-","-",IF(P87&gt;1,0.5*P273/P294,"-"))</f>
        <v>0</v>
      </c>
      <c r="Q108" s="154">
        <f t="array" ref="Q108">IF(Q87="-","-",IF(Q87&gt;1,0.5*Q273/Q294,"-"))</f>
        <v>0</v>
      </c>
      <c r="R108" s="155">
        <f t="array" ref="R108">IF(H87="-","-",IF(H87&gt;1,AVERAGE(IF($R$5:$R$66=G108,$T$5:$T$66,"-")),"-"))</f>
        <v>7.5292325242104191E-2</v>
      </c>
      <c r="S108" s="8"/>
      <c r="T108" s="141"/>
      <c r="U108" s="141"/>
      <c r="V108" s="141"/>
      <c r="W108" s="141"/>
      <c r="X108" s="141"/>
      <c r="Y108" s="141"/>
      <c r="Z108" s="19"/>
      <c r="AA108" s="19"/>
      <c r="AB108" s="19"/>
      <c r="AC108" s="19"/>
      <c r="AD108" s="8"/>
      <c r="AE108" s="8"/>
      <c r="AF108" s="8"/>
      <c r="AG108" s="8"/>
      <c r="AH108" s="8"/>
      <c r="AI108" s="19"/>
      <c r="AJ108" s="19"/>
      <c r="AK108" s="19"/>
      <c r="AL108" s="19"/>
      <c r="AM108" s="19"/>
      <c r="AN108" s="19"/>
      <c r="AO108" s="19"/>
      <c r="AP108" s="19"/>
      <c r="AQ108" s="19"/>
      <c r="AR108" s="19"/>
      <c r="AS108" s="19"/>
      <c r="AT108" s="19"/>
      <c r="AU108" s="19"/>
      <c r="AV108" s="19"/>
      <c r="AW108" s="19"/>
      <c r="AX108" s="19"/>
      <c r="AY108" s="19"/>
      <c r="AZ108" s="19"/>
      <c r="BA108" s="19"/>
      <c r="BB108" s="19"/>
      <c r="BC108" s="19"/>
      <c r="BF108" s="12"/>
      <c r="BG108" s="12"/>
      <c r="BH108" s="12"/>
      <c r="BI108" s="12"/>
      <c r="BJ108" s="12"/>
      <c r="BK108" s="12"/>
      <c r="BL108" s="12"/>
      <c r="BM108" s="12"/>
      <c r="BN108" s="12"/>
      <c r="BO108" s="12"/>
      <c r="BP108" s="12"/>
      <c r="BQ108" s="12"/>
      <c r="BR108" s="12"/>
      <c r="BS108" s="12"/>
      <c r="BT108" s="12"/>
      <c r="BU108" s="12"/>
    </row>
    <row r="109" spans="1:73" ht="12.75" customHeight="1">
      <c r="A109" s="19"/>
      <c r="B109" s="19"/>
      <c r="C109" s="118"/>
      <c r="D109" s="118"/>
      <c r="E109" s="136"/>
      <c r="F109" s="136"/>
      <c r="G109" s="153">
        <f t="shared" si="14"/>
        <v>3</v>
      </c>
      <c r="H109" s="154">
        <f t="array" ref="H109">IF(H88="-","-",IF(H88&gt;1,0.5*H274/H295,"-"))</f>
        <v>0</v>
      </c>
      <c r="I109" s="154">
        <f t="array" ref="I109">IF(I88="-","-",IF(I88&gt;1,0.5*I274/I295,"-"))</f>
        <v>0</v>
      </c>
      <c r="J109" s="154">
        <f t="array" ref="J109">IF(J88="-","-",IF(J88&gt;1,0.5*J274/J295,"-"))</f>
        <v>0.10714285714285696</v>
      </c>
      <c r="K109" s="154">
        <f t="array" ref="K109">IF(K88="-","-",IF(K88&gt;1,0.5*K274/K295,"-"))</f>
        <v>0.15301343516943791</v>
      </c>
      <c r="L109" s="154">
        <f t="array" ref="L109">IF(L88="-","-",IF(L88&gt;1,0.5*L274/L295,"-"))</f>
        <v>0</v>
      </c>
      <c r="M109" s="154">
        <f t="array" ref="M109">IF(M88="-","-",IF(M88&gt;1,0.5*M274/M295,"-"))</f>
        <v>0</v>
      </c>
      <c r="N109" s="154">
        <f t="array" ref="N109">IF(N88="-","-",IF(N88&gt;1,0.5*N274/N295,"-"))</f>
        <v>0.10714285714285696</v>
      </c>
      <c r="O109" s="154">
        <f t="array" ref="O109">IF(O88="-","-",IF(O88&gt;1,0.5*O274/O295,"-"))</f>
        <v>0.10714285714285696</v>
      </c>
      <c r="P109" s="154">
        <f t="array" ref="P109">IF(P88="-","-",IF(P88&gt;1,0.5*P274/P295,"-"))</f>
        <v>0.20432338797846925</v>
      </c>
      <c r="Q109" s="154">
        <f t="array" ref="Q109">IF(Q88="-","-",IF(Q88&gt;1,0.5*Q274/Q295,"-"))</f>
        <v>0.13684920574472026</v>
      </c>
      <c r="R109" s="155">
        <f t="array" ref="R109">IF(H88="-","-",IF(H88&gt;1,AVERAGE(IF($R$5:$R$66=G109,$T$5:$T$66,"-")),"-"))</f>
        <v>9.2342860264977344E-2</v>
      </c>
      <c r="S109" s="8"/>
      <c r="T109" s="141"/>
      <c r="U109" s="141"/>
      <c r="V109" s="141"/>
      <c r="W109" s="141"/>
      <c r="X109" s="141"/>
      <c r="Y109" s="141"/>
      <c r="Z109" s="19"/>
      <c r="AA109" s="19"/>
      <c r="AB109" s="19"/>
      <c r="AC109" s="19"/>
      <c r="AD109" s="8"/>
      <c r="AE109" s="8"/>
      <c r="AF109" s="8"/>
      <c r="AG109" s="8"/>
      <c r="AH109" s="8"/>
      <c r="AI109" s="19"/>
      <c r="AJ109" s="19"/>
      <c r="AK109" s="19"/>
      <c r="AL109" s="19"/>
      <c r="AM109" s="19"/>
      <c r="AN109" s="19"/>
      <c r="AO109" s="19"/>
      <c r="AP109" s="19"/>
      <c r="AQ109" s="19"/>
      <c r="AR109" s="19"/>
      <c r="AS109" s="19"/>
      <c r="AT109" s="19"/>
      <c r="AU109" s="19"/>
      <c r="AV109" s="19"/>
      <c r="AW109" s="19"/>
      <c r="AX109" s="19"/>
      <c r="AY109" s="19"/>
      <c r="AZ109" s="19"/>
      <c r="BA109" s="19"/>
      <c r="BB109" s="19"/>
      <c r="BC109" s="19"/>
      <c r="BF109" s="12"/>
      <c r="BG109" s="12"/>
      <c r="BH109" s="12"/>
      <c r="BI109" s="12"/>
      <c r="BJ109" s="12"/>
      <c r="BK109" s="12"/>
      <c r="BL109" s="12"/>
      <c r="BM109" s="12"/>
      <c r="BN109" s="12"/>
      <c r="BO109" s="12"/>
      <c r="BP109" s="12"/>
      <c r="BQ109" s="12"/>
      <c r="BR109" s="12"/>
      <c r="BS109" s="12"/>
      <c r="BT109" s="12"/>
      <c r="BU109" s="12"/>
    </row>
    <row r="110" spans="1:73" ht="12.75" customHeight="1">
      <c r="A110" s="19"/>
      <c r="B110" s="19"/>
      <c r="C110" s="118"/>
      <c r="D110" s="118"/>
      <c r="E110" s="136"/>
      <c r="F110" s="136"/>
      <c r="G110" s="153">
        <f t="shared" si="14"/>
        <v>4</v>
      </c>
      <c r="H110" s="154">
        <f t="array" ref="H110">IF(H89="-","-",IF(H89&gt;1,0.5*H275/H296,"-"))</f>
        <v>9.4850389522413578E-2</v>
      </c>
      <c r="I110" s="154">
        <f t="array" ref="I110">IF(I89="-","-",IF(I89&gt;1,0.5*I275/I296,"-"))</f>
        <v>9.0911787134779945E-2</v>
      </c>
      <c r="J110" s="154">
        <f t="array" ref="J110">IF(J89="-","-",IF(J89&gt;1,0.5*J275/J296,"-"))</f>
        <v>9.0911787134779945E-2</v>
      </c>
      <c r="K110" s="154">
        <f t="array" ref="K110">IF(K89="-","-",IF(K89&gt;1,0.5*K275/K296,"-"))</f>
        <v>5.2701300672173365E-2</v>
      </c>
      <c r="L110" s="154">
        <f t="array" ref="L110">IF(L89="-","-",IF(L89&gt;1,0.5*L275/L296,"-"))</f>
        <v>0.14006139765961406</v>
      </c>
      <c r="M110" s="154">
        <f t="array" ref="M110">IF(M89="-","-",IF(M89&gt;1,0.5*M275/M296,"-"))</f>
        <v>0.1589018485151058</v>
      </c>
      <c r="N110" s="154">
        <f t="array" ref="N110">IF(N89="-","-",IF(N89&gt;1,0.5*N275/N296,"-"))</f>
        <v>0.10910894511799618</v>
      </c>
      <c r="O110" s="154">
        <f t="array" ref="O110">IF(O89="-","-",IF(O89&gt;1,0.5*O275/O296,"-"))</f>
        <v>0.12866610923657701</v>
      </c>
      <c r="P110" s="154">
        <f t="array" ref="P110">IF(P89="-","-",IF(P89&gt;1,0.5*P275/P296,"-"))</f>
        <v>0.12500103231987061</v>
      </c>
      <c r="Q110" s="154">
        <f t="array" ref="Q110">IF(Q89="-","-",IF(Q89&gt;1,0.5*Q275/Q296,"-"))</f>
        <v>0.12500103231987061</v>
      </c>
      <c r="R110" s="155">
        <f t="array" ref="R110">IF(H89="-","-",IF(H89&gt;1,AVERAGE(IF($R$5:$R$66=G110,$T$5:$T$66,"-")),"-"))</f>
        <v>8.7825125015925126E-2</v>
      </c>
      <c r="S110" s="8"/>
      <c r="T110" s="141"/>
      <c r="U110" s="141"/>
      <c r="V110" s="141"/>
      <c r="W110" s="141"/>
      <c r="X110" s="141"/>
      <c r="Y110" s="141"/>
      <c r="Z110" s="19"/>
      <c r="AA110" s="19"/>
      <c r="AB110" s="19"/>
      <c r="AC110" s="19"/>
      <c r="AD110" s="8"/>
      <c r="AE110" s="8"/>
      <c r="AF110" s="8"/>
      <c r="AG110" s="8"/>
      <c r="AH110" s="8"/>
      <c r="AI110" s="19"/>
      <c r="AJ110" s="19"/>
      <c r="AK110" s="19"/>
      <c r="AL110" s="19"/>
      <c r="AM110" s="19"/>
      <c r="AN110" s="19"/>
      <c r="AO110" s="19"/>
      <c r="AP110" s="19"/>
      <c r="AQ110" s="19"/>
      <c r="AR110" s="19"/>
      <c r="AS110" s="19"/>
      <c r="AT110" s="19"/>
      <c r="AU110" s="19"/>
      <c r="AV110" s="19"/>
      <c r="AW110" s="19"/>
      <c r="AX110" s="19"/>
      <c r="AY110" s="19"/>
      <c r="AZ110" s="19"/>
      <c r="BA110" s="19"/>
      <c r="BB110" s="19"/>
      <c r="BC110" s="19"/>
      <c r="BF110" s="12"/>
      <c r="BG110" s="12"/>
      <c r="BH110" s="12"/>
      <c r="BI110" s="12"/>
      <c r="BJ110" s="12"/>
      <c r="BK110" s="12"/>
      <c r="BL110" s="12"/>
      <c r="BM110" s="12"/>
      <c r="BN110" s="12"/>
      <c r="BO110" s="12"/>
      <c r="BP110" s="12"/>
      <c r="BQ110" s="12"/>
      <c r="BR110" s="12"/>
      <c r="BS110" s="12"/>
      <c r="BT110" s="12"/>
      <c r="BU110" s="12"/>
    </row>
    <row r="111" spans="1:73" ht="12.75" customHeight="1">
      <c r="A111" s="19"/>
      <c r="B111" s="19"/>
      <c r="C111" s="118"/>
      <c r="D111" s="118"/>
      <c r="E111" s="136"/>
      <c r="F111" s="136"/>
      <c r="G111" s="153">
        <f t="shared" si="14"/>
        <v>5</v>
      </c>
      <c r="H111" s="154">
        <f t="array" ref="H111">IF(H90="-","-",IF(H90&gt;1,0.5*H276/H297,"-"))</f>
        <v>0.11877575703521016</v>
      </c>
      <c r="I111" s="154">
        <f t="array" ref="I111">IF(I90="-","-",IF(I90&gt;1,0.5*I276/I297,"-"))</f>
        <v>5.462956477975741E-2</v>
      </c>
      <c r="J111" s="154">
        <f t="array" ref="J111">IF(J90="-","-",IF(J90&gt;1,0.5*J276/J297,"-"))</f>
        <v>0</v>
      </c>
      <c r="K111" s="154">
        <f t="array" ref="K111">IF(K90="-","-",IF(K90&gt;1,0.5*K276/K297,"-"))</f>
        <v>0.11920734434799748</v>
      </c>
      <c r="L111" s="154">
        <f t="array" ref="L111">IF(L90="-","-",IF(L90&gt;1,0.5*L276/L297,"-"))</f>
        <v>5.6336738679124823E-2</v>
      </c>
      <c r="M111" s="154">
        <f t="array" ref="M111">IF(M90="-","-",IF(M90&gt;1,0.5*M276/M297,"-"))</f>
        <v>8.3836428316113085E-2</v>
      </c>
      <c r="N111" s="154">
        <f t="array" ref="N111">IF(N90="-","-",IF(N90&gt;1,0.5*N276/N297,"-"))</f>
        <v>0.1548813753985995</v>
      </c>
      <c r="O111" s="154">
        <f t="array" ref="O111">IF(O90="-","-",IF(O90&gt;1,0.5*O276/O297,"-"))</f>
        <v>9.7214023004647251E-2</v>
      </c>
      <c r="P111" s="154">
        <f t="array" ref="P111">IF(P90="-","-",IF(P90&gt;1,0.5*P276/P297,"-"))</f>
        <v>0.13363558227426145</v>
      </c>
      <c r="Q111" s="154">
        <f t="array" ref="Q111">IF(Q90="-","-",IF(Q90&gt;1,0.5*Q276/Q297,"-"))</f>
        <v>8.3836428316113085E-2</v>
      </c>
      <c r="R111" s="155">
        <f t="array" ref="R111">IF(H90="-","-",IF(H90&gt;1,AVERAGE(IF($R$5:$R$66=G111,$T$5:$T$66,"-")),"-"))</f>
        <v>6.7570731174823581E-2</v>
      </c>
      <c r="S111" s="8"/>
      <c r="T111" s="141"/>
      <c r="U111" s="141"/>
      <c r="V111" s="141"/>
      <c r="W111" s="141"/>
      <c r="X111" s="141"/>
      <c r="Y111" s="141"/>
      <c r="Z111" s="19"/>
      <c r="AA111" s="19"/>
      <c r="AB111" s="19"/>
      <c r="AC111" s="19"/>
      <c r="AD111" s="8"/>
      <c r="AE111" s="8"/>
      <c r="AF111" s="8"/>
      <c r="AG111" s="8"/>
      <c r="AH111" s="8"/>
      <c r="AI111" s="19"/>
      <c r="AJ111" s="19"/>
      <c r="AK111" s="19"/>
      <c r="AL111" s="19"/>
      <c r="AM111" s="19"/>
      <c r="AN111" s="19"/>
      <c r="AO111" s="19"/>
      <c r="AP111" s="19"/>
      <c r="AQ111" s="19"/>
      <c r="AR111" s="19"/>
      <c r="AS111" s="19"/>
      <c r="AT111" s="19"/>
      <c r="AU111" s="19"/>
      <c r="AV111" s="19"/>
      <c r="AW111" s="19"/>
      <c r="AX111" s="19"/>
      <c r="AY111" s="19"/>
      <c r="AZ111" s="19"/>
      <c r="BA111" s="19"/>
      <c r="BB111" s="19"/>
      <c r="BC111" s="19"/>
      <c r="BF111" s="12"/>
      <c r="BG111" s="12"/>
      <c r="BH111" s="12"/>
      <c r="BI111" s="12"/>
      <c r="BJ111" s="12"/>
      <c r="BK111" s="12"/>
      <c r="BL111" s="12"/>
      <c r="BM111" s="12"/>
      <c r="BN111" s="12"/>
      <c r="BO111" s="12"/>
      <c r="BP111" s="12"/>
      <c r="BQ111" s="12"/>
      <c r="BR111" s="12"/>
      <c r="BS111" s="12"/>
      <c r="BT111" s="12"/>
      <c r="BU111" s="12"/>
    </row>
    <row r="112" spans="1:73" ht="12.75" customHeight="1">
      <c r="A112" s="19"/>
      <c r="B112" s="19"/>
      <c r="C112" s="118"/>
      <c r="D112" s="118"/>
      <c r="E112" s="136"/>
      <c r="F112" s="136"/>
      <c r="G112" s="153">
        <f t="shared" si="14"/>
        <v>6</v>
      </c>
      <c r="H112" s="154">
        <f t="array" ref="H112">IF(H91="-","-",IF(H91&gt;1,0.5*H277/H298,"-"))</f>
        <v>0.10713469170008806</v>
      </c>
      <c r="I112" s="154">
        <f t="array" ref="I112">IF(I91="-","-",IF(I91&gt;1,0.5*I277/I298,"-"))</f>
        <v>5.1840617379809502E-2</v>
      </c>
      <c r="J112" s="154">
        <f t="array" ref="J112">IF(J91="-","-",IF(J91&gt;1,0.5*J277/J298,"-"))</f>
        <v>7.2696038164790325E-2</v>
      </c>
      <c r="K112" s="154">
        <f t="array" ref="K112">IF(K91="-","-",IF(K91&gt;1,0.5*K277/K298,"-"))</f>
        <v>0.10713469170008806</v>
      </c>
      <c r="L112" s="154">
        <f t="array" ref="L112">IF(L91="-","-",IF(L91&gt;1,0.5*L277/L298,"-"))</f>
        <v>7.2696038164790325E-2</v>
      </c>
      <c r="M112" s="154">
        <f t="array" ref="M112">IF(M91="-","-",IF(M91&gt;1,0.5*M277/M298,"-"))</f>
        <v>7.8567420131838608E-2</v>
      </c>
      <c r="N112" s="154">
        <f t="array" ref="N112">IF(N91="-","-",IF(N91&gt;1,0.5*N277/N298,"-"))</f>
        <v>7.6673951038039354E-2</v>
      </c>
      <c r="O112" s="154">
        <f t="array" ref="O112">IF(O91="-","-",IF(O91&gt;1,0.5*O277/O298,"-"))</f>
        <v>0.10200895677962514</v>
      </c>
      <c r="P112" s="154">
        <f t="array" ref="P112">IF(P91="-","-",IF(P91&gt;1,0.5*P277/P298,"-"))</f>
        <v>8.0687153045987836E-2</v>
      </c>
      <c r="Q112" s="154">
        <f t="array" ref="Q112">IF(Q91="-","-",IF(Q91&gt;1,0.5*Q277/Q298,"-"))</f>
        <v>8.0687153045987836E-2</v>
      </c>
      <c r="R112" s="155">
        <f t="array" ref="R112">IF(H91="-","-",IF(H91&gt;1,AVERAGE(IF($R$5:$R$66=G112,$T$5:$T$66,"-")),"-"))</f>
        <v>7.2013955872671689E-2</v>
      </c>
      <c r="S112" s="8"/>
      <c r="T112" s="141"/>
      <c r="U112" s="141"/>
      <c r="V112" s="141"/>
      <c r="W112" s="141"/>
      <c r="X112" s="141"/>
      <c r="Y112" s="141"/>
      <c r="Z112" s="19"/>
      <c r="AA112" s="19"/>
      <c r="AB112" s="19"/>
      <c r="AC112" s="19"/>
      <c r="AD112" s="8"/>
      <c r="AE112" s="8"/>
      <c r="AF112" s="8"/>
      <c r="AG112" s="8"/>
      <c r="AH112" s="8"/>
      <c r="AI112" s="19"/>
      <c r="AJ112" s="19"/>
      <c r="AK112" s="19"/>
      <c r="AL112" s="19"/>
      <c r="AM112" s="19"/>
      <c r="AN112" s="19"/>
      <c r="AO112" s="19"/>
      <c r="AP112" s="19"/>
      <c r="AQ112" s="19"/>
      <c r="AR112" s="19"/>
      <c r="AS112" s="19"/>
      <c r="AT112" s="19"/>
      <c r="AU112" s="19"/>
      <c r="AV112" s="19"/>
      <c r="AW112" s="19"/>
      <c r="AX112" s="19"/>
      <c r="AY112" s="19"/>
      <c r="AZ112" s="19"/>
      <c r="BA112" s="19"/>
      <c r="BB112" s="19"/>
      <c r="BC112" s="19"/>
      <c r="BF112" s="12"/>
      <c r="BG112" s="12"/>
      <c r="BH112" s="12"/>
      <c r="BI112" s="12"/>
      <c r="BJ112" s="12"/>
      <c r="BK112" s="12"/>
      <c r="BL112" s="12"/>
      <c r="BM112" s="12"/>
      <c r="BN112" s="12"/>
      <c r="BO112" s="12"/>
      <c r="BP112" s="12"/>
      <c r="BQ112" s="12"/>
      <c r="BR112" s="12"/>
      <c r="BS112" s="12"/>
      <c r="BT112" s="12"/>
      <c r="BU112" s="12"/>
    </row>
    <row r="113" spans="1:73" ht="12.75" customHeight="1">
      <c r="A113" s="19"/>
      <c r="B113" s="19"/>
      <c r="C113" s="118"/>
      <c r="D113" s="118"/>
      <c r="E113" s="136"/>
      <c r="F113" s="136"/>
      <c r="G113" s="153">
        <f t="shared" si="14"/>
        <v>7</v>
      </c>
      <c r="H113" s="154">
        <f t="array" ref="H113">IF(H92="-","-",IF(H92&gt;1,0.5*H278/H299,"-"))</f>
        <v>0</v>
      </c>
      <c r="I113" s="154">
        <f t="array" ref="I113">IF(I92="-","-",IF(I92&gt;1,0.5*I278/I299,"-"))</f>
        <v>0</v>
      </c>
      <c r="J113" s="154">
        <f t="array" ref="J113">IF(J92="-","-",IF(J92&gt;1,0.5*J278/J299,"-"))</f>
        <v>0</v>
      </c>
      <c r="K113" s="154">
        <f t="array" ref="K113">IF(K92="-","-",IF(K92&gt;1,0.5*K278/K299,"-"))</f>
        <v>7.8729582162221715E-2</v>
      </c>
      <c r="L113" s="154">
        <f t="array" ref="L113">IF(L92="-","-",IF(L92&gt;1,0.5*L278/L299,"-"))</f>
        <v>0</v>
      </c>
      <c r="M113" s="154">
        <f t="array" ref="M113">IF(M92="-","-",IF(M92&gt;1,0.5*M278/M299,"-"))</f>
        <v>7.8729582162221715E-2</v>
      </c>
      <c r="N113" s="154">
        <f t="array" ref="N113">IF(N92="-","-",IF(N92&gt;1,0.5*N278/N299,"-"))</f>
        <v>0</v>
      </c>
      <c r="O113" s="154">
        <f t="array" ref="O113">IF(O92="-","-",IF(O92&gt;1,0.5*O278/O299,"-"))</f>
        <v>7.5306556850820758E-2</v>
      </c>
      <c r="P113" s="154">
        <f t="array" ref="P113">IF(P92="-","-",IF(P92&gt;1,0.5*P278/P299,"-"))</f>
        <v>7.5306556850820758E-2</v>
      </c>
      <c r="Q113" s="154">
        <f t="array" ref="Q113">IF(Q92="-","-",IF(Q92&gt;1,0.5*Q278/Q299,"-"))</f>
        <v>7.8729582162221715E-2</v>
      </c>
      <c r="R113" s="155">
        <f t="array" ref="R113">IF(H92="-","-",IF(H92&gt;1,AVERAGE(IF($R$5:$R$66=G113,$T$5:$T$66,"-")),"-"))</f>
        <v>4.2944511434385386E-2</v>
      </c>
      <c r="S113" s="8"/>
      <c r="T113" s="141"/>
      <c r="U113" s="141"/>
      <c r="V113" s="141"/>
      <c r="W113" s="141"/>
      <c r="X113" s="141"/>
      <c r="Y113" s="141"/>
      <c r="Z113" s="19"/>
      <c r="AA113" s="19"/>
      <c r="AB113" s="19"/>
      <c r="AC113" s="19"/>
      <c r="AD113" s="8"/>
      <c r="AE113" s="8"/>
      <c r="AF113" s="8"/>
      <c r="AG113" s="8"/>
      <c r="AH113" s="8"/>
      <c r="AI113" s="19"/>
      <c r="AJ113" s="19"/>
      <c r="AK113" s="19"/>
      <c r="AL113" s="19"/>
      <c r="AM113" s="19"/>
      <c r="AN113" s="19"/>
      <c r="AO113" s="19"/>
      <c r="AP113" s="19"/>
      <c r="AQ113" s="19"/>
      <c r="AR113" s="19"/>
      <c r="AS113" s="19"/>
      <c r="AT113" s="19"/>
      <c r="AU113" s="19"/>
      <c r="AV113" s="19"/>
      <c r="AW113" s="19"/>
      <c r="AX113" s="19"/>
      <c r="AY113" s="19"/>
      <c r="AZ113" s="19"/>
      <c r="BA113" s="19"/>
      <c r="BB113" s="19"/>
      <c r="BC113" s="19"/>
      <c r="BF113" s="12"/>
      <c r="BG113" s="12"/>
      <c r="BH113" s="12"/>
      <c r="BI113" s="12"/>
      <c r="BJ113" s="12"/>
      <c r="BK113" s="12"/>
      <c r="BL113" s="12"/>
      <c r="BM113" s="12"/>
      <c r="BN113" s="12"/>
      <c r="BO113" s="12"/>
      <c r="BP113" s="12"/>
      <c r="BQ113" s="12"/>
      <c r="BR113" s="12"/>
      <c r="BS113" s="12"/>
      <c r="BT113" s="12"/>
      <c r="BU113" s="12"/>
    </row>
    <row r="114" spans="1:73" ht="12.75" customHeight="1">
      <c r="A114" s="19"/>
      <c r="B114" s="19"/>
      <c r="C114" s="118"/>
      <c r="D114" s="118"/>
      <c r="E114" s="136"/>
      <c r="F114" s="136"/>
      <c r="G114" s="153">
        <f t="shared" si="14"/>
        <v>8</v>
      </c>
      <c r="H114" s="154" t="str">
        <f t="array" ref="H114">IF(H93="-","-",IF(H93&gt;1,0.5*H279/H300,"-"))</f>
        <v>-</v>
      </c>
      <c r="I114" s="154" t="str">
        <f t="array" ref="I114">IF(I93="-","-",IF(I93&gt;1,0.5*I279/I300,"-"))</f>
        <v>-</v>
      </c>
      <c r="J114" s="154" t="str">
        <f t="array" ref="J114">IF(J93="-","-",IF(J93&gt;1,0.5*J279/J300,"-"))</f>
        <v>-</v>
      </c>
      <c r="K114" s="154" t="str">
        <f t="array" ref="K114">IF(K93="-","-",IF(K93&gt;1,0.5*K279/K300,"-"))</f>
        <v>-</v>
      </c>
      <c r="L114" s="154" t="str">
        <f t="array" ref="L114">IF(L93="-","-",IF(L93&gt;1,0.5*L279/L300,"-"))</f>
        <v>-</v>
      </c>
      <c r="M114" s="154" t="str">
        <f t="array" ref="M114">IF(M93="-","-",IF(M93&gt;1,0.5*M279/M300,"-"))</f>
        <v>-</v>
      </c>
      <c r="N114" s="154" t="str">
        <f t="array" ref="N114">IF(N93="-","-",IF(N93&gt;1,0.5*N279/N300,"-"))</f>
        <v>-</v>
      </c>
      <c r="O114" s="154" t="str">
        <f t="array" ref="O114">IF(O93="-","-",IF(O93&gt;1,0.5*O279/O300,"-"))</f>
        <v>-</v>
      </c>
      <c r="P114" s="154" t="str">
        <f t="array" ref="P114">IF(P93="-","-",IF(P93&gt;1,0.5*P279/P300,"-"))</f>
        <v>-</v>
      </c>
      <c r="Q114" s="154" t="str">
        <f t="array" ref="Q114">IF(Q93="-","-",IF(Q93&gt;1,0.5*Q279/Q300,"-"))</f>
        <v>-</v>
      </c>
      <c r="R114" s="155" t="str">
        <f t="array" ref="R114">IF(H93="-","-",IF(H93&gt;1,AVERAGE(IF($R$5:$R$66=G114,$T$5:$T$66,"-")),"-"))</f>
        <v>-</v>
      </c>
      <c r="S114" s="8"/>
      <c r="T114" s="141"/>
      <c r="U114" s="141"/>
      <c r="V114" s="141"/>
      <c r="W114" s="141"/>
      <c r="X114" s="141"/>
      <c r="Y114" s="141"/>
      <c r="Z114" s="19"/>
      <c r="AA114" s="19"/>
      <c r="AB114" s="19"/>
      <c r="AC114" s="19"/>
      <c r="AD114" s="8"/>
      <c r="AE114" s="8"/>
      <c r="AF114" s="8"/>
      <c r="AG114" s="8"/>
      <c r="AH114" s="8"/>
      <c r="AI114" s="19"/>
      <c r="AJ114" s="19"/>
      <c r="AK114" s="19"/>
      <c r="AL114" s="19"/>
      <c r="AM114" s="19"/>
      <c r="AN114" s="19"/>
      <c r="AO114" s="19"/>
      <c r="AP114" s="19"/>
      <c r="AQ114" s="19"/>
      <c r="AR114" s="19"/>
      <c r="AS114" s="19"/>
      <c r="AT114" s="19"/>
      <c r="AU114" s="19"/>
      <c r="AV114" s="19"/>
      <c r="AW114" s="19"/>
      <c r="AX114" s="19"/>
      <c r="AY114" s="19"/>
      <c r="AZ114" s="19"/>
      <c r="BA114" s="19"/>
      <c r="BB114" s="19"/>
      <c r="BC114" s="19"/>
      <c r="BF114" s="12"/>
      <c r="BG114" s="12"/>
      <c r="BH114" s="12"/>
      <c r="BI114" s="12"/>
      <c r="BJ114" s="12"/>
      <c r="BK114" s="12"/>
      <c r="BL114" s="12"/>
      <c r="BM114" s="12"/>
      <c r="BN114" s="12"/>
      <c r="BO114" s="12"/>
      <c r="BP114" s="12"/>
      <c r="BQ114" s="12"/>
      <c r="BR114" s="12"/>
      <c r="BS114" s="12"/>
      <c r="BT114" s="12"/>
      <c r="BU114" s="12"/>
    </row>
    <row r="115" spans="1:73" ht="12.75" customHeight="1">
      <c r="A115" s="19"/>
      <c r="B115" s="19"/>
      <c r="C115" s="118"/>
      <c r="D115" s="118"/>
      <c r="E115" s="136"/>
      <c r="F115" s="136"/>
      <c r="G115" s="153">
        <f t="shared" si="14"/>
        <v>9</v>
      </c>
      <c r="H115" s="154">
        <f t="array" ref="H115">IF(H94="-","-",IF(H94&gt;1,0.5*H280/H301,"-"))</f>
        <v>9.428090415820635E-2</v>
      </c>
      <c r="I115" s="154">
        <f t="array" ref="I115">IF(I94="-","-",IF(I94&gt;1,0.5*I280/I301,"-"))</f>
        <v>0.15713484026367724</v>
      </c>
      <c r="J115" s="154">
        <f t="array" ref="J115">IF(J94="-","-",IF(J94&gt;1,0.5*J280/J301,"-"))</f>
        <v>7.4432292756478696E-2</v>
      </c>
      <c r="K115" s="154">
        <f t="array" ref="K115">IF(K94="-","-",IF(K94&gt;1,0.5*K280/K301,"-"))</f>
        <v>7.4432292756478696E-2</v>
      </c>
      <c r="L115" s="154">
        <f t="array" ref="L115">IF(L94="-","-",IF(L94&gt;1,0.5*L280/L301,"-"))</f>
        <v>0.28284271247461901</v>
      </c>
      <c r="M115" s="154">
        <f t="array" ref="M115">IF(M94="-","-",IF(M94&gt;1,0.5*M280/M301,"-"))</f>
        <v>0.28284271247461901</v>
      </c>
      <c r="N115" s="154">
        <f t="array" ref="N115">IF(N94="-","-",IF(N94&gt;1,0.5*N280/N301,"-"))</f>
        <v>0</v>
      </c>
      <c r="O115" s="154">
        <f t="array" ref="O115">IF(O94="-","-",IF(O94&gt;1,0.5*O280/O301,"-"))</f>
        <v>8.3189033080770303E-2</v>
      </c>
      <c r="P115" s="154">
        <f t="array" ref="P115">IF(P94="-","-",IF(P94&gt;1,0.5*P280/P301,"-"))</f>
        <v>6.7343502970147393E-2</v>
      </c>
      <c r="Q115" s="154">
        <f t="array" ref="Q115">IF(Q94="-","-",IF(Q94&gt;1,0.5*Q280/Q301,"-"))</f>
        <v>7.4432292756478696E-2</v>
      </c>
      <c r="R115" s="155">
        <f t="array" ref="R115">IF(H94="-","-",IF(H94&gt;1,AVERAGE(IF($R$5:$R$66=G115,$T$5:$T$66,"-")),"-"))</f>
        <v>0.12931591538473083</v>
      </c>
      <c r="S115" s="8"/>
      <c r="T115" s="141"/>
      <c r="U115" s="141"/>
      <c r="V115" s="141"/>
      <c r="W115" s="141"/>
      <c r="X115" s="141"/>
      <c r="Y115" s="141"/>
      <c r="Z115" s="19"/>
      <c r="AA115" s="19"/>
      <c r="AB115" s="19"/>
      <c r="AC115" s="19"/>
      <c r="AD115" s="8"/>
      <c r="AE115" s="8"/>
      <c r="AF115" s="8"/>
      <c r="AG115" s="8"/>
      <c r="AH115" s="8"/>
      <c r="AI115" s="19"/>
      <c r="AJ115" s="19"/>
      <c r="AK115" s="19"/>
      <c r="AL115" s="19"/>
      <c r="AM115" s="19"/>
      <c r="AN115" s="19"/>
      <c r="AO115" s="19"/>
      <c r="AP115" s="19"/>
      <c r="AQ115" s="19"/>
      <c r="AR115" s="19"/>
      <c r="AS115" s="19"/>
      <c r="AT115" s="19"/>
      <c r="AU115" s="19"/>
      <c r="AV115" s="19"/>
      <c r="AW115" s="19"/>
      <c r="AX115" s="19"/>
      <c r="AY115" s="19"/>
      <c r="AZ115" s="19"/>
      <c r="BA115" s="19"/>
      <c r="BB115" s="19"/>
      <c r="BC115" s="19"/>
      <c r="BF115" s="12"/>
      <c r="BG115" s="12"/>
      <c r="BH115" s="12"/>
      <c r="BI115" s="12"/>
      <c r="BJ115" s="12"/>
      <c r="BK115" s="12"/>
      <c r="BL115" s="12"/>
      <c r="BM115" s="12"/>
      <c r="BN115" s="12"/>
      <c r="BO115" s="12"/>
      <c r="BP115" s="12"/>
      <c r="BQ115" s="12"/>
      <c r="BR115" s="12"/>
      <c r="BS115" s="12"/>
      <c r="BT115" s="12"/>
      <c r="BU115" s="12"/>
    </row>
    <row r="116" spans="1:73" ht="12.75" customHeight="1">
      <c r="A116" s="19"/>
      <c r="B116" s="19"/>
      <c r="C116" s="118"/>
      <c r="D116" s="118"/>
      <c r="E116" s="136"/>
      <c r="F116" s="136"/>
      <c r="G116" s="153">
        <f t="shared" si="14"/>
        <v>10</v>
      </c>
      <c r="H116" s="154" t="str">
        <f t="array" ref="H116">IF(H95="-","-",IF(H95&gt;1,0.5*H281/H302,"-"))</f>
        <v>-</v>
      </c>
      <c r="I116" s="154" t="str">
        <f t="array" ref="I116">IF(I95="-","-",IF(I95&gt;1,0.5*I281/I302,"-"))</f>
        <v>-</v>
      </c>
      <c r="J116" s="154" t="str">
        <f t="array" ref="J116">IF(J95="-","-",IF(J95&gt;1,0.5*J281/J302,"-"))</f>
        <v>-</v>
      </c>
      <c r="K116" s="154" t="str">
        <f t="array" ref="K116">IF(K95="-","-",IF(K95&gt;1,0.5*K281/K302,"-"))</f>
        <v>-</v>
      </c>
      <c r="L116" s="154" t="str">
        <f t="array" ref="L116">IF(L95="-","-",IF(L95&gt;1,0.5*L281/L302,"-"))</f>
        <v>-</v>
      </c>
      <c r="M116" s="154" t="str">
        <f t="array" ref="M116">IF(M95="-","-",IF(M95&gt;1,0.5*M281/M302,"-"))</f>
        <v>-</v>
      </c>
      <c r="N116" s="154" t="str">
        <f t="array" ref="N116">IF(N95="-","-",IF(N95&gt;1,0.5*N281/N302,"-"))</f>
        <v>-</v>
      </c>
      <c r="O116" s="154" t="str">
        <f t="array" ref="O116">IF(O95="-","-",IF(O95&gt;1,0.5*O281/O302,"-"))</f>
        <v>-</v>
      </c>
      <c r="P116" s="154" t="str">
        <f t="array" ref="P116">IF(P95="-","-",IF(P95&gt;1,0.5*P281/P302,"-"))</f>
        <v>-</v>
      </c>
      <c r="Q116" s="154" t="str">
        <f t="array" ref="Q116">IF(Q95="-","-",IF(Q95&gt;1,0.5*Q281/Q302,"-"))</f>
        <v>-</v>
      </c>
      <c r="R116" s="155" t="str">
        <f t="array" ref="R116">IF(H95="-","-",IF(H95&gt;1,AVERAGE(IF($R$5:$R$66=G116,$T$5:$T$66,"-")),"-"))</f>
        <v>-</v>
      </c>
      <c r="S116" s="8"/>
      <c r="T116" s="141"/>
      <c r="U116" s="141"/>
      <c r="V116" s="141"/>
      <c r="W116" s="141"/>
      <c r="X116" s="141"/>
      <c r="Y116" s="141"/>
      <c r="Z116" s="19"/>
      <c r="AA116" s="19"/>
      <c r="AB116" s="19"/>
      <c r="AC116" s="19"/>
      <c r="AD116" s="8"/>
      <c r="AE116" s="8"/>
      <c r="AF116" s="8"/>
      <c r="AG116" s="8"/>
      <c r="AH116" s="8"/>
      <c r="AI116" s="19"/>
      <c r="AJ116" s="19"/>
      <c r="AK116" s="19"/>
      <c r="AL116" s="19"/>
      <c r="AM116" s="19"/>
      <c r="AN116" s="19"/>
      <c r="AO116" s="19"/>
      <c r="AP116" s="19"/>
      <c r="AQ116" s="19"/>
      <c r="AR116" s="19"/>
      <c r="AS116" s="19"/>
      <c r="AT116" s="19"/>
      <c r="AU116" s="19"/>
      <c r="AV116" s="19"/>
      <c r="AW116" s="19"/>
      <c r="AX116" s="19"/>
      <c r="AY116" s="19"/>
      <c r="AZ116" s="19"/>
      <c r="BA116" s="19"/>
      <c r="BB116" s="19"/>
      <c r="BC116" s="19"/>
      <c r="BF116" s="12"/>
      <c r="BG116" s="12"/>
      <c r="BH116" s="12"/>
      <c r="BI116" s="12"/>
      <c r="BJ116" s="12"/>
      <c r="BK116" s="12"/>
      <c r="BL116" s="12"/>
      <c r="BM116" s="12"/>
      <c r="BN116" s="12"/>
      <c r="BO116" s="12"/>
      <c r="BP116" s="12"/>
      <c r="BQ116" s="12"/>
      <c r="BR116" s="12"/>
      <c r="BS116" s="12"/>
      <c r="BT116" s="12"/>
      <c r="BU116" s="12"/>
    </row>
    <row r="117" spans="1:73" ht="12.75" customHeight="1">
      <c r="A117" s="19"/>
      <c r="B117" s="19"/>
      <c r="C117" s="118"/>
      <c r="D117" s="118"/>
      <c r="E117" s="136"/>
      <c r="F117" s="136"/>
      <c r="G117" s="153">
        <f t="shared" si="14"/>
        <v>11</v>
      </c>
      <c r="H117" s="154" t="str">
        <f t="array" ref="H117">IF(H96="-","-",IF(H96&gt;1,0.5*H282/H303,"-"))</f>
        <v>-</v>
      </c>
      <c r="I117" s="154" t="str">
        <f t="array" ref="I117">IF(I96="-","-",IF(I96&gt;1,0.5*I282/I303,"-"))</f>
        <v>-</v>
      </c>
      <c r="J117" s="154" t="str">
        <f t="array" ref="J117">IF(J96="-","-",IF(J96&gt;1,0.5*J282/J303,"-"))</f>
        <v>-</v>
      </c>
      <c r="K117" s="154" t="str">
        <f t="array" ref="K117">IF(K96="-","-",IF(K96&gt;1,0.5*K282/K303,"-"))</f>
        <v>-</v>
      </c>
      <c r="L117" s="154" t="str">
        <f t="array" ref="L117">IF(L96="-","-",IF(L96&gt;1,0.5*L282/L303,"-"))</f>
        <v>-</v>
      </c>
      <c r="M117" s="154" t="str">
        <f t="array" ref="M117">IF(M96="-","-",IF(M96&gt;1,0.5*M282/M303,"-"))</f>
        <v>-</v>
      </c>
      <c r="N117" s="154" t="str">
        <f t="array" ref="N117">IF(N96="-","-",IF(N96&gt;1,0.5*N282/N303,"-"))</f>
        <v>-</v>
      </c>
      <c r="O117" s="154" t="str">
        <f t="array" ref="O117">IF(O96="-","-",IF(O96&gt;1,0.5*O282/O303,"-"))</f>
        <v>-</v>
      </c>
      <c r="P117" s="154" t="str">
        <f t="array" ref="P117">IF(P96="-","-",IF(P96&gt;1,0.5*P282/P303,"-"))</f>
        <v>-</v>
      </c>
      <c r="Q117" s="154" t="str">
        <f t="array" ref="Q117">IF(Q96="-","-",IF(Q96&gt;1,0.5*Q282/Q303,"-"))</f>
        <v>-</v>
      </c>
      <c r="R117" s="155" t="str">
        <f t="array" ref="R117">IF(H96="-","-",IF(H96&gt;1,AVERAGE(IF($R$5:$R$66=G117,$T$5:$T$66,"-")),"-"))</f>
        <v>-</v>
      </c>
      <c r="S117" s="8"/>
      <c r="T117" s="141"/>
      <c r="U117" s="141"/>
      <c r="V117" s="141"/>
      <c r="W117" s="141"/>
      <c r="X117" s="141"/>
      <c r="Y117" s="141"/>
      <c r="Z117" s="19"/>
      <c r="AA117" s="19"/>
      <c r="AB117" s="19"/>
      <c r="AC117" s="19"/>
      <c r="AD117" s="8"/>
      <c r="AE117" s="8"/>
      <c r="AF117" s="8"/>
      <c r="AG117" s="8"/>
      <c r="AH117" s="8"/>
      <c r="AI117" s="19"/>
      <c r="AJ117" s="19"/>
      <c r="AK117" s="19"/>
      <c r="AL117" s="19"/>
      <c r="AM117" s="19"/>
      <c r="AN117" s="19"/>
      <c r="AO117" s="19"/>
      <c r="AP117" s="19"/>
      <c r="AQ117" s="19"/>
      <c r="AR117" s="19"/>
      <c r="AS117" s="19"/>
      <c r="AT117" s="19"/>
      <c r="AU117" s="19"/>
      <c r="AV117" s="19"/>
      <c r="AW117" s="19"/>
      <c r="AX117" s="19"/>
      <c r="AY117" s="19"/>
      <c r="AZ117" s="19"/>
      <c r="BA117" s="19"/>
      <c r="BB117" s="19"/>
      <c r="BC117" s="19"/>
      <c r="BF117" s="12"/>
      <c r="BG117" s="12"/>
      <c r="BH117" s="12"/>
      <c r="BI117" s="12"/>
      <c r="BJ117" s="12"/>
      <c r="BK117" s="12"/>
      <c r="BL117" s="12"/>
      <c r="BM117" s="12"/>
      <c r="BN117" s="12"/>
      <c r="BO117" s="12"/>
      <c r="BP117" s="12"/>
      <c r="BQ117" s="12"/>
      <c r="BR117" s="12"/>
      <c r="BS117" s="12"/>
      <c r="BT117" s="12"/>
      <c r="BU117" s="12"/>
    </row>
    <row r="118" spans="1:73" ht="12.75" customHeight="1">
      <c r="A118" s="19"/>
      <c r="B118" s="19"/>
      <c r="C118" s="118"/>
      <c r="D118" s="118"/>
      <c r="E118" s="136"/>
      <c r="F118" s="136"/>
      <c r="G118" s="153">
        <f t="shared" si="14"/>
        <v>12</v>
      </c>
      <c r="H118" s="154" t="str">
        <f t="array" ref="H118">IF(H97="-","-",IF(H97&gt;1,0.5*H283/H304,"-"))</f>
        <v>-</v>
      </c>
      <c r="I118" s="154" t="str">
        <f t="array" ref="I118">IF(I97="-","-",IF(I97&gt;1,0.5*I283/I304,"-"))</f>
        <v>-</v>
      </c>
      <c r="J118" s="154" t="str">
        <f t="array" ref="J118">IF(J97="-","-",IF(J97&gt;1,0.5*J283/J304,"-"))</f>
        <v>-</v>
      </c>
      <c r="K118" s="154" t="str">
        <f t="array" ref="K118">IF(K97="-","-",IF(K97&gt;1,0.5*K283/K304,"-"))</f>
        <v>-</v>
      </c>
      <c r="L118" s="154" t="str">
        <f t="array" ref="L118">IF(L97="-","-",IF(L97&gt;1,0.5*L283/L304,"-"))</f>
        <v>-</v>
      </c>
      <c r="M118" s="154" t="str">
        <f t="array" ref="M118">IF(M97="-","-",IF(M97&gt;1,0.5*M283/M304,"-"))</f>
        <v>-</v>
      </c>
      <c r="N118" s="154" t="str">
        <f t="array" ref="N118">IF(N97="-","-",IF(N97&gt;1,0.5*N283/N304,"-"))</f>
        <v>-</v>
      </c>
      <c r="O118" s="154" t="str">
        <f t="array" ref="O118">IF(O97="-","-",IF(O97&gt;1,0.5*O283/O304,"-"))</f>
        <v>-</v>
      </c>
      <c r="P118" s="154" t="str">
        <f t="array" ref="P118">IF(P97="-","-",IF(P97&gt;1,0.5*P283/P304,"-"))</f>
        <v>-</v>
      </c>
      <c r="Q118" s="154" t="str">
        <f t="array" ref="Q118">IF(Q97="-","-",IF(Q97&gt;1,0.5*Q283/Q304,"-"))</f>
        <v>-</v>
      </c>
      <c r="R118" s="155" t="str">
        <f t="array" ref="R118">IF(H97="-","-",IF(H97&gt;1,AVERAGE(IF($R$5:$R$66=G118,$T$5:$T$66,"-")),"-"))</f>
        <v>-</v>
      </c>
      <c r="S118" s="8"/>
      <c r="T118" s="141"/>
      <c r="U118" s="141"/>
      <c r="V118" s="141"/>
      <c r="W118" s="141"/>
      <c r="X118" s="141"/>
      <c r="Y118" s="141"/>
      <c r="Z118" s="19"/>
      <c r="AA118" s="19"/>
      <c r="AB118" s="19"/>
      <c r="AC118" s="19"/>
      <c r="AD118" s="8"/>
      <c r="AE118" s="8"/>
      <c r="AF118" s="8"/>
      <c r="AG118" s="8"/>
      <c r="AH118" s="8"/>
      <c r="AI118" s="19"/>
      <c r="AJ118" s="19"/>
      <c r="AK118" s="19"/>
      <c r="AL118" s="19"/>
      <c r="AM118" s="19"/>
      <c r="AN118" s="19"/>
      <c r="AO118" s="19"/>
      <c r="AP118" s="19"/>
      <c r="AQ118" s="19"/>
      <c r="AR118" s="19"/>
      <c r="AS118" s="19"/>
      <c r="AT118" s="19"/>
      <c r="AU118" s="19"/>
      <c r="AV118" s="19"/>
      <c r="AW118" s="19"/>
      <c r="AX118" s="19"/>
      <c r="AY118" s="19"/>
      <c r="AZ118" s="19"/>
      <c r="BA118" s="19"/>
      <c r="BB118" s="19"/>
      <c r="BC118" s="19"/>
      <c r="BF118" s="12"/>
      <c r="BG118" s="12"/>
      <c r="BH118" s="12"/>
      <c r="BI118" s="12"/>
      <c r="BJ118" s="12"/>
      <c r="BK118" s="12"/>
      <c r="BL118" s="12"/>
      <c r="BM118" s="12"/>
      <c r="BN118" s="12"/>
      <c r="BO118" s="12"/>
      <c r="BP118" s="12"/>
      <c r="BQ118" s="12"/>
      <c r="BR118" s="12"/>
      <c r="BS118" s="12"/>
      <c r="BT118" s="12"/>
      <c r="BU118" s="12"/>
    </row>
    <row r="119" spans="1:73" ht="12.75" customHeight="1">
      <c r="A119" s="19"/>
      <c r="B119" s="19"/>
      <c r="C119" s="118"/>
      <c r="D119" s="118"/>
      <c r="E119" s="136"/>
      <c r="F119" s="136"/>
      <c r="G119" s="153">
        <f t="shared" si="14"/>
        <v>13</v>
      </c>
      <c r="H119" s="154" t="str">
        <f t="array" ref="H119">IF(H98="-","-",IF(H98&gt;1,0.5*H284/H305,"-"))</f>
        <v>-</v>
      </c>
      <c r="I119" s="154" t="str">
        <f t="array" ref="I119">IF(I98="-","-",IF(I98&gt;1,0.5*I284/I305,"-"))</f>
        <v>-</v>
      </c>
      <c r="J119" s="154" t="str">
        <f t="array" ref="J119">IF(J98="-","-",IF(J98&gt;1,0.5*J284/J305,"-"))</f>
        <v>-</v>
      </c>
      <c r="K119" s="154" t="str">
        <f t="array" ref="K119">IF(K98="-","-",IF(K98&gt;1,0.5*K284/K305,"-"))</f>
        <v>-</v>
      </c>
      <c r="L119" s="154" t="str">
        <f t="array" ref="L119">IF(L98="-","-",IF(L98&gt;1,0.5*L284/L305,"-"))</f>
        <v>-</v>
      </c>
      <c r="M119" s="154" t="str">
        <f t="array" ref="M119">IF(M98="-","-",IF(M98&gt;1,0.5*M284/M305,"-"))</f>
        <v>-</v>
      </c>
      <c r="N119" s="154" t="str">
        <f t="array" ref="N119">IF(N98="-","-",IF(N98&gt;1,0.5*N284/N305,"-"))</f>
        <v>-</v>
      </c>
      <c r="O119" s="154" t="str">
        <f t="array" ref="O119">IF(O98="-","-",IF(O98&gt;1,0.5*O284/O305,"-"))</f>
        <v>-</v>
      </c>
      <c r="P119" s="154" t="str">
        <f t="array" ref="P119">IF(P98="-","-",IF(P98&gt;1,0.5*P284/P305,"-"))</f>
        <v>-</v>
      </c>
      <c r="Q119" s="154" t="str">
        <f t="array" ref="Q119">IF(Q98="-","-",IF(Q98&gt;1,0.5*Q284/Q305,"-"))</f>
        <v>-</v>
      </c>
      <c r="R119" s="155" t="str">
        <f t="array" ref="R119">IF(H98="-","-",IF(H98&gt;1,AVERAGE(IF($R$5:$R$66=G119,$T$5:$T$66,"-")),"-"))</f>
        <v>-</v>
      </c>
      <c r="S119" s="8"/>
      <c r="T119" s="141"/>
      <c r="U119" s="141"/>
      <c r="V119" s="141"/>
      <c r="W119" s="141"/>
      <c r="X119" s="141"/>
      <c r="Y119" s="141"/>
      <c r="Z119" s="19"/>
      <c r="AA119" s="19"/>
      <c r="AB119" s="19"/>
      <c r="AC119" s="19"/>
      <c r="AD119" s="8"/>
      <c r="AE119" s="8"/>
      <c r="AF119" s="8"/>
      <c r="AG119" s="8"/>
      <c r="AH119" s="8"/>
      <c r="AI119" s="19"/>
      <c r="AJ119" s="19"/>
      <c r="AK119" s="19"/>
      <c r="AL119" s="19"/>
      <c r="AM119" s="19"/>
      <c r="AN119" s="19"/>
      <c r="AO119" s="19"/>
      <c r="AP119" s="19"/>
      <c r="AQ119" s="19"/>
      <c r="AR119" s="19"/>
      <c r="AS119" s="19"/>
      <c r="AT119" s="19"/>
      <c r="AU119" s="19"/>
      <c r="AV119" s="19"/>
      <c r="AW119" s="19"/>
      <c r="AX119" s="19"/>
      <c r="AY119" s="19"/>
      <c r="AZ119" s="19"/>
      <c r="BA119" s="19"/>
      <c r="BB119" s="19"/>
      <c r="BC119" s="19"/>
      <c r="BF119" s="12"/>
      <c r="BG119" s="12"/>
      <c r="BH119" s="12"/>
      <c r="BI119" s="12"/>
      <c r="BJ119" s="12"/>
      <c r="BK119" s="12"/>
      <c r="BL119" s="12"/>
      <c r="BM119" s="12"/>
      <c r="BN119" s="12"/>
      <c r="BO119" s="12"/>
      <c r="BP119" s="12"/>
      <c r="BQ119" s="12"/>
      <c r="BR119" s="12"/>
      <c r="BS119" s="12"/>
      <c r="BT119" s="12"/>
      <c r="BU119" s="12"/>
    </row>
    <row r="120" spans="1:73" ht="12.75" customHeight="1">
      <c r="A120" s="19"/>
      <c r="B120" s="19"/>
      <c r="C120" s="118"/>
      <c r="D120" s="118"/>
      <c r="E120" s="136"/>
      <c r="F120" s="136"/>
      <c r="G120" s="153">
        <f t="shared" si="14"/>
        <v>14</v>
      </c>
      <c r="H120" s="154" t="str">
        <f t="array" ref="H120">IF(H99="-","-",IF(H99&gt;1,0.5*H285/H306,"-"))</f>
        <v>-</v>
      </c>
      <c r="I120" s="154" t="str">
        <f t="array" ref="I120">IF(I99="-","-",IF(I99&gt;1,0.5*I285/I306,"-"))</f>
        <v>-</v>
      </c>
      <c r="J120" s="154" t="str">
        <f t="array" ref="J120">IF(J99="-","-",IF(J99&gt;1,0.5*J285/J306,"-"))</f>
        <v>-</v>
      </c>
      <c r="K120" s="154" t="str">
        <f t="array" ref="K120">IF(K99="-","-",IF(K99&gt;1,0.5*K285/K306,"-"))</f>
        <v>-</v>
      </c>
      <c r="L120" s="154" t="str">
        <f t="array" ref="L120">IF(L99="-","-",IF(L99&gt;1,0.5*L285/L306,"-"))</f>
        <v>-</v>
      </c>
      <c r="M120" s="154" t="str">
        <f t="array" ref="M120">IF(M99="-","-",IF(M99&gt;1,0.5*M285/M306,"-"))</f>
        <v>-</v>
      </c>
      <c r="N120" s="154" t="str">
        <f t="array" ref="N120">IF(N99="-","-",IF(N99&gt;1,0.5*N285/N306,"-"))</f>
        <v>-</v>
      </c>
      <c r="O120" s="154" t="str">
        <f t="array" ref="O120">IF(O99="-","-",IF(O99&gt;1,0.5*O285/O306,"-"))</f>
        <v>-</v>
      </c>
      <c r="P120" s="154" t="str">
        <f t="array" ref="P120">IF(P99="-","-",IF(P99&gt;1,0.5*P285/P306,"-"))</f>
        <v>-</v>
      </c>
      <c r="Q120" s="154" t="str">
        <f t="array" ref="Q120">IF(Q99="-","-",IF(Q99&gt;1,0.5*Q285/Q306,"-"))</f>
        <v>-</v>
      </c>
      <c r="R120" s="155" t="str">
        <f t="array" ref="R120">IF(H99="-","-",IF(H99&gt;1,AVERAGE(IF($R$5:$R$66=G120,$T$5:$T$66,"-")),"-"))</f>
        <v>-</v>
      </c>
      <c r="S120" s="8"/>
      <c r="T120" s="141"/>
      <c r="U120" s="141"/>
      <c r="V120" s="141"/>
      <c r="W120" s="141"/>
      <c r="X120" s="141"/>
      <c r="Y120" s="141"/>
      <c r="Z120" s="19"/>
      <c r="AA120" s="19"/>
      <c r="AB120" s="19"/>
      <c r="AC120" s="19"/>
      <c r="AD120" s="8"/>
      <c r="AE120" s="8"/>
      <c r="AF120" s="8"/>
      <c r="AG120" s="8"/>
      <c r="AH120" s="8"/>
      <c r="AI120" s="19"/>
      <c r="AJ120" s="19"/>
      <c r="AK120" s="19"/>
      <c r="AL120" s="19"/>
      <c r="AM120" s="19"/>
      <c r="AN120" s="19"/>
      <c r="AO120" s="19"/>
      <c r="AP120" s="19"/>
      <c r="AQ120" s="19"/>
      <c r="AR120" s="19"/>
      <c r="AS120" s="19"/>
      <c r="AT120" s="19"/>
      <c r="AU120" s="19"/>
      <c r="AV120" s="19"/>
      <c r="AW120" s="19"/>
      <c r="AX120" s="19"/>
      <c r="AY120" s="19"/>
      <c r="AZ120" s="19"/>
      <c r="BA120" s="19"/>
      <c r="BB120" s="19"/>
      <c r="BC120" s="19"/>
      <c r="BF120" s="12"/>
      <c r="BG120" s="12"/>
      <c r="BH120" s="12"/>
      <c r="BI120" s="12"/>
      <c r="BJ120" s="12"/>
      <c r="BK120" s="12"/>
      <c r="BL120" s="12"/>
      <c r="BM120" s="12"/>
      <c r="BN120" s="12"/>
      <c r="BO120" s="12"/>
      <c r="BP120" s="12"/>
      <c r="BQ120" s="12"/>
      <c r="BR120" s="12"/>
      <c r="BS120" s="12"/>
      <c r="BT120" s="12"/>
      <c r="BU120" s="12"/>
    </row>
    <row r="121" spans="1:73" ht="12.75" customHeight="1">
      <c r="A121" s="19"/>
      <c r="B121" s="19"/>
      <c r="C121" s="118"/>
      <c r="D121" s="118"/>
      <c r="E121" s="136"/>
      <c r="F121" s="136"/>
      <c r="G121" s="156">
        <f t="shared" si="14"/>
        <v>15</v>
      </c>
      <c r="H121" s="154" t="str">
        <f t="array" ref="H121">IF(H100="-","-",IF(H100&gt;1,0.5*H286/H307,"-"))</f>
        <v>-</v>
      </c>
      <c r="I121" s="154" t="str">
        <f t="array" ref="I121">IF(I100="-","-",IF(I100&gt;1,0.5*I286/I307,"-"))</f>
        <v>-</v>
      </c>
      <c r="J121" s="154" t="str">
        <f t="array" ref="J121">IF(J100="-","-",IF(J100&gt;1,0.5*J286/J307,"-"))</f>
        <v>-</v>
      </c>
      <c r="K121" s="154" t="str">
        <f t="array" ref="K121">IF(K100="-","-",IF(K100&gt;1,0.5*K286/K307,"-"))</f>
        <v>-</v>
      </c>
      <c r="L121" s="154" t="str">
        <f t="array" ref="L121">IF(L100="-","-",IF(L100&gt;1,0.5*L286/L307,"-"))</f>
        <v>-</v>
      </c>
      <c r="M121" s="154" t="str">
        <f t="array" ref="M121">IF(M100="-","-",IF(M100&gt;1,0.5*M286/M307,"-"))</f>
        <v>-</v>
      </c>
      <c r="N121" s="154" t="str">
        <f t="array" ref="N121">IF(N100="-","-",IF(N100&gt;1,0.5*N286/N307,"-"))</f>
        <v>-</v>
      </c>
      <c r="O121" s="154" t="str">
        <f t="array" ref="O121">IF(O100="-","-",IF(O100&gt;1,0.5*O286/O307,"-"))</f>
        <v>-</v>
      </c>
      <c r="P121" s="154" t="str">
        <f t="array" ref="P121">IF(P100="-","-",IF(P100&gt;1,0.5*P286/P307,"-"))</f>
        <v>-</v>
      </c>
      <c r="Q121" s="154" t="str">
        <f t="array" ref="Q121">IF(Q100="-","-",IF(Q100&gt;1,0.5*Q286/Q307,"-"))</f>
        <v>-</v>
      </c>
      <c r="R121" s="157" t="str">
        <f t="array" ref="R121">IF(H100="-","-",IF(H100&gt;1,AVERAGE(IF($R$5:$R$66=G121,$T$5:$T$66,"-")),"-"))</f>
        <v>-</v>
      </c>
      <c r="S121" s="8"/>
      <c r="T121" s="141"/>
      <c r="U121" s="141"/>
      <c r="V121" s="141"/>
      <c r="W121" s="141"/>
      <c r="X121" s="141"/>
      <c r="Y121" s="141"/>
      <c r="Z121" s="19"/>
      <c r="AA121" s="19"/>
      <c r="AB121" s="19"/>
      <c r="AC121" s="19"/>
      <c r="AD121" s="8"/>
      <c r="AE121" s="8"/>
      <c r="AF121" s="8"/>
      <c r="AG121" s="8"/>
      <c r="AH121" s="8"/>
      <c r="AI121" s="19"/>
      <c r="AJ121" s="19"/>
      <c r="AK121" s="19"/>
      <c r="AL121" s="19"/>
      <c r="AM121" s="19"/>
      <c r="AN121" s="19"/>
      <c r="AO121" s="19"/>
      <c r="AP121" s="19"/>
      <c r="AQ121" s="19"/>
      <c r="AR121" s="19"/>
      <c r="AS121" s="19"/>
      <c r="AT121" s="19"/>
      <c r="AU121" s="19"/>
      <c r="AV121" s="19"/>
      <c r="AW121" s="19"/>
      <c r="AX121" s="19"/>
      <c r="AY121" s="19"/>
      <c r="AZ121" s="19"/>
      <c r="BA121" s="19"/>
      <c r="BB121" s="19"/>
      <c r="BC121" s="19"/>
      <c r="BF121" s="12"/>
      <c r="BG121" s="12"/>
      <c r="BH121" s="12"/>
      <c r="BI121" s="12"/>
      <c r="BJ121" s="12"/>
      <c r="BK121" s="12"/>
      <c r="BL121" s="12"/>
      <c r="BM121" s="12"/>
      <c r="BN121" s="12"/>
      <c r="BO121" s="12"/>
      <c r="BP121" s="12"/>
      <c r="BQ121" s="12"/>
      <c r="BR121" s="12"/>
      <c r="BS121" s="12"/>
      <c r="BT121" s="12"/>
      <c r="BU121" s="12"/>
    </row>
    <row r="122" spans="1:73" ht="12.75" customHeight="1">
      <c r="A122" s="19"/>
      <c r="B122" s="19"/>
      <c r="C122" s="118"/>
      <c r="D122" s="593" t="s">
        <v>41</v>
      </c>
      <c r="E122" s="594"/>
      <c r="F122" s="595"/>
      <c r="G122" s="161" t="str">
        <f>$G$101</f>
        <v>0-15</v>
      </c>
      <c r="H122" s="162">
        <f t="shared" ref="H122:Q122" si="15">IF(H101=0,"",SUMPRODUCT(H106:H121,H85:H100)/H101)</f>
        <v>7.8882292520453631E-2</v>
      </c>
      <c r="I122" s="162">
        <f>IF(I101=0,"",SUMPRODUCT(I106:I121,I85:I100)/I101)</f>
        <v>5.7143863119797654E-2</v>
      </c>
      <c r="J122" s="162">
        <f t="shared" si="15"/>
        <v>6.1938225780834383E-2</v>
      </c>
      <c r="K122" s="162">
        <f t="shared" si="15"/>
        <v>8.9397504142535916E-2</v>
      </c>
      <c r="L122" s="162">
        <f t="shared" si="15"/>
        <v>8.2360873515117297E-2</v>
      </c>
      <c r="M122" s="162">
        <f t="shared" si="15"/>
        <v>0.10869271021202136</v>
      </c>
      <c r="N122" s="162">
        <f>IF(N101=0,"",SUMPRODUCT(N106:N121,N85:N100)/N101)</f>
        <v>9.9110966087803468E-2</v>
      </c>
      <c r="O122" s="162">
        <f>IF(O101=0,"",SUMPRODUCT(O106:O121,O85:O100)/O101)</f>
        <v>0.10437273743646897</v>
      </c>
      <c r="P122" s="162">
        <f t="shared" si="15"/>
        <v>0.12086570934453889</v>
      </c>
      <c r="Q122" s="162">
        <f t="shared" si="15"/>
        <v>0.10102361279530009</v>
      </c>
      <c r="R122" s="616">
        <f>T67</f>
        <v>7.9723738034581104E-2</v>
      </c>
      <c r="S122" s="8"/>
      <c r="T122" s="141"/>
      <c r="U122" s="141"/>
      <c r="V122" s="141"/>
      <c r="W122" s="141"/>
      <c r="X122" s="141"/>
      <c r="Y122" s="141"/>
      <c r="Z122" s="19"/>
      <c r="AA122" s="19"/>
      <c r="AB122" s="19"/>
      <c r="AC122" s="19"/>
      <c r="AD122" s="8"/>
      <c r="AE122" s="8"/>
      <c r="AF122" s="8"/>
      <c r="AG122" s="8"/>
      <c r="AH122" s="8"/>
      <c r="AI122" s="19"/>
      <c r="AJ122" s="19"/>
      <c r="AK122" s="19"/>
      <c r="AL122" s="19"/>
      <c r="AM122" s="19"/>
      <c r="AN122" s="19"/>
      <c r="AO122" s="19"/>
      <c r="AP122" s="19"/>
      <c r="AQ122" s="19"/>
      <c r="AR122" s="19"/>
      <c r="AS122" s="19"/>
      <c r="AT122" s="19"/>
      <c r="AU122" s="19"/>
      <c r="AV122" s="19"/>
      <c r="AW122" s="19"/>
      <c r="AX122" s="19"/>
      <c r="AY122" s="19"/>
      <c r="AZ122" s="19"/>
      <c r="BA122" s="19"/>
      <c r="BB122" s="19"/>
      <c r="BC122" s="19"/>
      <c r="BF122" s="12"/>
      <c r="BG122" s="12"/>
      <c r="BH122" s="12"/>
      <c r="BI122" s="12"/>
      <c r="BJ122" s="12"/>
      <c r="BK122" s="12"/>
      <c r="BL122" s="12"/>
      <c r="BM122" s="12"/>
      <c r="BN122" s="12"/>
      <c r="BO122" s="12"/>
      <c r="BP122" s="12"/>
      <c r="BQ122" s="12"/>
      <c r="BR122" s="12"/>
      <c r="BS122" s="12"/>
      <c r="BT122" s="12"/>
      <c r="BU122" s="12"/>
    </row>
    <row r="123" spans="1:73" ht="12.75" customHeight="1">
      <c r="A123" s="19"/>
      <c r="B123" s="19"/>
      <c r="C123" s="118"/>
      <c r="D123" s="163"/>
      <c r="E123" s="163"/>
      <c r="F123" s="164"/>
      <c r="G123" s="165" t="s">
        <v>42</v>
      </c>
      <c r="H123" s="166">
        <f t="shared" ref="H123:Q123" si="16">IF(H101=0,"",RANK(H122,$H$122:$Q$122,1))</f>
        <v>3</v>
      </c>
      <c r="I123" s="166">
        <f t="shared" si="16"/>
        <v>1</v>
      </c>
      <c r="J123" s="166">
        <f t="shared" si="16"/>
        <v>2</v>
      </c>
      <c r="K123" s="166">
        <f t="shared" si="16"/>
        <v>5</v>
      </c>
      <c r="L123" s="166">
        <f t="shared" si="16"/>
        <v>4</v>
      </c>
      <c r="M123" s="166">
        <f t="shared" si="16"/>
        <v>9</v>
      </c>
      <c r="N123" s="166">
        <f t="shared" si="16"/>
        <v>6</v>
      </c>
      <c r="O123" s="166">
        <f t="shared" si="16"/>
        <v>8</v>
      </c>
      <c r="P123" s="166">
        <f t="shared" si="16"/>
        <v>10</v>
      </c>
      <c r="Q123" s="166">
        <f t="shared" si="16"/>
        <v>7</v>
      </c>
      <c r="R123" s="617"/>
      <c r="S123" s="8"/>
      <c r="T123" s="141"/>
      <c r="U123" s="141"/>
      <c r="V123" s="141"/>
      <c r="W123" s="141"/>
      <c r="X123" s="141"/>
      <c r="Y123" s="141"/>
      <c r="Z123" s="19"/>
      <c r="AA123" s="19"/>
      <c r="AB123" s="19"/>
      <c r="AC123" s="19"/>
      <c r="AD123" s="8"/>
      <c r="AE123" s="8"/>
      <c r="AF123" s="8"/>
      <c r="AG123" s="8"/>
      <c r="AH123" s="8"/>
      <c r="AI123" s="19"/>
      <c r="AJ123" s="19"/>
      <c r="AK123" s="19"/>
      <c r="AL123" s="19"/>
      <c r="AM123" s="19"/>
      <c r="AN123" s="19"/>
      <c r="AO123" s="19"/>
      <c r="AP123" s="19"/>
      <c r="AQ123" s="19"/>
      <c r="AR123" s="19"/>
      <c r="AS123" s="19"/>
      <c r="AT123" s="19"/>
      <c r="AU123" s="19"/>
      <c r="AV123" s="19"/>
      <c r="AW123" s="19"/>
      <c r="AX123" s="19"/>
      <c r="AY123" s="19"/>
      <c r="AZ123" s="19"/>
      <c r="BA123" s="19"/>
      <c r="BB123" s="19"/>
      <c r="BC123" s="19"/>
      <c r="BF123" s="12"/>
      <c r="BG123" s="12"/>
      <c r="BH123" s="12"/>
      <c r="BI123" s="12"/>
      <c r="BJ123" s="12"/>
      <c r="BK123" s="12"/>
      <c r="BL123" s="12"/>
      <c r="BM123" s="12"/>
      <c r="BN123" s="12"/>
      <c r="BO123" s="12"/>
      <c r="BP123" s="12"/>
      <c r="BQ123" s="12"/>
      <c r="BR123" s="12"/>
      <c r="BS123" s="12"/>
      <c r="BT123" s="12"/>
      <c r="BU123" s="12"/>
    </row>
    <row r="124" spans="1:73" ht="12.75" customHeight="1">
      <c r="A124" s="19"/>
      <c r="B124" s="19"/>
      <c r="C124" s="118"/>
      <c r="D124" s="118"/>
      <c r="E124" s="136"/>
      <c r="F124" s="167"/>
      <c r="G124" s="168"/>
      <c r="H124" s="169"/>
      <c r="I124" s="169"/>
      <c r="J124" s="169"/>
      <c r="K124" s="169"/>
      <c r="L124" s="169"/>
      <c r="M124" s="169"/>
      <c r="N124" s="169"/>
      <c r="O124" s="169"/>
      <c r="P124" s="169"/>
      <c r="Q124" s="169"/>
      <c r="R124" s="169"/>
      <c r="S124" s="8"/>
      <c r="T124" s="141"/>
      <c r="U124" s="141"/>
      <c r="V124" s="141"/>
      <c r="W124" s="141"/>
      <c r="X124" s="141"/>
      <c r="Y124" s="141"/>
      <c r="Z124" s="19"/>
      <c r="AA124" s="19"/>
      <c r="AB124" s="19"/>
      <c r="AC124" s="19"/>
      <c r="AD124" s="8"/>
      <c r="AE124" s="8"/>
      <c r="AF124" s="8"/>
      <c r="AG124" s="8"/>
      <c r="AH124" s="8"/>
      <c r="AI124" s="19"/>
      <c r="AJ124" s="19"/>
      <c r="AK124" s="19"/>
      <c r="AL124" s="19"/>
      <c r="AM124" s="19"/>
      <c r="AN124" s="19"/>
      <c r="AO124" s="19"/>
      <c r="AP124" s="19"/>
      <c r="AQ124" s="19"/>
      <c r="AR124" s="19"/>
      <c r="AS124" s="19"/>
      <c r="AT124" s="19"/>
      <c r="AU124" s="19"/>
      <c r="AV124" s="19"/>
      <c r="AW124" s="19"/>
      <c r="AX124" s="19"/>
      <c r="AY124" s="19"/>
      <c r="AZ124" s="19"/>
      <c r="BA124" s="19"/>
      <c r="BB124" s="19"/>
      <c r="BC124" s="19"/>
      <c r="BF124" s="12"/>
      <c r="BG124" s="12"/>
      <c r="BH124" s="12"/>
      <c r="BI124" s="12"/>
      <c r="BJ124" s="12"/>
      <c r="BK124" s="12"/>
      <c r="BL124" s="12"/>
      <c r="BM124" s="12"/>
      <c r="BN124" s="12"/>
      <c r="BO124" s="12"/>
      <c r="BP124" s="12"/>
      <c r="BQ124" s="12"/>
      <c r="BR124" s="12"/>
      <c r="BS124" s="12"/>
      <c r="BT124" s="12"/>
      <c r="BU124" s="12"/>
    </row>
    <row r="125" spans="1:73" s="174" customFormat="1" ht="18" customHeight="1">
      <c r="A125" s="19"/>
      <c r="B125" s="19"/>
      <c r="C125" s="96"/>
      <c r="D125" s="96"/>
      <c r="E125" s="136"/>
      <c r="F125" s="96"/>
      <c r="G125" s="119" t="s">
        <v>43</v>
      </c>
      <c r="H125" s="170"/>
      <c r="I125" s="170"/>
      <c r="J125" s="170"/>
      <c r="K125" s="170"/>
      <c r="L125" s="171"/>
      <c r="M125" s="466"/>
      <c r="N125" s="467"/>
      <c r="O125" s="467"/>
      <c r="P125" s="467"/>
      <c r="Q125" s="467"/>
      <c r="R125" s="136"/>
      <c r="S125" s="8"/>
      <c r="T125" s="172"/>
      <c r="U125" s="172"/>
      <c r="V125" s="172"/>
      <c r="W125" s="172"/>
      <c r="X125" s="172"/>
      <c r="Y125" s="141"/>
      <c r="Z125" s="19"/>
      <c r="AA125" s="19"/>
      <c r="AB125" s="19"/>
      <c r="AC125" s="19"/>
      <c r="AD125" s="8"/>
      <c r="AE125" s="8"/>
      <c r="AF125" s="8"/>
      <c r="AG125" s="8"/>
      <c r="AH125" s="8"/>
      <c r="AI125" s="19"/>
      <c r="AJ125" s="19"/>
      <c r="AK125" s="19"/>
      <c r="AL125" s="19"/>
      <c r="AM125" s="19"/>
      <c r="AN125" s="19"/>
      <c r="AO125" s="19"/>
      <c r="AP125" s="19"/>
      <c r="AQ125" s="19"/>
      <c r="AR125" s="19"/>
      <c r="AS125" s="19"/>
      <c r="AT125" s="19"/>
      <c r="AU125" s="19"/>
      <c r="AV125" s="98"/>
      <c r="AW125" s="98"/>
      <c r="AX125" s="98"/>
      <c r="AY125" s="98"/>
      <c r="AZ125" s="98"/>
      <c r="BA125" s="98"/>
      <c r="BB125" s="98"/>
      <c r="BC125" s="98"/>
      <c r="BD125" s="173"/>
      <c r="BE125" s="173"/>
      <c r="BF125" s="12"/>
      <c r="BG125" s="12"/>
      <c r="BH125" s="12"/>
      <c r="BI125" s="12"/>
      <c r="BJ125" s="12"/>
      <c r="BK125" s="12"/>
      <c r="BL125" s="12"/>
      <c r="BM125" s="12"/>
      <c r="BN125" s="12"/>
      <c r="BO125" s="12"/>
      <c r="BP125" s="12"/>
      <c r="BQ125" s="12"/>
      <c r="BR125" s="12"/>
      <c r="BS125" s="12"/>
      <c r="BT125" s="12"/>
      <c r="BU125" s="12"/>
    </row>
    <row r="126" spans="1:73" ht="24.75" customHeight="1">
      <c r="A126" s="19"/>
      <c r="B126" s="19"/>
      <c r="C126" s="118"/>
      <c r="D126" s="118"/>
      <c r="E126" s="126"/>
      <c r="F126" s="126"/>
      <c r="G126" s="147" t="str">
        <f>R3</f>
        <v>MODAL</v>
      </c>
      <c r="H126" s="465" t="str">
        <f t="shared" ref="H126:Q126" si="17">H3</f>
        <v>Norway Harald Senneset</v>
      </c>
      <c r="I126" s="465" t="str">
        <f t="shared" si="17"/>
        <v>Norway Hildegunn Mjanger</v>
      </c>
      <c r="J126" s="465" t="str">
        <f t="shared" si="17"/>
        <v>Scotland Peter Clark</v>
      </c>
      <c r="K126" s="465" t="str">
        <f t="shared" si="17"/>
        <v>Belgium Martine Moerman</v>
      </c>
      <c r="L126" s="465" t="str">
        <f t="shared" si="17"/>
        <v>United Kingdom Dave Brown</v>
      </c>
      <c r="M126" s="465" t="str">
        <f t="shared" si="17"/>
        <v>Sweden AnneMarie Palmén Bratt</v>
      </c>
      <c r="N126" s="465" t="str">
        <f t="shared" si="17"/>
        <v>Belgium Ilse Maertens</v>
      </c>
      <c r="O126" s="465" t="str">
        <f>O3</f>
        <v>Germany Friederike Beussel</v>
      </c>
      <c r="P126" s="465" t="str">
        <f t="shared" si="17"/>
        <v>Sweden Rajlie Sjöberg</v>
      </c>
      <c r="Q126" s="465" t="str">
        <f t="shared" si="17"/>
        <v>Germany Ines Wilhelms</v>
      </c>
      <c r="R126" s="129"/>
      <c r="S126" s="8"/>
      <c r="T126" s="141"/>
      <c r="U126" s="141"/>
      <c r="V126" s="141"/>
      <c r="W126" s="141"/>
      <c r="X126" s="141"/>
      <c r="Y126" s="141"/>
      <c r="Z126" s="19"/>
      <c r="AA126" s="19"/>
      <c r="AB126" s="19"/>
      <c r="AC126" s="19"/>
      <c r="AD126" s="8"/>
      <c r="AE126" s="8"/>
      <c r="AF126" s="8"/>
      <c r="AG126" s="8"/>
      <c r="AH126" s="8"/>
      <c r="AI126" s="19"/>
      <c r="AJ126" s="19"/>
      <c r="AK126" s="19"/>
      <c r="AL126" s="19"/>
      <c r="AM126" s="19"/>
      <c r="AN126" s="19"/>
      <c r="AO126" s="19"/>
      <c r="AP126" s="19"/>
      <c r="AQ126" s="19"/>
      <c r="AR126" s="19"/>
      <c r="AS126" s="19"/>
      <c r="AT126" s="19"/>
      <c r="AU126" s="19"/>
      <c r="AV126" s="19"/>
      <c r="AW126" s="19"/>
      <c r="AX126" s="19"/>
      <c r="AY126" s="19"/>
      <c r="AZ126" s="19"/>
      <c r="BA126" s="19"/>
      <c r="BB126" s="19"/>
      <c r="BC126" s="19"/>
      <c r="BF126" s="12"/>
      <c r="BG126" s="12"/>
      <c r="BH126" s="12"/>
      <c r="BI126" s="12"/>
      <c r="BJ126" s="12"/>
      <c r="BK126" s="12"/>
      <c r="BL126" s="12"/>
      <c r="BM126" s="12"/>
      <c r="BN126" s="12"/>
      <c r="BO126" s="12"/>
      <c r="BP126" s="12"/>
      <c r="BQ126" s="12"/>
      <c r="BR126" s="12"/>
      <c r="BS126" s="12"/>
      <c r="BT126" s="12"/>
      <c r="BU126" s="12"/>
    </row>
    <row r="127" spans="1:73" ht="12.75" customHeight="1">
      <c r="A127" s="19"/>
      <c r="B127" s="19"/>
      <c r="C127" s="118"/>
      <c r="D127" s="118"/>
      <c r="E127" s="118"/>
      <c r="F127" s="118"/>
      <c r="G127" s="132" t="str">
        <f>R4</f>
        <v>(R1-R9)</v>
      </c>
      <c r="H127" s="149" t="str">
        <f t="shared" ref="H127:Q127" si="18">H4</f>
        <v>Reader 1</v>
      </c>
      <c r="I127" s="149" t="str">
        <f t="shared" si="18"/>
        <v>Reader 2</v>
      </c>
      <c r="J127" s="149" t="str">
        <f t="shared" si="18"/>
        <v>Reader 3</v>
      </c>
      <c r="K127" s="149" t="str">
        <f t="shared" si="18"/>
        <v>Reader 4</v>
      </c>
      <c r="L127" s="149" t="str">
        <f t="shared" si="18"/>
        <v>Reader 5</v>
      </c>
      <c r="M127" s="149" t="str">
        <f t="shared" si="18"/>
        <v>Reader 6</v>
      </c>
      <c r="N127" s="149" t="str">
        <f t="shared" si="18"/>
        <v>Reader 7</v>
      </c>
      <c r="O127" s="149" t="str">
        <f>O4</f>
        <v>Reader 8</v>
      </c>
      <c r="P127" s="149" t="str">
        <f t="shared" si="18"/>
        <v>Reader 9</v>
      </c>
      <c r="Q127" s="149" t="str">
        <f t="shared" si="18"/>
        <v>Reader 10</v>
      </c>
      <c r="R127" s="133" t="s">
        <v>39</v>
      </c>
      <c r="S127" s="8"/>
      <c r="T127" s="141"/>
      <c r="U127" s="141"/>
      <c r="V127" s="141"/>
      <c r="W127" s="141"/>
      <c r="X127" s="141"/>
      <c r="Y127" s="141"/>
      <c r="Z127" s="19"/>
      <c r="AA127" s="19"/>
      <c r="AB127" s="19"/>
      <c r="AC127" s="19"/>
      <c r="AD127" s="8"/>
      <c r="AE127" s="19"/>
      <c r="AF127" s="19"/>
      <c r="AG127" s="19"/>
      <c r="AH127" s="19"/>
      <c r="AI127" s="19"/>
      <c r="AJ127" s="19"/>
      <c r="AK127" s="19"/>
      <c r="AL127" s="19"/>
      <c r="AM127" s="19"/>
      <c r="AN127" s="19"/>
      <c r="AO127" s="19"/>
      <c r="AP127" s="19"/>
      <c r="AQ127" s="19"/>
      <c r="AR127" s="19"/>
      <c r="AS127" s="19"/>
      <c r="AT127" s="19"/>
      <c r="AU127" s="19"/>
      <c r="AV127" s="19"/>
      <c r="AW127" s="19"/>
      <c r="AX127" s="19"/>
      <c r="AY127" s="19"/>
      <c r="AZ127" s="19"/>
      <c r="BA127" s="19"/>
      <c r="BB127" s="19"/>
      <c r="BC127" s="19"/>
      <c r="BF127" s="12"/>
      <c r="BG127" s="12"/>
      <c r="BH127" s="12"/>
      <c r="BI127" s="12"/>
      <c r="BJ127" s="12"/>
      <c r="BK127" s="12"/>
      <c r="BL127" s="12"/>
      <c r="BM127" s="12"/>
      <c r="BN127" s="12"/>
      <c r="BO127" s="12"/>
      <c r="BP127" s="12"/>
      <c r="BQ127" s="12"/>
      <c r="BR127" s="12"/>
      <c r="BS127" s="12"/>
      <c r="BT127" s="12"/>
      <c r="BU127" s="12"/>
    </row>
    <row r="128" spans="1:73" ht="12.75" customHeight="1">
      <c r="A128" s="19"/>
      <c r="B128" s="19"/>
      <c r="C128" s="118"/>
      <c r="D128" s="118"/>
      <c r="E128" s="136"/>
      <c r="F128" s="136"/>
      <c r="G128" s="150">
        <v>0</v>
      </c>
      <c r="H128" s="175" t="str">
        <f t="array" ref="H128">IF(H85="-","-",COUNT(IF($R$5:$R$66=H$5:H$66,IF(H$5:H$66=$G128,H$5:H$66,""),""))/COUNT(IF($R$5:$R$66=$G128,H$5:H$66,"")))</f>
        <v>-</v>
      </c>
      <c r="I128" s="175" t="str">
        <f t="array" ref="I128">IF(I85="-","-",COUNT(IF($R$5:$R$66=I$5:I$66,IF(I$5:I$66=$G128,I$5:I$66,""),""))/COUNT(IF($R$5:$R$66=$G128,I$5:I$66,"")))</f>
        <v>-</v>
      </c>
      <c r="J128" s="175" t="str">
        <f t="array" ref="J128">IF(J85="-","-",COUNT(IF($R$5:$R$66=J$5:J$66,IF(J$5:J$66=$G128,J$5:J$66,""),""))/COUNT(IF($R$5:$R$66=$G128,J$5:J$66,"")))</f>
        <v>-</v>
      </c>
      <c r="K128" s="175" t="str">
        <f t="array" ref="K128">IF(K85="-","-",COUNT(IF($R$5:$R$66=K$5:K$66,IF(K$5:K$66=$G128,K$5:K$66,""),""))/COUNT(IF($R$5:$R$66=$G128,K$5:K$66,"")))</f>
        <v>-</v>
      </c>
      <c r="L128" s="175" t="str">
        <f t="array" ref="L128">IF(L85="-","-",COUNT(IF($R$5:$R$66=L$5:L$66,IF(L$5:L$66=$G128,L$5:L$66,""),""))/COUNT(IF($R$5:$R$66=$G128,L$5:L$66,"")))</f>
        <v>-</v>
      </c>
      <c r="M128" s="175" t="str">
        <f t="array" ref="M128">IF(M85="-","-",COUNT(IF($R$5:$R$66=M$5:M$66,IF(M$5:M$66=$G128,M$5:M$66,""),""))/COUNT(IF($R$5:$R$66=$G128,M$5:M$66,"")))</f>
        <v>-</v>
      </c>
      <c r="N128" s="175" t="str">
        <f t="array" ref="N128">IF(N85="-","-",COUNT(IF($R$5:$R$66=N$5:N$66,IF(N$5:N$66=$G128,N$5:N$66,""),""))/COUNT(IF($R$5:$R$66=$G128,N$5:N$66,"")))</f>
        <v>-</v>
      </c>
      <c r="O128" s="175" t="str">
        <f t="array" ref="O128">IF(O85="-","-",COUNT(IF($R$5:$R$66=O$5:O$66,IF(O$5:O$66=$G128,O$5:O$66,""),""))/COUNT(IF($R$5:$R$66=$G128,O$5:O$66,"")))</f>
        <v>-</v>
      </c>
      <c r="P128" s="175" t="str">
        <f t="array" ref="P128">IF(P85="-","-",COUNT(IF($R$5:$R$66=P$5:P$66,IF(P$5:P$66=$G128,P$5:P$66,""),""))/COUNT(IF($R$5:$R$66=$G128,P$5:P$66,"")))</f>
        <v>-</v>
      </c>
      <c r="Q128" s="175" t="str">
        <f t="array" ref="Q128">IF(Q85="-","-",COUNT(IF($R$5:$R$66=Q$5:Q$66,IF(Q$5:Q$66=$G128,Q$5:Q$66,""),""))/COUNT(IF($R$5:$R$66=$G128,Q$5:Q$66,"")))</f>
        <v>-</v>
      </c>
      <c r="R128" s="176" t="str">
        <f t="array" ref="R128">IF(H85:Q85="-","-",COUNT(IF($R$5:$R$66=H$5:Q$66,IF(H$5:Q$66=$G128,H$5:Q$66,""),""))/COUNT(IF($R$5:$R$66=$G128,H$5:Q$66,"")))</f>
        <v>-</v>
      </c>
      <c r="S128" s="8"/>
      <c r="T128" s="177"/>
      <c r="U128" s="177"/>
      <c r="V128" s="177"/>
      <c r="W128" s="177"/>
      <c r="X128" s="177"/>
      <c r="Y128" s="177"/>
      <c r="Z128" s="19"/>
      <c r="AA128" s="19"/>
      <c r="AB128" s="19"/>
      <c r="AC128" s="19"/>
      <c r="AD128" s="8"/>
      <c r="AE128" s="19"/>
      <c r="AF128" s="19"/>
      <c r="AG128" s="19"/>
      <c r="AH128" s="19"/>
      <c r="AI128" s="19"/>
      <c r="AJ128" s="19"/>
      <c r="AK128" s="19"/>
      <c r="AL128" s="19"/>
      <c r="AM128" s="19"/>
      <c r="AN128" s="19"/>
      <c r="AO128" s="19"/>
      <c r="AP128" s="19"/>
      <c r="AQ128" s="19"/>
      <c r="AR128" s="19"/>
      <c r="AS128" s="19"/>
      <c r="AT128" s="19"/>
      <c r="AU128" s="19"/>
      <c r="AV128" s="19"/>
      <c r="AW128" s="19"/>
      <c r="AX128" s="19"/>
      <c r="AY128" s="19"/>
      <c r="AZ128" s="19"/>
      <c r="BA128" s="19"/>
      <c r="BB128" s="19"/>
      <c r="BC128" s="19"/>
      <c r="BF128" s="12"/>
      <c r="BG128" s="12"/>
      <c r="BH128" s="12"/>
      <c r="BI128" s="12"/>
      <c r="BJ128" s="12"/>
      <c r="BK128" s="12"/>
      <c r="BL128" s="12"/>
      <c r="BM128" s="12"/>
      <c r="BN128" s="12"/>
      <c r="BO128" s="12"/>
      <c r="BP128" s="12"/>
      <c r="BQ128" s="12"/>
      <c r="BR128" s="12"/>
      <c r="BS128" s="12"/>
      <c r="BT128" s="12"/>
      <c r="BU128" s="12"/>
    </row>
    <row r="129" spans="1:73" ht="12.75" customHeight="1">
      <c r="A129" s="19"/>
      <c r="B129" s="19"/>
      <c r="C129" s="118"/>
      <c r="D129" s="118"/>
      <c r="E129" s="136"/>
      <c r="F129" s="136"/>
      <c r="G129" s="153">
        <f t="shared" ref="G129:G143" si="19">G128+1</f>
        <v>1</v>
      </c>
      <c r="H129" s="178" t="str">
        <f t="array" ref="H129">IF(H86="-","-",COUNT(IF($R$5:$R$66=H$5:H$66,IF(H$5:H$66=$G129,H$5:H$66,""),""))/COUNT(IF($R$5:$R$66=$G129,H$5:H$66,"")))</f>
        <v>-</v>
      </c>
      <c r="I129" s="178" t="str">
        <f t="array" ref="I129">IF(I86="-","-",COUNT(IF($R$5:$R$66=I$5:I$66,IF(I$5:I$66=$G129,I$5:I$66,""),""))/COUNT(IF($R$5:$R$66=$G129,I$5:I$66,"")))</f>
        <v>-</v>
      </c>
      <c r="J129" s="178" t="str">
        <f t="array" ref="J129">IF(J86="-","-",COUNT(IF($R$5:$R$66=J$5:J$66,IF(J$5:J$66=$G129,J$5:J$66,""),""))/COUNT(IF($R$5:$R$66=$G129,J$5:J$66,"")))</f>
        <v>-</v>
      </c>
      <c r="K129" s="178" t="str">
        <f t="array" ref="K129">IF(K86="-","-",COUNT(IF($R$5:$R$66=K$5:K$66,IF(K$5:K$66=$G129,K$5:K$66,""),""))/COUNT(IF($R$5:$R$66=$G129,K$5:K$66,"")))</f>
        <v>-</v>
      </c>
      <c r="L129" s="178" t="str">
        <f t="array" ref="L129">IF(L86="-","-",COUNT(IF($R$5:$R$66=L$5:L$66,IF(L$5:L$66=$G129,L$5:L$66,""),""))/COUNT(IF($R$5:$R$66=$G129,L$5:L$66,"")))</f>
        <v>-</v>
      </c>
      <c r="M129" s="178" t="str">
        <f t="array" ref="M129">IF(M86="-","-",COUNT(IF($R$5:$R$66=M$5:M$66,IF(M$5:M$66=$G129,M$5:M$66,""),""))/COUNT(IF($R$5:$R$66=$G129,M$5:M$66,"")))</f>
        <v>-</v>
      </c>
      <c r="N129" s="178" t="str">
        <f t="array" ref="N129">IF(N86="-","-",COUNT(IF($R$5:$R$66=N$5:N$66,IF(N$5:N$66=$G129,N$5:N$66,""),""))/COUNT(IF($R$5:$R$66=$G129,N$5:N$66,"")))</f>
        <v>-</v>
      </c>
      <c r="O129" s="178" t="str">
        <f t="array" ref="O129">IF(O86="-","-",COUNT(IF($R$5:$R$66=O$5:O$66,IF(O$5:O$66=$G129,O$5:O$66,""),""))/COUNT(IF($R$5:$R$66=$G129,O$5:O$66,"")))</f>
        <v>-</v>
      </c>
      <c r="P129" s="178" t="str">
        <f t="array" ref="P129">IF(P86="-","-",COUNT(IF($R$5:$R$66=P$5:P$66,IF(P$5:P$66=$G129,P$5:P$66,""),""))/COUNT(IF($R$5:$R$66=$G129,P$5:P$66,"")))</f>
        <v>-</v>
      </c>
      <c r="Q129" s="178" t="str">
        <f t="array" ref="Q129">IF(Q86="-","-",COUNT(IF($R$5:$R$66=Q$5:Q$66,IF(Q$5:Q$66=$G129,Q$5:Q$66,""),""))/COUNT(IF($R$5:$R$66=$G129,Q$5:Q$66,"")))</f>
        <v>-</v>
      </c>
      <c r="R129" s="179" t="str">
        <f t="array" ref="R129">IF(H86:Q86="-","-",COUNT(IF($R$5:$R$66=H$5:Q$66,IF(H$5:Q$66=$G129,H$5:Q$66,""),""))/COUNT(IF($R$5:$R$66=$G129,H$5:Q$66,"")))</f>
        <v>-</v>
      </c>
      <c r="S129" s="8"/>
      <c r="T129" s="177"/>
      <c r="U129" s="177"/>
      <c r="V129" s="177"/>
      <c r="W129" s="177"/>
      <c r="X129" s="177"/>
      <c r="Y129" s="177"/>
      <c r="Z129" s="19"/>
      <c r="AA129" s="19"/>
      <c r="AB129" s="19"/>
      <c r="AC129" s="19"/>
      <c r="AD129" s="8"/>
      <c r="AE129" s="19"/>
      <c r="AF129" s="19"/>
      <c r="AG129" s="19"/>
      <c r="AH129" s="19"/>
      <c r="AI129" s="19"/>
      <c r="AJ129" s="19"/>
      <c r="AK129" s="19"/>
      <c r="AL129" s="19"/>
      <c r="AM129" s="19"/>
      <c r="AN129" s="19"/>
      <c r="AO129" s="19"/>
      <c r="AP129" s="19"/>
      <c r="AQ129" s="19"/>
      <c r="AR129" s="19"/>
      <c r="AS129" s="19"/>
      <c r="AT129" s="19"/>
      <c r="AU129" s="19"/>
      <c r="AV129" s="19"/>
      <c r="AW129" s="19"/>
      <c r="AX129" s="19"/>
      <c r="AY129" s="19"/>
      <c r="AZ129" s="19"/>
      <c r="BA129" s="19"/>
      <c r="BB129" s="19"/>
      <c r="BC129" s="19"/>
      <c r="BF129" s="12"/>
      <c r="BG129" s="12"/>
      <c r="BH129" s="12"/>
      <c r="BI129" s="12"/>
      <c r="BJ129" s="12"/>
      <c r="BK129" s="12"/>
      <c r="BL129" s="12"/>
      <c r="BM129" s="12"/>
      <c r="BN129" s="12"/>
      <c r="BO129" s="12"/>
      <c r="BP129" s="12"/>
      <c r="BQ129" s="12"/>
      <c r="BR129" s="12"/>
      <c r="BS129" s="12"/>
      <c r="BT129" s="12"/>
      <c r="BU129" s="12"/>
    </row>
    <row r="130" spans="1:73" ht="12.75" customHeight="1">
      <c r="A130" s="19"/>
      <c r="B130" s="19"/>
      <c r="C130" s="118"/>
      <c r="D130" s="118"/>
      <c r="E130" s="136"/>
      <c r="F130" s="136"/>
      <c r="G130" s="153">
        <f t="shared" si="19"/>
        <v>2</v>
      </c>
      <c r="H130" s="178">
        <f t="array" ref="H130">IF(H87="-","-",COUNT(IF($R$5:$R$66=H$5:H$66,IF(H$5:H$66=$G130,H$5:H$66,""),""))/COUNT(IF($R$5:$R$66=$G130,H$5:H$66,"")))</f>
        <v>1</v>
      </c>
      <c r="I130" s="178">
        <f t="array" ref="I130">IF(I87="-","-",COUNT(IF($R$5:$R$66=I$5:I$66,IF(I$5:I$66=$G130,I$5:I$66,""),""))/COUNT(IF($R$5:$R$66=$G130,I$5:I$66,"")))</f>
        <v>1</v>
      </c>
      <c r="J130" s="178">
        <f t="array" ref="J130">IF(J87="-","-",COUNT(IF($R$5:$R$66=J$5:J$66,IF(J$5:J$66=$G130,J$5:J$66,""),""))/COUNT(IF($R$5:$R$66=$G130,J$5:J$66,"")))</f>
        <v>1</v>
      </c>
      <c r="K130" s="178">
        <f t="array" ref="K130">IF(K87="-","-",COUNT(IF($R$5:$R$66=K$5:K$66,IF(K$5:K$66=$G130,K$5:K$66,""),""))/COUNT(IF($R$5:$R$66=$G130,K$5:K$66,"")))</f>
        <v>1</v>
      </c>
      <c r="L130" s="178">
        <f t="array" ref="L130">IF(L87="-","-",COUNT(IF($R$5:$R$66=L$5:L$66,IF(L$5:L$66=$G130,L$5:L$66,""),""))/COUNT(IF($R$5:$R$66=$G130,L$5:L$66,"")))</f>
        <v>1</v>
      </c>
      <c r="M130" s="178">
        <f t="array" ref="M130">IF(M87="-","-",COUNT(IF($R$5:$R$66=M$5:M$66,IF(M$5:M$66=$G130,M$5:M$66,""),""))/COUNT(IF($R$5:$R$66=$G130,M$5:M$66,"")))</f>
        <v>0.5</v>
      </c>
      <c r="N130" s="178">
        <f t="array" ref="N130">IF(N87="-","-",COUNT(IF($R$5:$R$66=N$5:N$66,IF(N$5:N$66=$G130,N$5:N$66,""),""))/COUNT(IF($R$5:$R$66=$G130,N$5:N$66,"")))</f>
        <v>1</v>
      </c>
      <c r="O130" s="178">
        <f t="array" ref="O130">IF(O87="-","-",COUNT(IF($R$5:$R$66=O$5:O$66,IF(O$5:O$66=$G130,O$5:O$66,""),""))/COUNT(IF($R$5:$R$66=$G130,O$5:O$66,"")))</f>
        <v>1</v>
      </c>
      <c r="P130" s="178">
        <f t="array" ref="P130">IF(P87="-","-",COUNT(IF($R$5:$R$66=P$5:P$66,IF(P$5:P$66=$G130,P$5:P$66,""),""))/COUNT(IF($R$5:$R$66=$G130,P$5:P$66,"")))</f>
        <v>1</v>
      </c>
      <c r="Q130" s="178">
        <f t="array" ref="Q130">IF(Q87="-","-",COUNT(IF($R$5:$R$66=Q$5:Q$66,IF(Q$5:Q$66=$G130,Q$5:Q$66,""),""))/COUNT(IF($R$5:$R$66=$G130,Q$5:Q$66,"")))</f>
        <v>1</v>
      </c>
      <c r="R130" s="179">
        <f t="array" ref="R130">IF(H87:Q87="-","-",COUNT(IF($R$5:$R$66=H$5:Q$66,IF(H$5:Q$66=$G130,H$5:Q$66,""),""))/COUNT(IF($R$5:$R$66=$G130,H$5:Q$66,"")))</f>
        <v>0.95</v>
      </c>
      <c r="S130" s="8"/>
      <c r="T130" s="177"/>
      <c r="U130" s="177"/>
      <c r="V130" s="177"/>
      <c r="W130" s="177"/>
      <c r="X130" s="177"/>
      <c r="Y130" s="177"/>
      <c r="Z130" s="19"/>
      <c r="AA130" s="19"/>
      <c r="AB130" s="19"/>
      <c r="AC130" s="19"/>
      <c r="AD130" s="19"/>
      <c r="AE130" s="19"/>
      <c r="AF130" s="19"/>
      <c r="AG130" s="19"/>
      <c r="AH130" s="19"/>
      <c r="AI130" s="19"/>
      <c r="AJ130" s="19"/>
      <c r="AK130" s="19"/>
      <c r="AL130" s="19"/>
      <c r="AM130" s="19"/>
      <c r="AN130" s="19"/>
      <c r="AO130" s="19"/>
      <c r="AP130" s="19"/>
      <c r="AQ130" s="19"/>
      <c r="AR130" s="19"/>
      <c r="AS130" s="19"/>
      <c r="AT130" s="19"/>
      <c r="AU130" s="19"/>
      <c r="AV130" s="19"/>
      <c r="AW130" s="19"/>
      <c r="AX130" s="19"/>
      <c r="AY130" s="19"/>
      <c r="AZ130" s="19"/>
      <c r="BA130" s="19"/>
      <c r="BB130" s="19"/>
      <c r="BC130" s="19"/>
      <c r="BF130" s="12"/>
      <c r="BG130" s="12"/>
      <c r="BH130" s="12"/>
      <c r="BI130" s="12"/>
      <c r="BJ130" s="12"/>
      <c r="BK130" s="12"/>
      <c r="BL130" s="12"/>
      <c r="BM130" s="12"/>
      <c r="BN130" s="12"/>
      <c r="BO130" s="12"/>
      <c r="BP130" s="12"/>
      <c r="BQ130" s="12"/>
      <c r="BR130" s="12"/>
      <c r="BS130" s="12"/>
      <c r="BT130" s="12"/>
      <c r="BU130" s="12"/>
    </row>
    <row r="131" spans="1:73" ht="12.75" customHeight="1">
      <c r="A131" s="19"/>
      <c r="B131" s="19"/>
      <c r="C131" s="118"/>
      <c r="D131" s="118"/>
      <c r="E131" s="136"/>
      <c r="F131" s="136"/>
      <c r="G131" s="153">
        <f t="shared" si="19"/>
        <v>3</v>
      </c>
      <c r="H131" s="178">
        <f t="array" ref="H131">IF(H88="-","-",COUNT(IF($R$5:$R$66=H$5:H$66,IF(H$5:H$66=$G131,H$5:H$66,""),""))/COUNT(IF($R$5:$R$66=$G131,H$5:H$66,"")))</f>
        <v>1</v>
      </c>
      <c r="I131" s="178">
        <f t="array" ref="I131">IF(I88="-","-",COUNT(IF($R$5:$R$66=I$5:I$66,IF(I$5:I$66=$G131,I$5:I$66,""),""))/COUNT(IF($R$5:$R$66=$G131,I$5:I$66,"")))</f>
        <v>1</v>
      </c>
      <c r="J131" s="178">
        <f t="array" ref="J131">IF(J88="-","-",COUNT(IF($R$5:$R$66=J$5:J$66,IF(J$5:J$66=$G131,J$5:J$66,""),""))/COUNT(IF($R$5:$R$66=$G131,J$5:J$66,"")))</f>
        <v>0.88888888888888884</v>
      </c>
      <c r="K131" s="178">
        <f t="array" ref="K131">IF(K88="-","-",COUNT(IF($R$5:$R$66=K$5:K$66,IF(K$5:K$66=$G131,K$5:K$66,""),""))/COUNT(IF($R$5:$R$66=$G131,K$5:K$66,"")))</f>
        <v>0.55555555555555558</v>
      </c>
      <c r="L131" s="178">
        <f t="array" ref="L131">IF(L88="-","-",COUNT(IF($R$5:$R$66=L$5:L$66,IF(L$5:L$66=$G131,L$5:L$66,""),""))/COUNT(IF($R$5:$R$66=$G131,L$5:L$66,"")))</f>
        <v>1</v>
      </c>
      <c r="M131" s="178">
        <f t="array" ref="M131">IF(M88="-","-",COUNT(IF($R$5:$R$66=M$5:M$66,IF(M$5:M$66=$G131,M$5:M$66,""),""))/COUNT(IF($R$5:$R$66=$G131,M$5:M$66,"")))</f>
        <v>1</v>
      </c>
      <c r="N131" s="178">
        <f t="array" ref="N131">IF(N88="-","-",COUNT(IF($R$5:$R$66=N$5:N$66,IF(N$5:N$66=$G131,N$5:N$66,""),""))/COUNT(IF($R$5:$R$66=$G131,N$5:N$66,"")))</f>
        <v>0.88888888888888884</v>
      </c>
      <c r="O131" s="178">
        <f t="array" ref="O131">IF(O88="-","-",COUNT(IF($R$5:$R$66=O$5:O$66,IF(O$5:O$66=$G131,O$5:O$66,""),""))/COUNT(IF($R$5:$R$66=$G131,O$5:O$66,"")))</f>
        <v>0.88888888888888884</v>
      </c>
      <c r="P131" s="178">
        <f t="array" ref="P131">IF(P88="-","-",COUNT(IF($R$5:$R$66=P$5:P$66,IF(P$5:P$66=$G131,P$5:P$66,""),""))/COUNT(IF($R$5:$R$66=$G131,P$5:P$66,"")))</f>
        <v>0.55555555555555558</v>
      </c>
      <c r="Q131" s="178">
        <f t="array" ref="Q131">IF(Q88="-","-",COUNT(IF($R$5:$R$66=Q$5:Q$66,IF(Q$5:Q$66=$G131,Q$5:Q$66,""),""))/COUNT(IF($R$5:$R$66=$G131,Q$5:Q$66,"")))</f>
        <v>0.77777777777777779</v>
      </c>
      <c r="R131" s="179">
        <f t="array" ref="R131">IF(H88:Q88="-","-",COUNT(IF($R$5:$R$66=H$5:Q$66,IF(H$5:Q$66=$G131,H$5:Q$66,""),""))/COUNT(IF($R$5:$R$66=$G131,H$5:Q$66,"")))</f>
        <v>0.85555555555555551</v>
      </c>
      <c r="S131" s="8"/>
      <c r="T131" s="177"/>
      <c r="U131" s="177"/>
      <c r="V131" s="177"/>
      <c r="W131" s="177"/>
      <c r="X131" s="177"/>
      <c r="Y131" s="177"/>
      <c r="Z131" s="19"/>
      <c r="AA131" s="19"/>
      <c r="AB131" s="19"/>
      <c r="AC131" s="19"/>
      <c r="AD131" s="19"/>
      <c r="AE131" s="19"/>
      <c r="AF131" s="19"/>
      <c r="AG131" s="19"/>
      <c r="AH131" s="19"/>
      <c r="AI131" s="19"/>
      <c r="AJ131" s="19"/>
      <c r="AK131" s="19"/>
      <c r="AL131" s="19"/>
      <c r="AM131" s="19"/>
      <c r="AN131" s="19"/>
      <c r="AO131" s="19"/>
      <c r="AP131" s="19"/>
      <c r="AQ131" s="19"/>
      <c r="AR131" s="19"/>
      <c r="AS131" s="19"/>
      <c r="AT131" s="19"/>
      <c r="AU131" s="19"/>
      <c r="AV131" s="19"/>
      <c r="AW131" s="19"/>
      <c r="AX131" s="19"/>
      <c r="AY131" s="19"/>
      <c r="AZ131" s="19"/>
      <c r="BA131" s="19"/>
      <c r="BB131" s="19"/>
      <c r="BC131" s="19"/>
      <c r="BF131" s="12"/>
      <c r="BG131" s="12"/>
      <c r="BH131" s="12"/>
      <c r="BI131" s="12"/>
      <c r="BJ131" s="12"/>
      <c r="BK131" s="12"/>
      <c r="BL131" s="12"/>
      <c r="BM131" s="12"/>
      <c r="BN131" s="12"/>
      <c r="BO131" s="12"/>
      <c r="BP131" s="12"/>
      <c r="BQ131" s="12"/>
      <c r="BR131" s="12"/>
      <c r="BS131" s="12"/>
      <c r="BT131" s="12"/>
      <c r="BU131" s="12"/>
    </row>
    <row r="132" spans="1:73" ht="12.75" customHeight="1">
      <c r="A132" s="19"/>
      <c r="B132" s="19"/>
      <c r="C132" s="118"/>
      <c r="D132" s="118"/>
      <c r="E132" s="136"/>
      <c r="F132" s="136"/>
      <c r="G132" s="153">
        <f t="shared" si="19"/>
        <v>4</v>
      </c>
      <c r="H132" s="178">
        <f t="array" ref="H132">IF(H89="-","-",COUNT(IF($R$5:$R$66=H$5:H$66,IF(H$5:H$66=$G132,H$5:H$66,""),""))/COUNT(IF($R$5:$R$66=$G132,H$5:H$66,"")))</f>
        <v>0.86363636363636365</v>
      </c>
      <c r="I132" s="178">
        <f t="array" ref="I132">IF(I89="-","-",COUNT(IF($R$5:$R$66=I$5:I$66,IF(I$5:I$66=$G132,I$5:I$66,""),""))/COUNT(IF($R$5:$R$66=$G132,I$5:I$66,"")))</f>
        <v>0.86363636363636365</v>
      </c>
      <c r="J132" s="178">
        <f t="array" ref="J132">IF(J89="-","-",COUNT(IF($R$5:$R$66=J$5:J$66,IF(J$5:J$66=$G132,J$5:J$66,""),""))/COUNT(IF($R$5:$R$66=$G132,J$5:J$66,"")))</f>
        <v>0.86363636363636365</v>
      </c>
      <c r="K132" s="178">
        <f t="array" ref="K132">IF(K89="-","-",COUNT(IF($R$5:$R$66=K$5:K$66,IF(K$5:K$66=$G132,K$5:K$66,""),""))/COUNT(IF($R$5:$R$66=$G132,K$5:K$66,"")))</f>
        <v>0.95454545454545459</v>
      </c>
      <c r="L132" s="178">
        <f t="array" ref="L132">IF(L89="-","-",COUNT(IF($R$5:$R$66=L$5:L$66,IF(L$5:L$66=$G132,L$5:L$66,""),""))/COUNT(IF($R$5:$R$66=$G132,L$5:L$66,"")))</f>
        <v>0.81818181818181823</v>
      </c>
      <c r="M132" s="178">
        <f t="array" ref="M132">IF(M89="-","-",COUNT(IF($R$5:$R$66=M$5:M$66,IF(M$5:M$66=$G132,M$5:M$66,""),""))/COUNT(IF($R$5:$R$66=$G132,M$5:M$66,"")))</f>
        <v>0.68181818181818177</v>
      </c>
      <c r="N132" s="178">
        <f t="array" ref="N132">IF(N89="-","-",COUNT(IF($R$5:$R$66=N$5:N$66,IF(N$5:N$66=$G132,N$5:N$66,""),""))/COUNT(IF($R$5:$R$66=$G132,N$5:N$66,"")))</f>
        <v>0.81818181818181823</v>
      </c>
      <c r="O132" s="178">
        <f t="array" ref="O132">IF(O89="-","-",COUNT(IF($R$5:$R$66=O$5:O$66,IF(O$5:O$66=$G132,O$5:O$66,""),""))/COUNT(IF($R$5:$R$66=$G132,O$5:O$66,"")))</f>
        <v>0.72727272727272729</v>
      </c>
      <c r="P132" s="178">
        <f t="array" ref="P132">IF(P89="-","-",COUNT(IF($R$5:$R$66=P$5:P$66,IF(P$5:P$66=$G132,P$5:P$66,""),""))/COUNT(IF($R$5:$R$66=$G132,P$5:P$66,"")))</f>
        <v>0.68181818181818177</v>
      </c>
      <c r="Q132" s="178">
        <f t="array" ref="Q132">IF(Q89="-","-",COUNT(IF($R$5:$R$66=Q$5:Q$66,IF(Q$5:Q$66=$G132,Q$5:Q$66,""),""))/COUNT(IF($R$5:$R$66=$G132,Q$5:Q$66,"")))</f>
        <v>0.68181818181818177</v>
      </c>
      <c r="R132" s="179">
        <f t="array" ref="R132">IF(H89:Q89="-","-",COUNT(IF($R$5:$R$66=H$5:Q$66,IF(H$5:Q$66=$G132,H$5:Q$66,""),""))/COUNT(IF($R$5:$R$66=$G132,H$5:Q$66,"")))</f>
        <v>0.79545454545454541</v>
      </c>
      <c r="S132" s="8"/>
      <c r="T132" s="177"/>
      <c r="U132" s="177"/>
      <c r="V132" s="177"/>
      <c r="W132" s="177"/>
      <c r="X132" s="177"/>
      <c r="Y132" s="177"/>
      <c r="Z132" s="19"/>
      <c r="AA132" s="19"/>
      <c r="AB132" s="19"/>
      <c r="AC132" s="19"/>
      <c r="AD132" s="19"/>
      <c r="AE132" s="19"/>
      <c r="AF132" s="19"/>
      <c r="AG132" s="19"/>
      <c r="AH132" s="19"/>
      <c r="AI132" s="19"/>
      <c r="AJ132" s="19"/>
      <c r="AK132" s="19"/>
      <c r="AL132" s="19"/>
      <c r="AM132" s="19"/>
      <c r="AN132" s="19"/>
      <c r="AO132" s="19"/>
      <c r="AP132" s="19"/>
      <c r="AQ132" s="19"/>
      <c r="AR132" s="19"/>
      <c r="AS132" s="19"/>
      <c r="AT132" s="19"/>
      <c r="AU132" s="19"/>
      <c r="AV132" s="19"/>
      <c r="AW132" s="19"/>
      <c r="AX132" s="19"/>
      <c r="AY132" s="19"/>
      <c r="AZ132" s="19"/>
      <c r="BA132" s="19"/>
      <c r="BB132" s="19"/>
      <c r="BC132" s="19"/>
      <c r="BF132" s="12"/>
      <c r="BG132" s="12"/>
      <c r="BH132" s="12"/>
      <c r="BI132" s="12"/>
      <c r="BJ132" s="12"/>
      <c r="BK132" s="12"/>
      <c r="BL132" s="12"/>
      <c r="BM132" s="12"/>
      <c r="BN132" s="12"/>
      <c r="BO132" s="12"/>
      <c r="BP132" s="12"/>
      <c r="BQ132" s="12"/>
      <c r="BR132" s="12"/>
      <c r="BS132" s="12"/>
      <c r="BT132" s="12"/>
      <c r="BU132" s="12"/>
    </row>
    <row r="133" spans="1:73" ht="12.75" customHeight="1">
      <c r="A133" s="19"/>
      <c r="B133" s="19"/>
      <c r="C133" s="118"/>
      <c r="D133" s="118"/>
      <c r="E133" s="136"/>
      <c r="F133" s="136"/>
      <c r="G133" s="153">
        <f t="shared" si="19"/>
        <v>5</v>
      </c>
      <c r="H133" s="178">
        <f t="array" ref="H133">IF(H90="-","-",COUNT(IF($R$5:$R$66=H$5:H$66,IF(H$5:H$66=$G133,H$5:H$66,""),""))/COUNT(IF($R$5:$R$66=$G133,H$5:H$66,"")))</f>
        <v>0.76923076923076927</v>
      </c>
      <c r="I133" s="178">
        <f t="array" ref="I133">IF(I90="-","-",COUNT(IF($R$5:$R$66=I$5:I$66,IF(I$5:I$66=$G133,I$5:I$66,""),""))/COUNT(IF($R$5:$R$66=$G133,I$5:I$66,"")))</f>
        <v>0.92307692307692313</v>
      </c>
      <c r="J133" s="178">
        <f t="array" ref="J133">IF(J90="-","-",COUNT(IF($R$5:$R$66=J$5:J$66,IF(J$5:J$66=$G133,J$5:J$66,""),""))/COUNT(IF($R$5:$R$66=$G133,J$5:J$66,"")))</f>
        <v>1</v>
      </c>
      <c r="K133" s="178">
        <f t="array" ref="K133">IF(K90="-","-",COUNT(IF($R$5:$R$66=K$5:K$66,IF(K$5:K$66=$G133,K$5:K$66,""),""))/COUNT(IF($R$5:$R$66=$G133,K$5:K$66,"")))</f>
        <v>0.53846153846153844</v>
      </c>
      <c r="L133" s="178">
        <f t="array" ref="L133">IF(L90="-","-",COUNT(IF($R$5:$R$66=L$5:L$66,IF(L$5:L$66=$G133,L$5:L$66,""),""))/COUNT(IF($R$5:$R$66=$G133,L$5:L$66,"")))</f>
        <v>0.92307692307692313</v>
      </c>
      <c r="M133" s="178">
        <f t="array" ref="M133">IF(M90="-","-",COUNT(IF($R$5:$R$66=M$5:M$66,IF(M$5:M$66=$G133,M$5:M$66,""),""))/COUNT(IF($R$5:$R$66=$G133,M$5:M$66,"")))</f>
        <v>0.76923076923076927</v>
      </c>
      <c r="N133" s="178">
        <f t="array" ref="N133">IF(N90="-","-",COUNT(IF($R$5:$R$66=N$5:N$66,IF(N$5:N$66=$G133,N$5:N$66,""),""))/COUNT(IF($R$5:$R$66=$G133,N$5:N$66,"")))</f>
        <v>0.53846153846153844</v>
      </c>
      <c r="O133" s="178">
        <f t="array" ref="O133">IF(O90="-","-",COUNT(IF($R$5:$R$66=O$5:O$66,IF(O$5:O$66=$G133,O$5:O$66,""),""))/COUNT(IF($R$5:$R$66=$G133,O$5:O$66,"")))</f>
        <v>0.76923076923076927</v>
      </c>
      <c r="P133" s="178">
        <f t="array" ref="P133">IF(P90="-","-",COUNT(IF($R$5:$R$66=P$5:P$66,IF(P$5:P$66=$G133,P$5:P$66,""),""))/COUNT(IF($R$5:$R$66=$G133,P$5:P$66,"")))</f>
        <v>0.76923076923076927</v>
      </c>
      <c r="Q133" s="178">
        <f t="array" ref="Q133">IF(Q90="-","-",COUNT(IF($R$5:$R$66=Q$5:Q$66,IF(Q$5:Q$66=$G133,Q$5:Q$66,""),""))/COUNT(IF($R$5:$R$66=$G133,Q$5:Q$66,"")))</f>
        <v>0.76923076923076927</v>
      </c>
      <c r="R133" s="179">
        <f t="array" ref="R133">IF(H90:Q90="-","-",COUNT(IF($R$5:$R$66=H$5:Q$66,IF(H$5:Q$66=$G133,H$5:Q$66,""),""))/COUNT(IF($R$5:$R$66=$G133,H$5:Q$66,"")))</f>
        <v>0.77692307692307694</v>
      </c>
      <c r="S133" s="8"/>
      <c r="T133" s="177"/>
      <c r="U133" s="177"/>
      <c r="V133" s="177"/>
      <c r="W133" s="177"/>
      <c r="X133" s="177"/>
      <c r="Y133" s="177"/>
      <c r="Z133" s="19"/>
      <c r="AA133" s="19"/>
      <c r="AB133" s="19"/>
      <c r="AC133" s="19"/>
      <c r="AD133" s="19"/>
      <c r="AE133" s="19"/>
      <c r="AF133" s="19"/>
      <c r="AG133" s="19"/>
      <c r="AH133" s="19"/>
      <c r="AI133" s="19"/>
      <c r="AJ133" s="19"/>
      <c r="AK133" s="19"/>
      <c r="AL133" s="19"/>
      <c r="AM133" s="19"/>
      <c r="AN133" s="19"/>
      <c r="AO133" s="19"/>
      <c r="AP133" s="19"/>
      <c r="AQ133" s="19"/>
      <c r="AR133" s="19"/>
      <c r="AS133" s="19"/>
      <c r="AT133" s="19"/>
      <c r="AU133" s="19"/>
      <c r="AV133" s="19"/>
      <c r="AW133" s="19"/>
      <c r="AX133" s="19"/>
      <c r="AY133" s="19"/>
      <c r="AZ133" s="19"/>
      <c r="BA133" s="19"/>
      <c r="BB133" s="19"/>
      <c r="BC133" s="19"/>
      <c r="BF133" s="12"/>
      <c r="BG133" s="12"/>
      <c r="BH133" s="12"/>
      <c r="BI133" s="12"/>
      <c r="BJ133" s="12"/>
      <c r="BK133" s="12"/>
      <c r="BL133" s="12"/>
      <c r="BM133" s="12"/>
      <c r="BN133" s="12"/>
      <c r="BO133" s="12"/>
      <c r="BP133" s="12"/>
      <c r="BQ133" s="12"/>
      <c r="BR133" s="12"/>
      <c r="BS133" s="12"/>
      <c r="BT133" s="12"/>
      <c r="BU133" s="12"/>
    </row>
    <row r="134" spans="1:73" ht="12.75" customHeight="1">
      <c r="A134" s="19"/>
      <c r="B134" s="19"/>
      <c r="C134" s="118"/>
      <c r="D134" s="118"/>
      <c r="E134" s="136"/>
      <c r="F134" s="136"/>
      <c r="G134" s="153">
        <f t="shared" si="19"/>
        <v>6</v>
      </c>
      <c r="H134" s="178">
        <f t="array" ref="H134">IF(H91="-","-",COUNT(IF($R$5:$R$66=H$5:H$66,IF(H$5:H$66=$G134,H$5:H$66,""),""))/COUNT(IF($R$5:$R$66=$G134,H$5:H$66,"")))</f>
        <v>0.8</v>
      </c>
      <c r="I134" s="178">
        <f t="array" ref="I134">IF(I91="-","-",COUNT(IF($R$5:$R$66=I$5:I$66,IF(I$5:I$66=$G134,I$5:I$66,""),""))/COUNT(IF($R$5:$R$66=$G134,I$5:I$66,"")))</f>
        <v>0.9</v>
      </c>
      <c r="J134" s="178">
        <f t="array" ref="J134">IF(J91="-","-",COUNT(IF($R$5:$R$66=J$5:J$66,IF(J$5:J$66=$G134,J$5:J$66,""),""))/COUNT(IF($R$5:$R$66=$G134,J$5:J$66,"")))</f>
        <v>0.8</v>
      </c>
      <c r="K134" s="178">
        <f t="array" ref="K134">IF(K91="-","-",COUNT(IF($R$5:$R$66=K$5:K$66,IF(K$5:K$66=$G134,K$5:K$66,""),""))/COUNT(IF($R$5:$R$66=$G134,K$5:K$66,"")))</f>
        <v>0.8</v>
      </c>
      <c r="L134" s="178">
        <f t="array" ref="L134">IF(L91="-","-",COUNT(IF($R$5:$R$66=L$5:L$66,IF(L$5:L$66=$G134,L$5:L$66,""),""))/COUNT(IF($R$5:$R$66=$G134,L$5:L$66,"")))</f>
        <v>0.8</v>
      </c>
      <c r="M134" s="178">
        <f t="array" ref="M134">IF(M91="-","-",COUNT(IF($R$5:$R$66=M$5:M$66,IF(M$5:M$66=$G134,M$5:M$66,""),""))/COUNT(IF($R$5:$R$66=$G134,M$5:M$66,"")))</f>
        <v>0.8</v>
      </c>
      <c r="N134" s="178">
        <f t="array" ref="N134">IF(N91="-","-",COUNT(IF($R$5:$R$66=N$5:N$66,IF(N$5:N$66=$G134,N$5:N$66,""),""))/COUNT(IF($R$5:$R$66=$G134,N$5:N$66,"")))</f>
        <v>0.7</v>
      </c>
      <c r="O134" s="178">
        <f t="array" ref="O134">IF(O91="-","-",COUNT(IF($R$5:$R$66=O$5:O$66,IF(O$5:O$66=$G134,O$5:O$66,""),""))/COUNT(IF($R$5:$R$66=$G134,O$5:O$66,"")))</f>
        <v>0.6</v>
      </c>
      <c r="P134" s="178">
        <f t="array" ref="P134">IF(P91="-","-",COUNT(IF($R$5:$R$66=P$5:P$66,IF(P$5:P$66=$G134,P$5:P$66,""),""))/COUNT(IF($R$5:$R$66=$G134,P$5:P$66,"")))</f>
        <v>0.6</v>
      </c>
      <c r="Q134" s="178">
        <f t="array" ref="Q134">IF(Q91="-","-",COUNT(IF($R$5:$R$66=Q$5:Q$66,IF(Q$5:Q$66=$G134,Q$5:Q$66,""),""))/COUNT(IF($R$5:$R$66=$G134,Q$5:Q$66,"")))</f>
        <v>0.6</v>
      </c>
      <c r="R134" s="179">
        <f t="array" ref="R134">IF(H91:Q91="-","-",COUNT(IF($R$5:$R$66=H$5:Q$66,IF(H$5:Q$66=$G134,H$5:Q$66,""),""))/COUNT(IF($R$5:$R$66=$G134,H$5:Q$66,"")))</f>
        <v>0.74</v>
      </c>
      <c r="S134" s="8"/>
      <c r="T134" s="177"/>
      <c r="U134" s="177"/>
      <c r="V134" s="177"/>
      <c r="W134" s="177"/>
      <c r="X134" s="177"/>
      <c r="Y134" s="177"/>
      <c r="Z134" s="19"/>
      <c r="AA134" s="19"/>
      <c r="AB134" s="19"/>
      <c r="AC134" s="19"/>
      <c r="AD134" s="19"/>
      <c r="AE134" s="19"/>
      <c r="AF134" s="19"/>
      <c r="AG134" s="19"/>
      <c r="AH134" s="19"/>
      <c r="AI134" s="19"/>
      <c r="AJ134" s="19"/>
      <c r="AK134" s="19"/>
      <c r="AL134" s="19"/>
      <c r="AM134" s="19"/>
      <c r="AN134" s="19"/>
      <c r="AO134" s="19"/>
      <c r="AP134" s="19"/>
      <c r="AQ134" s="19"/>
      <c r="AR134" s="19"/>
      <c r="AS134" s="19"/>
      <c r="AT134" s="19"/>
      <c r="AU134" s="19"/>
      <c r="AV134" s="19"/>
      <c r="AW134" s="19"/>
      <c r="AX134" s="19"/>
      <c r="AY134" s="19"/>
      <c r="AZ134" s="19"/>
      <c r="BA134" s="19"/>
      <c r="BB134" s="19"/>
      <c r="BC134" s="19"/>
      <c r="BF134" s="12"/>
      <c r="BG134" s="12"/>
      <c r="BH134" s="12"/>
      <c r="BI134" s="12"/>
      <c r="BJ134" s="12"/>
      <c r="BK134" s="12"/>
      <c r="BL134" s="12"/>
      <c r="BM134" s="12"/>
      <c r="BN134" s="12"/>
      <c r="BO134" s="12"/>
      <c r="BP134" s="12"/>
      <c r="BQ134" s="12"/>
      <c r="BR134" s="12"/>
      <c r="BS134" s="12"/>
      <c r="BT134" s="12"/>
      <c r="BU134" s="12"/>
    </row>
    <row r="135" spans="1:73" ht="12.75" customHeight="1">
      <c r="A135" s="19"/>
      <c r="B135" s="19"/>
      <c r="C135" s="118"/>
      <c r="D135" s="118"/>
      <c r="E135" s="136"/>
      <c r="F135" s="136"/>
      <c r="G135" s="153">
        <f t="shared" si="19"/>
        <v>7</v>
      </c>
      <c r="H135" s="178">
        <f t="array" ref="H135">IF(H92="-","-",COUNT(IF($R$5:$R$66=H$5:H$66,IF(H$5:H$66=$G135,H$5:H$66,""),""))/COUNT(IF($R$5:$R$66=$G135,H$5:H$66,"")))</f>
        <v>1</v>
      </c>
      <c r="I135" s="178">
        <f t="array" ref="I135">IF(I92="-","-",COUNT(IF($R$5:$R$66=I$5:I$66,IF(I$5:I$66=$G135,I$5:I$66,""),""))/COUNT(IF($R$5:$R$66=$G135,I$5:I$66,"")))</f>
        <v>1</v>
      </c>
      <c r="J135" s="178">
        <f t="array" ref="J135">IF(J92="-","-",COUNT(IF($R$5:$R$66=J$5:J$66,IF(J$5:J$66=$G135,J$5:J$66,""),""))/COUNT(IF($R$5:$R$66=$G135,J$5:J$66,"")))</f>
        <v>1</v>
      </c>
      <c r="K135" s="178">
        <f t="array" ref="K135">IF(K92="-","-",COUNT(IF($R$5:$R$66=K$5:K$66,IF(K$5:K$66=$G135,K$5:K$66,""),""))/COUNT(IF($R$5:$R$66=$G135,K$5:K$66,"")))</f>
        <v>0.66666666666666663</v>
      </c>
      <c r="L135" s="178">
        <f t="array" ref="L135">IF(L92="-","-",COUNT(IF($R$5:$R$66=L$5:L$66,IF(L$5:L$66=$G135,L$5:L$66,""),""))/COUNT(IF($R$5:$R$66=$G135,L$5:L$66,"")))</f>
        <v>1</v>
      </c>
      <c r="M135" s="178">
        <f t="array" ref="M135">IF(M92="-","-",COUNT(IF($R$5:$R$66=M$5:M$66,IF(M$5:M$66=$G135,M$5:M$66,""),""))/COUNT(IF($R$5:$R$66=$G135,M$5:M$66,"")))</f>
        <v>0.66666666666666663</v>
      </c>
      <c r="N135" s="178">
        <f t="array" ref="N135">IF(N92="-","-",COUNT(IF($R$5:$R$66=N$5:N$66,IF(N$5:N$66=$G135,N$5:N$66,""),""))/COUNT(IF($R$5:$R$66=$G135,N$5:N$66,"")))</f>
        <v>1</v>
      </c>
      <c r="O135" s="178">
        <f t="array" ref="O135">IF(O92="-","-",COUNT(IF($R$5:$R$66=O$5:O$66,IF(O$5:O$66=$G135,O$5:O$66,""),""))/COUNT(IF($R$5:$R$66=$G135,O$5:O$66,"")))</f>
        <v>0.33333333333333331</v>
      </c>
      <c r="P135" s="178">
        <f t="array" ref="P135">IF(P92="-","-",COUNT(IF($R$5:$R$66=P$5:P$66,IF(P$5:P$66=$G135,P$5:P$66,""),""))/COUNT(IF($R$5:$R$66=$G135,P$5:P$66,"")))</f>
        <v>0.33333333333333331</v>
      </c>
      <c r="Q135" s="178">
        <f t="array" ref="Q135">IF(Q92="-","-",COUNT(IF($R$5:$R$66=Q$5:Q$66,IF(Q$5:Q$66=$G135,Q$5:Q$66,""),""))/COUNT(IF($R$5:$R$66=$G135,Q$5:Q$66,"")))</f>
        <v>0.66666666666666663</v>
      </c>
      <c r="R135" s="179">
        <f t="array" ref="R135">IF(H92:Q92="-","-",COUNT(IF($R$5:$R$66=H$5:Q$66,IF(H$5:Q$66=$G135,H$5:Q$66,""),""))/COUNT(IF($R$5:$R$66=$G135,H$5:Q$66,"")))</f>
        <v>0.76666666666666672</v>
      </c>
      <c r="S135" s="8"/>
      <c r="T135" s="177"/>
      <c r="U135" s="177"/>
      <c r="V135" s="177"/>
      <c r="W135" s="177"/>
      <c r="X135" s="177"/>
      <c r="Y135" s="177"/>
      <c r="Z135" s="19"/>
      <c r="AA135" s="19"/>
      <c r="AB135" s="19"/>
      <c r="AC135" s="19"/>
      <c r="AD135" s="19"/>
      <c r="AE135" s="19"/>
      <c r="AF135" s="19"/>
      <c r="AG135" s="19"/>
      <c r="AH135" s="19"/>
      <c r="AI135" s="19"/>
      <c r="AJ135" s="19"/>
      <c r="AK135" s="19"/>
      <c r="AL135" s="19"/>
      <c r="AM135" s="19"/>
      <c r="AN135" s="19"/>
      <c r="AO135" s="19"/>
      <c r="AP135" s="19"/>
      <c r="AQ135" s="19"/>
      <c r="AR135" s="19"/>
      <c r="AS135" s="19"/>
      <c r="AT135" s="19"/>
      <c r="AU135" s="19"/>
      <c r="AV135" s="19"/>
      <c r="AW135" s="19"/>
      <c r="AX135" s="19"/>
      <c r="AY135" s="19"/>
      <c r="AZ135" s="19"/>
      <c r="BA135" s="19"/>
      <c r="BB135" s="19"/>
      <c r="BC135" s="19"/>
      <c r="BF135" s="12"/>
      <c r="BG135" s="12"/>
      <c r="BH135" s="12"/>
      <c r="BI135" s="12"/>
      <c r="BJ135" s="12"/>
      <c r="BK135" s="12"/>
      <c r="BL135" s="12"/>
      <c r="BM135" s="12"/>
      <c r="BN135" s="12"/>
      <c r="BO135" s="12"/>
      <c r="BP135" s="12"/>
      <c r="BQ135" s="12"/>
      <c r="BR135" s="12"/>
      <c r="BS135" s="12"/>
      <c r="BT135" s="12"/>
      <c r="BU135" s="12"/>
    </row>
    <row r="136" spans="1:73" ht="12.75" customHeight="1">
      <c r="A136" s="19"/>
      <c r="B136" s="19"/>
      <c r="C136" s="118"/>
      <c r="D136" s="118"/>
      <c r="E136" s="136"/>
      <c r="F136" s="136"/>
      <c r="G136" s="153">
        <f t="shared" si="19"/>
        <v>8</v>
      </c>
      <c r="H136" s="178" t="str">
        <f t="array" ref="H136">IF(H93="-","-",COUNT(IF($R$5:$R$66=H$5:H$66,IF(H$5:H$66=$G136,H$5:H$66,""),""))/COUNT(IF($R$5:$R$66=$G136,H$5:H$66,"")))</f>
        <v>-</v>
      </c>
      <c r="I136" s="178" t="str">
        <f t="array" ref="I136">IF(I93="-","-",COUNT(IF($R$5:$R$66=I$5:I$66,IF(I$5:I$66=$G136,I$5:I$66,""),""))/COUNT(IF($R$5:$R$66=$G136,I$5:I$66,"")))</f>
        <v>-</v>
      </c>
      <c r="J136" s="178" t="str">
        <f t="array" ref="J136">IF(J93="-","-",COUNT(IF($R$5:$R$66=J$5:J$66,IF(J$5:J$66=$G136,J$5:J$66,""),""))/COUNT(IF($R$5:$R$66=$G136,J$5:J$66,"")))</f>
        <v>-</v>
      </c>
      <c r="K136" s="178" t="str">
        <f t="array" ref="K136">IF(K93="-","-",COUNT(IF($R$5:$R$66=K$5:K$66,IF(K$5:K$66=$G136,K$5:K$66,""),""))/COUNT(IF($R$5:$R$66=$G136,K$5:K$66,"")))</f>
        <v>-</v>
      </c>
      <c r="L136" s="178" t="str">
        <f t="array" ref="L136">IF(L93="-","-",COUNT(IF($R$5:$R$66=L$5:L$66,IF(L$5:L$66=$G136,L$5:L$66,""),""))/COUNT(IF($R$5:$R$66=$G136,L$5:L$66,"")))</f>
        <v>-</v>
      </c>
      <c r="M136" s="178" t="str">
        <f t="array" ref="M136">IF(M93="-","-",COUNT(IF($R$5:$R$66=M$5:M$66,IF(M$5:M$66=$G136,M$5:M$66,""),""))/COUNT(IF($R$5:$R$66=$G136,M$5:M$66,"")))</f>
        <v>-</v>
      </c>
      <c r="N136" s="178" t="str">
        <f t="array" ref="N136">IF(N93="-","-",COUNT(IF($R$5:$R$66=N$5:N$66,IF(N$5:N$66=$G136,N$5:N$66,""),""))/COUNT(IF($R$5:$R$66=$G136,N$5:N$66,"")))</f>
        <v>-</v>
      </c>
      <c r="O136" s="178" t="str">
        <f t="array" ref="O136">IF(O93="-","-",COUNT(IF($R$5:$R$66=O$5:O$66,IF(O$5:O$66=$G136,O$5:O$66,""),""))/COUNT(IF($R$5:$R$66=$G136,O$5:O$66,"")))</f>
        <v>-</v>
      </c>
      <c r="P136" s="178" t="str">
        <f t="array" ref="P136">IF(P93="-","-",COUNT(IF($R$5:$R$66=P$5:P$66,IF(P$5:P$66=$G136,P$5:P$66,""),""))/COUNT(IF($R$5:$R$66=$G136,P$5:P$66,"")))</f>
        <v>-</v>
      </c>
      <c r="Q136" s="178" t="str">
        <f t="array" ref="Q136">IF(Q93="-","-",COUNT(IF($R$5:$R$66=Q$5:Q$66,IF(Q$5:Q$66=$G136,Q$5:Q$66,""),""))/COUNT(IF($R$5:$R$66=$G136,Q$5:Q$66,"")))</f>
        <v>-</v>
      </c>
      <c r="R136" s="179" t="str">
        <f t="array" ref="R136">IF(H93:Q93="-","-",COUNT(IF($R$5:$R$66=H$5:Q$66,IF(H$5:Q$66=$G136,H$5:Q$66,""),""))/COUNT(IF($R$5:$R$66=$G136,H$5:Q$66,"")))</f>
        <v>-</v>
      </c>
      <c r="S136" s="8"/>
      <c r="T136" s="177"/>
      <c r="U136" s="177"/>
      <c r="V136" s="177"/>
      <c r="W136" s="177"/>
      <c r="X136" s="177"/>
      <c r="Y136" s="177"/>
      <c r="Z136" s="19"/>
      <c r="AA136" s="19"/>
      <c r="AB136" s="19"/>
      <c r="AC136" s="19"/>
      <c r="AD136" s="19"/>
      <c r="AE136" s="19"/>
      <c r="AF136" s="19"/>
      <c r="AG136" s="19"/>
      <c r="AH136" s="19"/>
      <c r="AI136" s="19"/>
      <c r="AJ136" s="19"/>
      <c r="AK136" s="19"/>
      <c r="AL136" s="19"/>
      <c r="AM136" s="19"/>
      <c r="AN136" s="19"/>
      <c r="AO136" s="19"/>
      <c r="AP136" s="19"/>
      <c r="AQ136" s="19"/>
      <c r="AR136" s="19"/>
      <c r="AS136" s="19"/>
      <c r="AT136" s="19"/>
      <c r="AU136" s="19"/>
      <c r="AV136" s="19"/>
      <c r="AW136" s="19"/>
      <c r="AX136" s="19"/>
      <c r="AY136" s="19"/>
      <c r="AZ136" s="19"/>
      <c r="BA136" s="19"/>
      <c r="BB136" s="19"/>
      <c r="BC136" s="19"/>
      <c r="BF136" s="12"/>
      <c r="BG136" s="12"/>
      <c r="BH136" s="12"/>
      <c r="BI136" s="12"/>
      <c r="BJ136" s="12"/>
      <c r="BK136" s="12"/>
      <c r="BL136" s="12"/>
      <c r="BM136" s="12"/>
      <c r="BN136" s="12"/>
      <c r="BO136" s="12"/>
      <c r="BP136" s="12"/>
      <c r="BQ136" s="12"/>
      <c r="BR136" s="12"/>
      <c r="BS136" s="12"/>
      <c r="BT136" s="12"/>
      <c r="BU136" s="12"/>
    </row>
    <row r="137" spans="1:73" ht="12.75" customHeight="1">
      <c r="A137" s="19"/>
      <c r="B137" s="19"/>
      <c r="C137" s="118"/>
      <c r="D137" s="118"/>
      <c r="E137" s="136"/>
      <c r="F137" s="136"/>
      <c r="G137" s="153">
        <f t="shared" si="19"/>
        <v>9</v>
      </c>
      <c r="H137" s="178">
        <f t="array" ref="H137">IF(H94="-","-",COUNT(IF($R$5:$R$66=H$5:H$66,IF(H$5:H$66=$G137,H$5:H$66,""),""))/COUNT(IF($R$5:$R$66=$G137,H$5:H$66,"")))</f>
        <v>0</v>
      </c>
      <c r="I137" s="178">
        <f t="array" ref="I137">IF(I94="-","-",COUNT(IF($R$5:$R$66=I$5:I$66,IF(I$5:I$66=$G137,I$5:I$66,""),""))/COUNT(IF($R$5:$R$66=$G137,I$5:I$66,"")))</f>
        <v>0</v>
      </c>
      <c r="J137" s="178">
        <f t="array" ref="J137">IF(J94="-","-",COUNT(IF($R$5:$R$66=J$5:J$66,IF(J$5:J$66=$G137,J$5:J$66,""),""))/COUNT(IF($R$5:$R$66=$G137,J$5:J$66,"")))</f>
        <v>0.5</v>
      </c>
      <c r="K137" s="178">
        <f t="array" ref="K137">IF(K94="-","-",COUNT(IF($R$5:$R$66=K$5:K$66,IF(K$5:K$66=$G137,K$5:K$66,""),""))/COUNT(IF($R$5:$R$66=$G137,K$5:K$66,"")))</f>
        <v>0.5</v>
      </c>
      <c r="L137" s="178">
        <f t="array" ref="L137">IF(L94="-","-",COUNT(IF($R$5:$R$66=L$5:L$66,IF(L$5:L$66=$G137,L$5:L$66,""),""))/COUNT(IF($R$5:$R$66=$G137,L$5:L$66,"")))</f>
        <v>0.5</v>
      </c>
      <c r="M137" s="178">
        <f t="array" ref="M137">IF(M94="-","-",COUNT(IF($R$5:$R$66=M$5:M$66,IF(M$5:M$66=$G137,M$5:M$66,""),""))/COUNT(IF($R$5:$R$66=$G137,M$5:M$66,"")))</f>
        <v>0.5</v>
      </c>
      <c r="N137" s="178">
        <f t="array" ref="N137">IF(N94="-","-",COUNT(IF($R$5:$R$66=N$5:N$66,IF(N$5:N$66=$G137,N$5:N$66,""),""))/COUNT(IF($R$5:$R$66=$G137,N$5:N$66,"")))</f>
        <v>1</v>
      </c>
      <c r="O137" s="178">
        <f t="array" ref="O137">IF(O94="-","-",COUNT(IF($R$5:$R$66=O$5:O$66,IF(O$5:O$66=$G137,O$5:O$66,""),""))/COUNT(IF($R$5:$R$66=$G137,O$5:O$66,"")))</f>
        <v>0.5</v>
      </c>
      <c r="P137" s="178">
        <f t="array" ref="P137">IF(P94="-","-",COUNT(IF($R$5:$R$66=P$5:P$66,IF(P$5:P$66=$G137,P$5:P$66,""),""))/COUNT(IF($R$5:$R$66=$G137,P$5:P$66,"")))</f>
        <v>0</v>
      </c>
      <c r="Q137" s="178">
        <f t="array" ref="Q137">IF(Q94="-","-",COUNT(IF($R$5:$R$66=Q$5:Q$66,IF(Q$5:Q$66=$G137,Q$5:Q$66,""),""))/COUNT(IF($R$5:$R$66=$G137,Q$5:Q$66,"")))</f>
        <v>0.5</v>
      </c>
      <c r="R137" s="179">
        <f t="array" ref="R137">IF(H94:Q94="-","-",COUNT(IF($R$5:$R$66=H$5:Q$66,IF(H$5:Q$66=$G137,H$5:Q$66,""),""))/COUNT(IF($R$5:$R$66=$G137,H$5:Q$66,"")))</f>
        <v>0.4</v>
      </c>
      <c r="S137" s="8"/>
      <c r="T137" s="177"/>
      <c r="U137" s="177"/>
      <c r="V137" s="177"/>
      <c r="W137" s="177"/>
      <c r="X137" s="177"/>
      <c r="Y137" s="177"/>
      <c r="Z137" s="19"/>
      <c r="AA137" s="19"/>
      <c r="AB137" s="19"/>
      <c r="AC137" s="19"/>
      <c r="AD137" s="19"/>
      <c r="AE137" s="19"/>
      <c r="AF137" s="19"/>
      <c r="AG137" s="19"/>
      <c r="AH137" s="19"/>
      <c r="AI137" s="19"/>
      <c r="AJ137" s="19"/>
      <c r="AK137" s="19"/>
      <c r="AL137" s="19"/>
      <c r="AM137" s="19"/>
      <c r="AN137" s="19"/>
      <c r="AO137" s="19"/>
      <c r="AP137" s="19"/>
      <c r="AQ137" s="19"/>
      <c r="AR137" s="19"/>
      <c r="AS137" s="19"/>
      <c r="AT137" s="19"/>
      <c r="AU137" s="19"/>
      <c r="AV137" s="19"/>
      <c r="AW137" s="19"/>
      <c r="AX137" s="19"/>
      <c r="AY137" s="19"/>
      <c r="AZ137" s="19"/>
      <c r="BA137" s="19"/>
      <c r="BB137" s="19"/>
      <c r="BC137" s="19"/>
      <c r="BF137" s="12"/>
      <c r="BG137" s="12"/>
      <c r="BH137" s="12"/>
      <c r="BI137" s="12"/>
      <c r="BJ137" s="12"/>
      <c r="BK137" s="12"/>
      <c r="BL137" s="12"/>
      <c r="BM137" s="12"/>
      <c r="BN137" s="12"/>
      <c r="BO137" s="12"/>
      <c r="BP137" s="12"/>
      <c r="BQ137" s="12"/>
      <c r="BR137" s="12"/>
      <c r="BS137" s="12"/>
      <c r="BT137" s="12"/>
      <c r="BU137" s="12"/>
    </row>
    <row r="138" spans="1:73" ht="12.75" customHeight="1">
      <c r="A138" s="19"/>
      <c r="B138" s="19"/>
      <c r="C138" s="118"/>
      <c r="D138" s="118"/>
      <c r="E138" s="136"/>
      <c r="F138" s="136"/>
      <c r="G138" s="153">
        <f t="shared" si="19"/>
        <v>10</v>
      </c>
      <c r="H138" s="178">
        <f t="array" ref="H138">IF(H95="-","-",COUNT(IF($R$5:$R$66=H$5:H$66,IF(H$5:H$66=$G138,H$5:H$66,""),""))/COUNT(IF($R$5:$R$66=$G138,H$5:H$66,"")))</f>
        <v>1</v>
      </c>
      <c r="I138" s="178">
        <f t="array" ref="I138">IF(I95="-","-",COUNT(IF($R$5:$R$66=I$5:I$66,IF(I$5:I$66=$G138,I$5:I$66,""),""))/COUNT(IF($R$5:$R$66=$G138,I$5:I$66,"")))</f>
        <v>1</v>
      </c>
      <c r="J138" s="178">
        <f t="array" ref="J138">IF(J95="-","-",COUNT(IF($R$5:$R$66=J$5:J$66,IF(J$5:J$66=$G138,J$5:J$66,""),""))/COUNT(IF($R$5:$R$66=$G138,J$5:J$66,"")))</f>
        <v>0</v>
      </c>
      <c r="K138" s="178">
        <f t="array" ref="K138">IF(K95="-","-",COUNT(IF($R$5:$R$66=K$5:K$66,IF(K$5:K$66=$G138,K$5:K$66,""),""))/COUNT(IF($R$5:$R$66=$G138,K$5:K$66,"")))</f>
        <v>1</v>
      </c>
      <c r="L138" s="178">
        <f t="array" ref="L138">IF(L95="-","-",COUNT(IF($R$5:$R$66=L$5:L$66,IF(L$5:L$66=$G138,L$5:L$66,""),""))/COUNT(IF($R$5:$R$66=$G138,L$5:L$66,"")))</f>
        <v>1</v>
      </c>
      <c r="M138" s="178">
        <f t="array" ref="M138">IF(M95="-","-",COUNT(IF($R$5:$R$66=M$5:M$66,IF(M$5:M$66=$G138,M$5:M$66,""),""))/COUNT(IF($R$5:$R$66=$G138,M$5:M$66,"")))</f>
        <v>0</v>
      </c>
      <c r="N138" s="178">
        <f t="array" ref="N138">IF(N95="-","-",COUNT(IF($R$5:$R$66=N$5:N$66,IF(N$5:N$66=$G138,N$5:N$66,""),""))/COUNT(IF($R$5:$R$66=$G138,N$5:N$66,"")))</f>
        <v>1</v>
      </c>
      <c r="O138" s="178">
        <f t="array" ref="O138">IF(O95="-","-",COUNT(IF($R$5:$R$66=O$5:O$66,IF(O$5:O$66=$G138,O$5:O$66,""),""))/COUNT(IF($R$5:$R$66=$G138,O$5:O$66,"")))</f>
        <v>1</v>
      </c>
      <c r="P138" s="178">
        <f t="array" ref="P138">IF(P95="-","-",COUNT(IF($R$5:$R$66=P$5:P$66,IF(P$5:P$66=$G138,P$5:P$66,""),""))/COUNT(IF($R$5:$R$66=$G138,P$5:P$66,"")))</f>
        <v>1</v>
      </c>
      <c r="Q138" s="178">
        <f t="array" ref="Q138">IF(Q95="-","-",COUNT(IF($R$5:$R$66=Q$5:Q$66,IF(Q$5:Q$66=$G138,Q$5:Q$66,""),""))/COUNT(IF($R$5:$R$66=$G138,Q$5:Q$66,"")))</f>
        <v>1</v>
      </c>
      <c r="R138" s="179">
        <f t="array" ref="R138">IF(H95:Q95="-","-",COUNT(IF($R$5:$R$66=H$5:Q$66,IF(H$5:Q$66=$G138,H$5:Q$66,""),""))/COUNT(IF($R$5:$R$66=$G138,H$5:Q$66,"")))</f>
        <v>0.8</v>
      </c>
      <c r="S138" s="8"/>
      <c r="T138" s="177"/>
      <c r="U138" s="177"/>
      <c r="V138" s="177"/>
      <c r="W138" s="177"/>
      <c r="X138" s="177"/>
      <c r="Y138" s="177"/>
      <c r="Z138" s="19"/>
      <c r="AA138" s="19"/>
      <c r="AB138" s="19"/>
      <c r="AC138" s="19"/>
      <c r="AD138" s="19"/>
      <c r="AE138" s="19"/>
      <c r="AF138" s="19"/>
      <c r="AG138" s="19"/>
      <c r="AH138" s="19"/>
      <c r="AI138" s="19"/>
      <c r="AJ138" s="19"/>
      <c r="AK138" s="19"/>
      <c r="AL138" s="19"/>
      <c r="AM138" s="19"/>
      <c r="AN138" s="19"/>
      <c r="AO138" s="19"/>
      <c r="AP138" s="19"/>
      <c r="AQ138" s="19"/>
      <c r="AR138" s="19"/>
      <c r="AS138" s="19"/>
      <c r="AT138" s="19"/>
      <c r="AU138" s="19"/>
      <c r="AV138" s="19"/>
      <c r="AW138" s="19"/>
      <c r="AX138" s="19"/>
      <c r="AY138" s="19"/>
      <c r="AZ138" s="19"/>
      <c r="BA138" s="19"/>
      <c r="BB138" s="19"/>
      <c r="BC138" s="19"/>
      <c r="BF138" s="12"/>
      <c r="BG138" s="12"/>
      <c r="BH138" s="12"/>
      <c r="BI138" s="12"/>
      <c r="BJ138" s="12"/>
      <c r="BK138" s="12"/>
      <c r="BL138" s="12"/>
      <c r="BM138" s="12"/>
      <c r="BN138" s="12"/>
      <c r="BO138" s="12"/>
      <c r="BP138" s="12"/>
      <c r="BQ138" s="12"/>
      <c r="BR138" s="12"/>
      <c r="BS138" s="12"/>
      <c r="BT138" s="12"/>
      <c r="BU138" s="12"/>
    </row>
    <row r="139" spans="1:73" ht="12.75" customHeight="1">
      <c r="A139" s="19"/>
      <c r="B139" s="19"/>
      <c r="C139" s="118"/>
      <c r="D139" s="118"/>
      <c r="E139" s="136"/>
      <c r="F139" s="136"/>
      <c r="G139" s="153">
        <f t="shared" si="19"/>
        <v>11</v>
      </c>
      <c r="H139" s="178" t="str">
        <f t="array" ref="H139">IF(H96="-","-",COUNT(IF($R$5:$R$66=H$5:H$66,IF(H$5:H$66=$G139,H$5:H$66,""),""))/COUNT(IF($R$5:$R$66=$G139,H$5:H$66,"")))</f>
        <v>-</v>
      </c>
      <c r="I139" s="178" t="str">
        <f t="array" ref="I139">IF(I96="-","-",COUNT(IF($R$5:$R$66=I$5:I$66,IF(I$5:I$66=$G139,I$5:I$66,""),""))/COUNT(IF($R$5:$R$66=$G139,I$5:I$66,"")))</f>
        <v>-</v>
      </c>
      <c r="J139" s="178" t="str">
        <f t="array" ref="J139">IF(J96="-","-",COUNT(IF($R$5:$R$66=J$5:J$66,IF(J$5:J$66=$G139,J$5:J$66,""),""))/COUNT(IF($R$5:$R$66=$G139,J$5:J$66,"")))</f>
        <v>-</v>
      </c>
      <c r="K139" s="178" t="str">
        <f t="array" ref="K139">IF(K96="-","-",COUNT(IF($R$5:$R$66=K$5:K$66,IF(K$5:K$66=$G139,K$5:K$66,""),""))/COUNT(IF($R$5:$R$66=$G139,K$5:K$66,"")))</f>
        <v>-</v>
      </c>
      <c r="L139" s="178" t="str">
        <f t="array" ref="L139">IF(L96="-","-",COUNT(IF($R$5:$R$66=L$5:L$66,IF(L$5:L$66=$G139,L$5:L$66,""),""))/COUNT(IF($R$5:$R$66=$G139,L$5:L$66,"")))</f>
        <v>-</v>
      </c>
      <c r="M139" s="178" t="str">
        <f t="array" ref="M139">IF(M96="-","-",COUNT(IF($R$5:$R$66=M$5:M$66,IF(M$5:M$66=$G139,M$5:M$66,""),""))/COUNT(IF($R$5:$R$66=$G139,M$5:M$66,"")))</f>
        <v>-</v>
      </c>
      <c r="N139" s="178" t="str">
        <f t="array" ref="N139">IF(N96="-","-",COUNT(IF($R$5:$R$66=N$5:N$66,IF(N$5:N$66=$G139,N$5:N$66,""),""))/COUNT(IF($R$5:$R$66=$G139,N$5:N$66,"")))</f>
        <v>-</v>
      </c>
      <c r="O139" s="178" t="str">
        <f t="array" ref="O139">IF(O96="-","-",COUNT(IF($R$5:$R$66=O$5:O$66,IF(O$5:O$66=$G139,O$5:O$66,""),""))/COUNT(IF($R$5:$R$66=$G139,O$5:O$66,"")))</f>
        <v>-</v>
      </c>
      <c r="P139" s="178" t="str">
        <f t="array" ref="P139">IF(P96="-","-",COUNT(IF($R$5:$R$66=P$5:P$66,IF(P$5:P$66=$G139,P$5:P$66,""),""))/COUNT(IF($R$5:$R$66=$G139,P$5:P$66,"")))</f>
        <v>-</v>
      </c>
      <c r="Q139" s="178" t="str">
        <f t="array" ref="Q139">IF(Q96="-","-",COUNT(IF($R$5:$R$66=Q$5:Q$66,IF(Q$5:Q$66=$G139,Q$5:Q$66,""),""))/COUNT(IF($R$5:$R$66=$G139,Q$5:Q$66,"")))</f>
        <v>-</v>
      </c>
      <c r="R139" s="179" t="str">
        <f t="array" ref="R139">IF(H96:Q96="-","-",COUNT(IF($R$5:$R$66=H$5:Q$66,IF(H$5:Q$66=$G139,H$5:Q$66,""),""))/COUNT(IF($R$5:$R$66=$G139,H$5:Q$66,"")))</f>
        <v>-</v>
      </c>
      <c r="S139" s="8"/>
      <c r="T139" s="177"/>
      <c r="U139" s="177"/>
      <c r="V139" s="177"/>
      <c r="W139" s="177"/>
      <c r="X139" s="177"/>
      <c r="Y139" s="177"/>
      <c r="Z139" s="19"/>
      <c r="AA139" s="19"/>
      <c r="AB139" s="19"/>
      <c r="AC139" s="19"/>
      <c r="AD139" s="19"/>
      <c r="AE139" s="19"/>
      <c r="AF139" s="19"/>
      <c r="AG139" s="19"/>
      <c r="AH139" s="19"/>
      <c r="AI139" s="19"/>
      <c r="AJ139" s="19"/>
      <c r="AK139" s="19"/>
      <c r="AL139" s="19"/>
      <c r="AM139" s="19"/>
      <c r="AN139" s="19"/>
      <c r="AO139" s="19"/>
      <c r="AP139" s="19"/>
      <c r="AQ139" s="19"/>
      <c r="AR139" s="19"/>
      <c r="AS139" s="19"/>
      <c r="AT139" s="19"/>
      <c r="AU139" s="19"/>
      <c r="AV139" s="19"/>
      <c r="AW139" s="19"/>
      <c r="AX139" s="19"/>
      <c r="AY139" s="19"/>
      <c r="AZ139" s="19"/>
      <c r="BA139" s="19"/>
      <c r="BB139" s="19"/>
      <c r="BC139" s="19"/>
      <c r="BF139" s="12"/>
      <c r="BG139" s="12"/>
      <c r="BH139" s="12"/>
      <c r="BI139" s="12"/>
      <c r="BJ139" s="12"/>
      <c r="BK139" s="12"/>
      <c r="BL139" s="12"/>
      <c r="BM139" s="12"/>
      <c r="BN139" s="12"/>
      <c r="BO139" s="12"/>
      <c r="BP139" s="12"/>
      <c r="BQ139" s="12"/>
      <c r="BR139" s="12"/>
      <c r="BS139" s="12"/>
      <c r="BT139" s="12"/>
      <c r="BU139" s="12"/>
    </row>
    <row r="140" spans="1:73" ht="12.75" customHeight="1">
      <c r="A140" s="19"/>
      <c r="B140" s="19"/>
      <c r="C140" s="118"/>
      <c r="D140" s="118"/>
      <c r="E140" s="136"/>
      <c r="F140" s="136"/>
      <c r="G140" s="153">
        <f t="shared" si="19"/>
        <v>12</v>
      </c>
      <c r="H140" s="178" t="str">
        <f t="array" ref="H140">IF(H97="-","-",COUNT(IF($R$5:$R$66=H$5:H$66,IF(H$5:H$66=$G140,H$5:H$66,""),""))/COUNT(IF($R$5:$R$66=$G140,H$5:H$66,"")))</f>
        <v>-</v>
      </c>
      <c r="I140" s="178" t="str">
        <f t="array" ref="I140">IF(I97="-","-",COUNT(IF($R$5:$R$66=I$5:I$66,IF(I$5:I$66=$G140,I$5:I$66,""),""))/COUNT(IF($R$5:$R$66=$G140,I$5:I$66,"")))</f>
        <v>-</v>
      </c>
      <c r="J140" s="178" t="str">
        <f t="array" ref="J140">IF(J97="-","-",COUNT(IF($R$5:$R$66=J$5:J$66,IF(J$5:J$66=$G140,J$5:J$66,""),""))/COUNT(IF($R$5:$R$66=$G140,J$5:J$66,"")))</f>
        <v>-</v>
      </c>
      <c r="K140" s="178" t="str">
        <f t="array" ref="K140">IF(K97="-","-",COUNT(IF($R$5:$R$66=K$5:K$66,IF(K$5:K$66=$G140,K$5:K$66,""),""))/COUNT(IF($R$5:$R$66=$G140,K$5:K$66,"")))</f>
        <v>-</v>
      </c>
      <c r="L140" s="178" t="str">
        <f t="array" ref="L140">IF(L97="-","-",COUNT(IF($R$5:$R$66=L$5:L$66,IF(L$5:L$66=$G140,L$5:L$66,""),""))/COUNT(IF($R$5:$R$66=$G140,L$5:L$66,"")))</f>
        <v>-</v>
      </c>
      <c r="M140" s="178" t="str">
        <f t="array" ref="M140">IF(M97="-","-",COUNT(IF($R$5:$R$66=M$5:M$66,IF(M$5:M$66=$G140,M$5:M$66,""),""))/COUNT(IF($R$5:$R$66=$G140,M$5:M$66,"")))</f>
        <v>-</v>
      </c>
      <c r="N140" s="178" t="str">
        <f t="array" ref="N140">IF(N97="-","-",COUNT(IF($R$5:$R$66=N$5:N$66,IF(N$5:N$66=$G140,N$5:N$66,""),""))/COUNT(IF($R$5:$R$66=$G140,N$5:N$66,"")))</f>
        <v>-</v>
      </c>
      <c r="O140" s="178" t="str">
        <f t="array" ref="O140">IF(O97="-","-",COUNT(IF($R$5:$R$66=O$5:O$66,IF(O$5:O$66=$G140,O$5:O$66,""),""))/COUNT(IF($R$5:$R$66=$G140,O$5:O$66,"")))</f>
        <v>-</v>
      </c>
      <c r="P140" s="178" t="str">
        <f t="array" ref="P140">IF(P97="-","-",COUNT(IF($R$5:$R$66=P$5:P$66,IF(P$5:P$66=$G140,P$5:P$66,""),""))/COUNT(IF($R$5:$R$66=$G140,P$5:P$66,"")))</f>
        <v>-</v>
      </c>
      <c r="Q140" s="178" t="str">
        <f t="array" ref="Q140">IF(Q97="-","-",COUNT(IF($R$5:$R$66=Q$5:Q$66,IF(Q$5:Q$66=$G140,Q$5:Q$66,""),""))/COUNT(IF($R$5:$R$66=$G140,Q$5:Q$66,"")))</f>
        <v>-</v>
      </c>
      <c r="R140" s="179" t="str">
        <f t="array" ref="R140">IF(H97:Q97="-","-",COUNT(IF($R$5:$R$66=H$5:Q$66,IF(H$5:Q$66=$G140,H$5:Q$66,""),""))/COUNT(IF($R$5:$R$66=$G140,H$5:Q$66,"")))</f>
        <v>-</v>
      </c>
      <c r="S140" s="8"/>
      <c r="T140" s="177"/>
      <c r="U140" s="177"/>
      <c r="V140" s="177"/>
      <c r="W140" s="177"/>
      <c r="X140" s="177"/>
      <c r="Y140" s="177"/>
      <c r="Z140" s="19"/>
      <c r="AA140" s="19"/>
      <c r="AB140" s="19"/>
      <c r="AC140" s="19"/>
      <c r="AD140" s="19"/>
      <c r="AE140" s="19"/>
      <c r="AF140" s="19"/>
      <c r="AG140" s="19"/>
      <c r="AH140" s="19"/>
      <c r="AI140" s="19"/>
      <c r="AJ140" s="19"/>
      <c r="AK140" s="19"/>
      <c r="AL140" s="19"/>
      <c r="AM140" s="19"/>
      <c r="AN140" s="19"/>
      <c r="AO140" s="19"/>
      <c r="AP140" s="19"/>
      <c r="AQ140" s="19"/>
      <c r="AR140" s="19"/>
      <c r="AS140" s="19"/>
      <c r="AT140" s="19"/>
      <c r="AU140" s="19"/>
      <c r="AV140" s="19"/>
      <c r="AW140" s="19"/>
      <c r="AX140" s="19"/>
      <c r="AY140" s="19"/>
      <c r="AZ140" s="19"/>
      <c r="BA140" s="19"/>
      <c r="BB140" s="19"/>
      <c r="BC140" s="19"/>
      <c r="BF140" s="12"/>
      <c r="BG140" s="12"/>
      <c r="BH140" s="12"/>
      <c r="BI140" s="12"/>
      <c r="BJ140" s="12"/>
      <c r="BK140" s="12"/>
      <c r="BL140" s="12"/>
      <c r="BM140" s="12"/>
      <c r="BN140" s="12"/>
      <c r="BO140" s="12"/>
      <c r="BP140" s="12"/>
      <c r="BQ140" s="12"/>
      <c r="BR140" s="12"/>
      <c r="BS140" s="12"/>
      <c r="BT140" s="12"/>
      <c r="BU140" s="12"/>
    </row>
    <row r="141" spans="1:73" ht="12.75" customHeight="1">
      <c r="A141" s="19"/>
      <c r="B141" s="19"/>
      <c r="C141" s="118"/>
      <c r="D141" s="118"/>
      <c r="E141" s="136"/>
      <c r="F141" s="136"/>
      <c r="G141" s="153">
        <f t="shared" si="19"/>
        <v>13</v>
      </c>
      <c r="H141" s="178" t="str">
        <f t="array" ref="H141">IF(H98="-","-",COUNT(IF($R$5:$R$66=H$5:H$66,IF(H$5:H$66=$G141,H$5:H$66,""),""))/COUNT(IF($R$5:$R$66=$G141,H$5:H$66,"")))</f>
        <v>-</v>
      </c>
      <c r="I141" s="178" t="str">
        <f t="array" ref="I141">IF(I98="-","-",COUNT(IF($R$5:$R$66=I$5:I$66,IF(I$5:I$66=$G141,I$5:I$66,""),""))/COUNT(IF($R$5:$R$66=$G141,I$5:I$66,"")))</f>
        <v>-</v>
      </c>
      <c r="J141" s="178" t="str">
        <f t="array" ref="J141">IF(J98="-","-",COUNT(IF($R$5:$R$66=J$5:J$66,IF(J$5:J$66=$G141,J$5:J$66,""),""))/COUNT(IF($R$5:$R$66=$G141,J$5:J$66,"")))</f>
        <v>-</v>
      </c>
      <c r="K141" s="178" t="str">
        <f t="array" ref="K141">IF(K98="-","-",COUNT(IF($R$5:$R$66=K$5:K$66,IF(K$5:K$66=$G141,K$5:K$66,""),""))/COUNT(IF($R$5:$R$66=$G141,K$5:K$66,"")))</f>
        <v>-</v>
      </c>
      <c r="L141" s="178" t="str">
        <f t="array" ref="L141">IF(L98="-","-",COUNT(IF($R$5:$R$66=L$5:L$66,IF(L$5:L$66=$G141,L$5:L$66,""),""))/COUNT(IF($R$5:$R$66=$G141,L$5:L$66,"")))</f>
        <v>-</v>
      </c>
      <c r="M141" s="178" t="str">
        <f t="array" ref="M141">IF(M98="-","-",COUNT(IF($R$5:$R$66=M$5:M$66,IF(M$5:M$66=$G141,M$5:M$66,""),""))/COUNT(IF($R$5:$R$66=$G141,M$5:M$66,"")))</f>
        <v>-</v>
      </c>
      <c r="N141" s="178" t="str">
        <f t="array" ref="N141">IF(N98="-","-",COUNT(IF($R$5:$R$66=N$5:N$66,IF(N$5:N$66=$G141,N$5:N$66,""),""))/COUNT(IF($R$5:$R$66=$G141,N$5:N$66,"")))</f>
        <v>-</v>
      </c>
      <c r="O141" s="178" t="str">
        <f t="array" ref="O141">IF(O98="-","-",COUNT(IF($R$5:$R$66=O$5:O$66,IF(O$5:O$66=$G141,O$5:O$66,""),""))/COUNT(IF($R$5:$R$66=$G141,O$5:O$66,"")))</f>
        <v>-</v>
      </c>
      <c r="P141" s="178" t="str">
        <f t="array" ref="P141">IF(P98="-","-",COUNT(IF($R$5:$R$66=P$5:P$66,IF(P$5:P$66=$G141,P$5:P$66,""),""))/COUNT(IF($R$5:$R$66=$G141,P$5:P$66,"")))</f>
        <v>-</v>
      </c>
      <c r="Q141" s="178" t="str">
        <f t="array" ref="Q141">IF(Q98="-","-",COUNT(IF($R$5:$R$66=Q$5:Q$66,IF(Q$5:Q$66=$G141,Q$5:Q$66,""),""))/COUNT(IF($R$5:$R$66=$G141,Q$5:Q$66,"")))</f>
        <v>-</v>
      </c>
      <c r="R141" s="179" t="str">
        <f t="array" ref="R141">IF(H98:Q98="-","-",COUNT(IF($R$5:$R$66=H$5:Q$66,IF(H$5:Q$66=$G141,H$5:Q$66,""),""))/COUNT(IF($R$5:$R$66=$G141,H$5:Q$66,"")))</f>
        <v>-</v>
      </c>
      <c r="S141" s="8"/>
      <c r="T141" s="177"/>
      <c r="U141" s="177"/>
      <c r="V141" s="177"/>
      <c r="W141" s="177"/>
      <c r="X141" s="177"/>
      <c r="Y141" s="177"/>
      <c r="Z141" s="19"/>
      <c r="AA141" s="19"/>
      <c r="AB141" s="19"/>
      <c r="AC141" s="19"/>
      <c r="AD141" s="19"/>
      <c r="AE141" s="19"/>
      <c r="AF141" s="19"/>
      <c r="AG141" s="19"/>
      <c r="AH141" s="19"/>
      <c r="AI141" s="19"/>
      <c r="AJ141" s="19"/>
      <c r="AK141" s="19"/>
      <c r="AL141" s="19"/>
      <c r="AM141" s="19"/>
      <c r="AN141" s="19"/>
      <c r="AO141" s="19"/>
      <c r="AP141" s="19"/>
      <c r="AQ141" s="19"/>
      <c r="AR141" s="19"/>
      <c r="AS141" s="19"/>
      <c r="AT141" s="19"/>
      <c r="AU141" s="19"/>
      <c r="AV141" s="19"/>
      <c r="AW141" s="19"/>
      <c r="AX141" s="19"/>
      <c r="AY141" s="19"/>
      <c r="AZ141" s="19"/>
      <c r="BA141" s="19"/>
      <c r="BB141" s="19"/>
      <c r="BC141" s="19"/>
      <c r="BF141" s="12"/>
      <c r="BG141" s="12"/>
      <c r="BH141" s="12"/>
      <c r="BI141" s="12"/>
      <c r="BJ141" s="12"/>
      <c r="BK141" s="12"/>
      <c r="BL141" s="12"/>
      <c r="BM141" s="12"/>
      <c r="BN141" s="12"/>
      <c r="BO141" s="12"/>
      <c r="BP141" s="12"/>
      <c r="BQ141" s="12"/>
      <c r="BR141" s="12"/>
      <c r="BS141" s="12"/>
      <c r="BT141" s="12"/>
      <c r="BU141" s="12"/>
    </row>
    <row r="142" spans="1:73" ht="12.75" customHeight="1">
      <c r="A142" s="19"/>
      <c r="B142" s="19"/>
      <c r="C142" s="118"/>
      <c r="D142" s="118"/>
      <c r="E142" s="136"/>
      <c r="F142" s="136"/>
      <c r="G142" s="153">
        <f t="shared" si="19"/>
        <v>14</v>
      </c>
      <c r="H142" s="178" t="str">
        <f t="array" ref="H142">IF(H99="-","-",COUNT(IF($R$5:$R$66=H$5:H$66,IF(H$5:H$66=$G142,H$5:H$66,""),""))/COUNT(IF($R$5:$R$66=$G142,H$5:H$66,"")))</f>
        <v>-</v>
      </c>
      <c r="I142" s="178" t="str">
        <f t="array" ref="I142">IF(I99="-","-",COUNT(IF($R$5:$R$66=I$5:I$66,IF(I$5:I$66=$G142,I$5:I$66,""),""))/COUNT(IF($R$5:$R$66=$G142,I$5:I$66,"")))</f>
        <v>-</v>
      </c>
      <c r="J142" s="178" t="str">
        <f t="array" ref="J142">IF(J99="-","-",COUNT(IF($R$5:$R$66=J$5:J$66,IF(J$5:J$66=$G142,J$5:J$66,""),""))/COUNT(IF($R$5:$R$66=$G142,J$5:J$66,"")))</f>
        <v>-</v>
      </c>
      <c r="K142" s="178" t="str">
        <f t="array" ref="K142">IF(K99="-","-",COUNT(IF($R$5:$R$66=K$5:K$66,IF(K$5:K$66=$G142,K$5:K$66,""),""))/COUNT(IF($R$5:$R$66=$G142,K$5:K$66,"")))</f>
        <v>-</v>
      </c>
      <c r="L142" s="178" t="str">
        <f t="array" ref="L142">IF(L99="-","-",COUNT(IF($R$5:$R$66=L$5:L$66,IF(L$5:L$66=$G142,L$5:L$66,""),""))/COUNT(IF($R$5:$R$66=$G142,L$5:L$66,"")))</f>
        <v>-</v>
      </c>
      <c r="M142" s="178" t="str">
        <f t="array" ref="M142">IF(M99="-","-",COUNT(IF($R$5:$R$66=M$5:M$66,IF(M$5:M$66=$G142,M$5:M$66,""),""))/COUNT(IF($R$5:$R$66=$G142,M$5:M$66,"")))</f>
        <v>-</v>
      </c>
      <c r="N142" s="178" t="str">
        <f t="array" ref="N142">IF(N99="-","-",COUNT(IF($R$5:$R$66=N$5:N$66,IF(N$5:N$66=$G142,N$5:N$66,""),""))/COUNT(IF($R$5:$R$66=$G142,N$5:N$66,"")))</f>
        <v>-</v>
      </c>
      <c r="O142" s="178" t="str">
        <f t="array" ref="O142">IF(O99="-","-",COUNT(IF($R$5:$R$66=O$5:O$66,IF(O$5:O$66=$G142,O$5:O$66,""),""))/COUNT(IF($R$5:$R$66=$G142,O$5:O$66,"")))</f>
        <v>-</v>
      </c>
      <c r="P142" s="178" t="str">
        <f t="array" ref="P142">IF(P99="-","-",COUNT(IF($R$5:$R$66=P$5:P$66,IF(P$5:P$66=$G142,P$5:P$66,""),""))/COUNT(IF($R$5:$R$66=$G142,P$5:P$66,"")))</f>
        <v>-</v>
      </c>
      <c r="Q142" s="178" t="str">
        <f t="array" ref="Q142">IF(Q99="-","-",COUNT(IF($R$5:$R$66=Q$5:Q$66,IF(Q$5:Q$66=$G142,Q$5:Q$66,""),""))/COUNT(IF($R$5:$R$66=$G142,Q$5:Q$66,"")))</f>
        <v>-</v>
      </c>
      <c r="R142" s="179" t="str">
        <f t="array" ref="R142">IF(H99:Q99="-","-",COUNT(IF($R$5:$R$66=H$5:Q$66,IF(H$5:Q$66=$G142,H$5:Q$66,""),""))/COUNT(IF($R$5:$R$66=$G142,H$5:Q$66,"")))</f>
        <v>-</v>
      </c>
      <c r="S142" s="8"/>
      <c r="T142" s="177"/>
      <c r="U142" s="177"/>
      <c r="V142" s="177"/>
      <c r="W142" s="177"/>
      <c r="X142" s="177"/>
      <c r="Y142" s="177"/>
      <c r="Z142" s="19"/>
      <c r="AA142" s="19"/>
      <c r="AB142" s="19"/>
      <c r="AC142" s="19"/>
      <c r="AD142" s="19"/>
      <c r="AE142" s="19"/>
      <c r="AF142" s="19"/>
      <c r="AG142" s="19"/>
      <c r="AH142" s="19"/>
      <c r="AI142" s="19"/>
      <c r="AJ142" s="19"/>
      <c r="AK142" s="19"/>
      <c r="AL142" s="19"/>
      <c r="AM142" s="19"/>
      <c r="AN142" s="19"/>
      <c r="AO142" s="19"/>
      <c r="AP142" s="19"/>
      <c r="AQ142" s="19"/>
      <c r="AR142" s="19"/>
      <c r="AS142" s="19"/>
      <c r="AT142" s="19"/>
      <c r="AU142" s="19"/>
      <c r="AV142" s="19"/>
      <c r="AW142" s="19"/>
      <c r="AX142" s="19"/>
      <c r="AY142" s="19"/>
      <c r="AZ142" s="19"/>
      <c r="BA142" s="19"/>
      <c r="BB142" s="19"/>
      <c r="BC142" s="19"/>
      <c r="BF142" s="12"/>
      <c r="BG142" s="12"/>
      <c r="BH142" s="12"/>
      <c r="BI142" s="12"/>
      <c r="BJ142" s="12"/>
      <c r="BK142" s="12"/>
      <c r="BL142" s="12"/>
      <c r="BM142" s="12"/>
      <c r="BN142" s="12"/>
      <c r="BO142" s="12"/>
      <c r="BP142" s="12"/>
      <c r="BQ142" s="12"/>
      <c r="BR142" s="12"/>
      <c r="BS142" s="12"/>
      <c r="BT142" s="12"/>
      <c r="BU142" s="12"/>
    </row>
    <row r="143" spans="1:73" ht="12.75" customHeight="1">
      <c r="A143" s="19"/>
      <c r="B143" s="19"/>
      <c r="C143" s="118"/>
      <c r="D143" s="118"/>
      <c r="E143" s="136"/>
      <c r="F143" s="136"/>
      <c r="G143" s="156">
        <f t="shared" si="19"/>
        <v>15</v>
      </c>
      <c r="H143" s="178" t="str">
        <f t="array" ref="H143">IF(H100="-","-",COUNT(IF($R$5:$R$66=H$5:H$66,IF(H$5:H$66=$G143,H$5:H$66,""),""))/COUNT(IF($R$5:$R$66=$G143,H$5:H$66,"")))</f>
        <v>-</v>
      </c>
      <c r="I143" s="178" t="str">
        <f t="array" ref="I143">IF(I100="-","-",COUNT(IF($R$5:$R$66=I$5:I$66,IF(I$5:I$66=$G143,I$5:I$66,""),""))/COUNT(IF($R$5:$R$66=$G143,I$5:I$66,"")))</f>
        <v>-</v>
      </c>
      <c r="J143" s="178" t="str">
        <f t="array" ref="J143">IF(J100="-","-",COUNT(IF($R$5:$R$66=J$5:J$66,IF(J$5:J$66=$G143,J$5:J$66,""),""))/COUNT(IF($R$5:$R$66=$G143,J$5:J$66,"")))</f>
        <v>-</v>
      </c>
      <c r="K143" s="178" t="str">
        <f t="array" ref="K143">IF(K100="-","-",COUNT(IF($R$5:$R$66=K$5:K$66,IF(K$5:K$66=$G143,K$5:K$66,""),""))/COUNT(IF($R$5:$R$66=$G143,K$5:K$66,"")))</f>
        <v>-</v>
      </c>
      <c r="L143" s="178" t="str">
        <f t="array" ref="L143">IF(L100="-","-",COUNT(IF($R$5:$R$66=L$5:L$66,IF(L$5:L$66=$G143,L$5:L$66,""),""))/COUNT(IF($R$5:$R$66=$G143,L$5:L$66,"")))</f>
        <v>-</v>
      </c>
      <c r="M143" s="178" t="str">
        <f t="array" ref="M143">IF(M100="-","-",COUNT(IF($R$5:$R$66=M$5:M$66,IF(M$5:M$66=$G143,M$5:M$66,""),""))/COUNT(IF($R$5:$R$66=$G143,M$5:M$66,"")))</f>
        <v>-</v>
      </c>
      <c r="N143" s="178" t="str">
        <f t="array" ref="N143">IF(N100="-","-",COUNT(IF($R$5:$R$66=N$5:N$66,IF(N$5:N$66=$G143,N$5:N$66,""),""))/COUNT(IF($R$5:$R$66=$G143,N$5:N$66,"")))</f>
        <v>-</v>
      </c>
      <c r="O143" s="178" t="str">
        <f t="array" ref="O143">IF(O100="-","-",COUNT(IF($R$5:$R$66=O$5:O$66,IF(O$5:O$66=$G143,O$5:O$66,""),""))/COUNT(IF($R$5:$R$66=$G143,O$5:O$66,"")))</f>
        <v>-</v>
      </c>
      <c r="P143" s="178" t="str">
        <f t="array" ref="P143">IF(P100="-","-",COUNT(IF($R$5:$R$66=P$5:P$66,IF(P$5:P$66=$G143,P$5:P$66,""),""))/COUNT(IF($R$5:$R$66=$G143,P$5:P$66,"")))</f>
        <v>-</v>
      </c>
      <c r="Q143" s="178" t="str">
        <f t="array" ref="Q143">IF(Q100="-","-",COUNT(IF($R$5:$R$66=Q$5:Q$66,IF(Q$5:Q$66=$G143,Q$5:Q$66,""),""))/COUNT(IF($R$5:$R$66=$G143,Q$5:Q$66,"")))</f>
        <v>-</v>
      </c>
      <c r="R143" s="180" t="str">
        <f t="array" ref="R143">IF(H100:Q100="-","-",COUNT(IF($R$5:$R$66=H$5:Q$66,IF(H$5:Q$66=$G143,H$5:Q$66,""),""))/COUNT(IF($R$5:$R$66=$G143,H$5:Q$66,"")))</f>
        <v>-</v>
      </c>
      <c r="S143" s="8"/>
      <c r="T143" s="177"/>
      <c r="U143" s="177"/>
      <c r="V143" s="177"/>
      <c r="W143" s="177"/>
      <c r="X143" s="177"/>
      <c r="Y143" s="177"/>
      <c r="Z143" s="19"/>
      <c r="AA143" s="19"/>
      <c r="AB143" s="19"/>
      <c r="AC143" s="19"/>
      <c r="AD143" s="19"/>
      <c r="AE143" s="19"/>
      <c r="AF143" s="19"/>
      <c r="AG143" s="19"/>
      <c r="AH143" s="19"/>
      <c r="AI143" s="19"/>
      <c r="AJ143" s="19"/>
      <c r="AK143" s="19"/>
      <c r="AL143" s="19"/>
      <c r="AM143" s="19"/>
      <c r="AN143" s="19"/>
      <c r="AO143" s="19"/>
      <c r="AP143" s="19"/>
      <c r="AQ143" s="19"/>
      <c r="AR143" s="19"/>
      <c r="AS143" s="19"/>
      <c r="AT143" s="19"/>
      <c r="AU143" s="19"/>
      <c r="AV143" s="19"/>
      <c r="AW143" s="19"/>
      <c r="AX143" s="19"/>
      <c r="AY143" s="19"/>
      <c r="AZ143" s="19"/>
      <c r="BA143" s="19"/>
      <c r="BB143" s="19"/>
      <c r="BC143" s="19"/>
      <c r="BF143" s="12"/>
      <c r="BG143" s="12"/>
      <c r="BH143" s="12"/>
      <c r="BI143" s="12"/>
      <c r="BJ143" s="12"/>
      <c r="BK143" s="12"/>
      <c r="BL143" s="12"/>
      <c r="BM143" s="12"/>
      <c r="BN143" s="12"/>
      <c r="BO143" s="12"/>
      <c r="BP143" s="12"/>
      <c r="BQ143" s="12"/>
      <c r="BR143" s="12"/>
      <c r="BS143" s="12"/>
      <c r="BT143" s="12"/>
      <c r="BU143" s="12"/>
    </row>
    <row r="144" spans="1:73" ht="12.75" customHeight="1">
      <c r="A144" s="19"/>
      <c r="B144" s="19"/>
      <c r="C144" s="118"/>
      <c r="D144" s="606" t="s">
        <v>41</v>
      </c>
      <c r="E144" s="607"/>
      <c r="F144" s="608"/>
      <c r="G144" s="161" t="str">
        <f>$G$101</f>
        <v>0-15</v>
      </c>
      <c r="H144" s="181">
        <f t="shared" ref="H144:Q144" si="20">IF(H101=0,"",SUMPRODUCT(H128:H143,H85:H100)/H101)</f>
        <v>0.83870967741935487</v>
      </c>
      <c r="I144" s="181">
        <f>IF(I101=0,"",SUMPRODUCT(I128:I143,I85:I100)/I101)</f>
        <v>0.88709677419354838</v>
      </c>
      <c r="J144" s="181">
        <f t="shared" si="20"/>
        <v>0.87096774193548387</v>
      </c>
      <c r="K144" s="181">
        <f t="shared" si="20"/>
        <v>0.75806451612903225</v>
      </c>
      <c r="L144" s="181">
        <f t="shared" si="20"/>
        <v>0.87096774193548387</v>
      </c>
      <c r="M144" s="181">
        <f t="shared" si="20"/>
        <v>0.74193548387096775</v>
      </c>
      <c r="N144" s="181">
        <f t="shared" si="20"/>
        <v>0.77419354838709675</v>
      </c>
      <c r="O144" s="181">
        <f>IF(O101=0,"",SUMPRODUCT(O128:O143,O85:O100)/O101)</f>
        <v>0.72580645161290325</v>
      </c>
      <c r="P144" s="181">
        <f t="shared" si="20"/>
        <v>0.64516129032258063</v>
      </c>
      <c r="Q144" s="181">
        <f t="shared" si="20"/>
        <v>0.70967741935483875</v>
      </c>
      <c r="R144" s="614">
        <f>SUMPRODUCT(H144:Q144,H101:Q101)/SUM(H101:Q101)</f>
        <v>0.782258064516129</v>
      </c>
      <c r="S144" s="8"/>
      <c r="T144" s="177"/>
      <c r="U144" s="177"/>
      <c r="V144" s="177"/>
      <c r="W144" s="177"/>
      <c r="X144" s="177"/>
      <c r="Y144" s="177"/>
      <c r="Z144" s="19"/>
      <c r="AA144" s="19"/>
      <c r="AB144" s="19"/>
      <c r="AC144" s="19"/>
      <c r="AD144" s="19"/>
      <c r="AE144" s="19"/>
      <c r="AF144" s="19"/>
      <c r="AG144" s="19"/>
      <c r="AH144" s="19"/>
      <c r="AI144" s="19"/>
      <c r="AJ144" s="19"/>
      <c r="AK144" s="19"/>
      <c r="AL144" s="19"/>
      <c r="AM144" s="19"/>
      <c r="AN144" s="19"/>
      <c r="AO144" s="19"/>
      <c r="AP144" s="19"/>
      <c r="AQ144" s="19"/>
      <c r="AR144" s="19"/>
      <c r="AS144" s="19"/>
      <c r="AT144" s="19"/>
      <c r="AU144" s="19"/>
      <c r="AV144" s="19"/>
      <c r="AW144" s="19"/>
      <c r="AX144" s="19"/>
      <c r="AY144" s="19"/>
      <c r="AZ144" s="19"/>
      <c r="BA144" s="19"/>
      <c r="BB144" s="19"/>
      <c r="BC144" s="19"/>
      <c r="BF144" s="12"/>
      <c r="BG144" s="12"/>
      <c r="BH144" s="12"/>
      <c r="BI144" s="12"/>
      <c r="BJ144" s="12"/>
      <c r="BK144" s="12"/>
      <c r="BL144" s="12"/>
      <c r="BM144" s="12"/>
      <c r="BN144" s="12"/>
      <c r="BO144" s="12"/>
      <c r="BP144" s="12"/>
      <c r="BQ144" s="12"/>
      <c r="BR144" s="12"/>
      <c r="BS144" s="12"/>
      <c r="BT144" s="12"/>
      <c r="BU144" s="12"/>
    </row>
    <row r="145" spans="1:73" ht="12.75" customHeight="1">
      <c r="A145" s="19"/>
      <c r="B145" s="19"/>
      <c r="C145" s="118"/>
      <c r="D145" s="118"/>
      <c r="E145" s="118"/>
      <c r="F145" s="164"/>
      <c r="G145" s="165" t="s">
        <v>42</v>
      </c>
      <c r="H145" s="182">
        <f t="shared" ref="H145:Q145" si="21">IF(H101=0,"",RANK(H144,$H$144:$Q$144))</f>
        <v>4</v>
      </c>
      <c r="I145" s="182">
        <f t="shared" si="21"/>
        <v>1</v>
      </c>
      <c r="J145" s="182">
        <f t="shared" si="21"/>
        <v>2</v>
      </c>
      <c r="K145" s="182">
        <f t="shared" si="21"/>
        <v>6</v>
      </c>
      <c r="L145" s="182">
        <f t="shared" si="21"/>
        <v>2</v>
      </c>
      <c r="M145" s="182">
        <f t="shared" si="21"/>
        <v>7</v>
      </c>
      <c r="N145" s="182">
        <f t="shared" si="21"/>
        <v>5</v>
      </c>
      <c r="O145" s="182">
        <f t="shared" si="21"/>
        <v>8</v>
      </c>
      <c r="P145" s="182">
        <f t="shared" si="21"/>
        <v>10</v>
      </c>
      <c r="Q145" s="182">
        <f t="shared" si="21"/>
        <v>9</v>
      </c>
      <c r="R145" s="615"/>
      <c r="S145" s="8"/>
      <c r="T145" s="141"/>
      <c r="U145" s="141"/>
      <c r="V145" s="141"/>
      <c r="W145" s="141"/>
      <c r="X145" s="141"/>
      <c r="Y145" s="141"/>
      <c r="Z145" s="19"/>
      <c r="AA145" s="19"/>
      <c r="AB145" s="19"/>
      <c r="AC145" s="19"/>
      <c r="AD145" s="19"/>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F145" s="12"/>
      <c r="BG145" s="12"/>
      <c r="BH145" s="12"/>
      <c r="BI145" s="12"/>
      <c r="BJ145" s="12"/>
      <c r="BK145" s="12"/>
      <c r="BL145" s="12"/>
      <c r="BM145" s="12"/>
      <c r="BN145" s="12"/>
      <c r="BO145" s="12"/>
      <c r="BP145" s="12"/>
      <c r="BQ145" s="12"/>
      <c r="BR145" s="12"/>
      <c r="BS145" s="12"/>
      <c r="BT145" s="12"/>
      <c r="BU145" s="12"/>
    </row>
    <row r="146" spans="1:73" s="125" customFormat="1" ht="12.75" customHeight="1">
      <c r="A146" s="19"/>
      <c r="B146" s="19"/>
      <c r="C146" s="118"/>
      <c r="D146" s="118"/>
      <c r="E146" s="163"/>
      <c r="F146" s="163"/>
      <c r="G146" s="183"/>
      <c r="H146" s="169"/>
      <c r="I146" s="169"/>
      <c r="J146" s="169"/>
      <c r="K146" s="169"/>
      <c r="L146" s="169"/>
      <c r="M146" s="169"/>
      <c r="N146" s="169"/>
      <c r="O146" s="169"/>
      <c r="P146" s="169"/>
      <c r="Q146" s="169"/>
      <c r="R146" s="123"/>
      <c r="S146" s="8"/>
      <c r="T146" s="141"/>
      <c r="U146" s="141"/>
      <c r="V146" s="141"/>
      <c r="W146" s="141"/>
      <c r="X146" s="141"/>
      <c r="Y146" s="141"/>
      <c r="Z146" s="19"/>
      <c r="AA146" s="19"/>
      <c r="AB146" s="19"/>
      <c r="AC146" s="19"/>
      <c r="AD146" s="19"/>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F146" s="12"/>
      <c r="BG146" s="12"/>
      <c r="BH146" s="12"/>
      <c r="BI146" s="12"/>
      <c r="BJ146" s="12"/>
      <c r="BK146" s="12"/>
      <c r="BL146" s="12"/>
      <c r="BM146" s="12"/>
      <c r="BN146" s="12"/>
      <c r="BO146" s="12"/>
      <c r="BP146" s="12"/>
      <c r="BQ146" s="12"/>
      <c r="BR146" s="12"/>
      <c r="BS146" s="12"/>
      <c r="BT146" s="12"/>
      <c r="BU146" s="12"/>
    </row>
    <row r="147" spans="1:73" s="174" customFormat="1" ht="18" customHeight="1">
      <c r="A147" s="19"/>
      <c r="B147" s="19"/>
      <c r="C147" s="96"/>
      <c r="D147" s="96"/>
      <c r="E147" s="96"/>
      <c r="F147" s="96"/>
      <c r="G147" s="119" t="s">
        <v>118</v>
      </c>
      <c r="H147" s="184"/>
      <c r="I147" s="184"/>
      <c r="J147" s="185"/>
      <c r="K147" s="136"/>
      <c r="L147" s="136"/>
      <c r="M147" s="136"/>
      <c r="N147" s="136"/>
      <c r="O147" s="136"/>
      <c r="P147" s="136"/>
      <c r="Q147" s="136"/>
      <c r="R147" s="136"/>
      <c r="S147" s="8"/>
      <c r="T147" s="172"/>
      <c r="U147" s="172"/>
      <c r="V147" s="172"/>
      <c r="W147" s="172"/>
      <c r="X147" s="172"/>
      <c r="Y147" s="141"/>
      <c r="Z147" s="19"/>
      <c r="AA147" s="19"/>
      <c r="AB147" s="19"/>
      <c r="AC147" s="19"/>
      <c r="AD147" s="19"/>
      <c r="AE147" s="19"/>
      <c r="AF147" s="19"/>
      <c r="AG147" s="19"/>
      <c r="AH147" s="19"/>
      <c r="AI147" s="19"/>
      <c r="AJ147" s="19"/>
      <c r="AK147" s="19"/>
      <c r="AL147" s="19"/>
      <c r="AM147" s="19"/>
      <c r="AN147" s="19"/>
      <c r="AO147" s="19"/>
      <c r="AP147" s="19"/>
      <c r="AQ147" s="19"/>
      <c r="AR147" s="19"/>
      <c r="AS147" s="19"/>
      <c r="AT147" s="19"/>
      <c r="AU147" s="19"/>
      <c r="AV147" s="98"/>
      <c r="AW147" s="98"/>
      <c r="AX147" s="98"/>
      <c r="AY147" s="98"/>
      <c r="AZ147" s="98"/>
      <c r="BA147" s="98"/>
      <c r="BB147" s="98"/>
      <c r="BC147" s="98"/>
      <c r="BD147" s="173"/>
      <c r="BE147" s="173"/>
      <c r="BF147" s="12"/>
      <c r="BG147" s="12"/>
      <c r="BH147" s="12"/>
      <c r="BI147" s="12"/>
      <c r="BJ147" s="12"/>
      <c r="BK147" s="12"/>
      <c r="BL147" s="12"/>
      <c r="BM147" s="12"/>
      <c r="BN147" s="12"/>
      <c r="BO147" s="12"/>
      <c r="BP147" s="12"/>
      <c r="BQ147" s="12"/>
      <c r="BR147" s="12"/>
      <c r="BS147" s="12"/>
      <c r="BT147" s="12"/>
      <c r="BU147" s="12"/>
    </row>
    <row r="148" spans="1:73" ht="24.75" customHeight="1">
      <c r="A148" s="19"/>
      <c r="B148" s="19"/>
      <c r="C148" s="118"/>
      <c r="D148" s="118"/>
      <c r="E148" s="126"/>
      <c r="F148" s="126"/>
      <c r="G148" s="147" t="str">
        <f>R3</f>
        <v>MODAL</v>
      </c>
      <c r="H148" s="464" t="str">
        <f t="shared" ref="H148:Q148" si="22">H3</f>
        <v>Norway Harald Senneset</v>
      </c>
      <c r="I148" s="464" t="str">
        <f t="shared" si="22"/>
        <v>Norway Hildegunn Mjanger</v>
      </c>
      <c r="J148" s="464" t="str">
        <f t="shared" si="22"/>
        <v>Scotland Peter Clark</v>
      </c>
      <c r="K148" s="468" t="str">
        <f t="shared" si="22"/>
        <v>Belgium Martine Moerman</v>
      </c>
      <c r="L148" s="468" t="str">
        <f t="shared" si="22"/>
        <v>United Kingdom Dave Brown</v>
      </c>
      <c r="M148" s="468" t="str">
        <f t="shared" si="22"/>
        <v>Sweden AnneMarie Palmén Bratt</v>
      </c>
      <c r="N148" s="468" t="str">
        <f t="shared" si="22"/>
        <v>Belgium Ilse Maertens</v>
      </c>
      <c r="O148" s="468" t="str">
        <f>O3</f>
        <v>Germany Friederike Beussel</v>
      </c>
      <c r="P148" s="468" t="str">
        <f t="shared" si="22"/>
        <v>Sweden Rajlie Sjöberg</v>
      </c>
      <c r="Q148" s="468" t="str">
        <f t="shared" si="22"/>
        <v>Germany Ines Wilhelms</v>
      </c>
      <c r="R148" s="129"/>
      <c r="S148" s="186"/>
      <c r="T148" s="141"/>
      <c r="U148" s="141"/>
      <c r="V148" s="141"/>
      <c r="W148" s="141"/>
      <c r="X148" s="141"/>
      <c r="Y148" s="141"/>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F148" s="12"/>
      <c r="BG148" s="12"/>
      <c r="BH148" s="12"/>
      <c r="BI148" s="12"/>
      <c r="BJ148" s="12"/>
      <c r="BK148" s="12"/>
      <c r="BL148" s="12"/>
      <c r="BM148" s="12"/>
      <c r="BN148" s="12"/>
      <c r="BO148" s="12"/>
      <c r="BP148" s="12"/>
      <c r="BQ148" s="12"/>
      <c r="BR148" s="12"/>
      <c r="BS148" s="12"/>
      <c r="BT148" s="12"/>
      <c r="BU148" s="12"/>
    </row>
    <row r="149" spans="1:73" ht="12.75" customHeight="1">
      <c r="A149" s="19"/>
      <c r="B149" s="19"/>
      <c r="C149" s="118"/>
      <c r="D149" s="118"/>
      <c r="E149" s="126"/>
      <c r="F149" s="126"/>
      <c r="G149" s="132" t="str">
        <f>R4</f>
        <v>(R1-R9)</v>
      </c>
      <c r="H149" s="149" t="str">
        <f t="shared" ref="H149:Q149" si="23">H4</f>
        <v>Reader 1</v>
      </c>
      <c r="I149" s="149" t="str">
        <f t="shared" si="23"/>
        <v>Reader 2</v>
      </c>
      <c r="J149" s="149" t="str">
        <f t="shared" si="23"/>
        <v>Reader 3</v>
      </c>
      <c r="K149" s="149" t="str">
        <f t="shared" si="23"/>
        <v>Reader 4</v>
      </c>
      <c r="L149" s="149" t="str">
        <f t="shared" si="23"/>
        <v>Reader 5</v>
      </c>
      <c r="M149" s="149" t="str">
        <f t="shared" si="23"/>
        <v>Reader 6</v>
      </c>
      <c r="N149" s="149" t="str">
        <f t="shared" si="23"/>
        <v>Reader 7</v>
      </c>
      <c r="O149" s="149" t="str">
        <f>O4</f>
        <v>Reader 8</v>
      </c>
      <c r="P149" s="149" t="str">
        <f t="shared" si="23"/>
        <v>Reader 9</v>
      </c>
      <c r="Q149" s="149" t="str">
        <f t="shared" si="23"/>
        <v>Reader 10</v>
      </c>
      <c r="R149" s="133" t="s">
        <v>39</v>
      </c>
      <c r="S149" s="186"/>
      <c r="T149" s="141"/>
      <c r="U149" s="141"/>
      <c r="V149" s="141"/>
      <c r="W149" s="141"/>
      <c r="X149" s="141"/>
      <c r="Y149" s="141"/>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F149" s="12"/>
      <c r="BG149" s="12"/>
      <c r="BH149" s="12"/>
      <c r="BI149" s="12"/>
      <c r="BJ149" s="12"/>
      <c r="BK149" s="12"/>
      <c r="BL149" s="12"/>
      <c r="BM149" s="12"/>
      <c r="BN149" s="12"/>
      <c r="BO149" s="12"/>
      <c r="BP149" s="12"/>
      <c r="BQ149" s="12"/>
      <c r="BR149" s="12"/>
      <c r="BS149" s="12"/>
      <c r="BT149" s="12"/>
      <c r="BU149" s="12"/>
    </row>
    <row r="150" spans="1:73" ht="12.75" customHeight="1">
      <c r="A150" s="19"/>
      <c r="B150" s="19"/>
      <c r="C150" s="118"/>
      <c r="D150" s="118"/>
      <c r="E150" s="136"/>
      <c r="F150" s="136"/>
      <c r="G150" s="150">
        <v>0</v>
      </c>
      <c r="H150" s="187" t="str">
        <f t="shared" ref="H150:R150" si="24">IF(H85="-","-",H292-$G150)</f>
        <v>-</v>
      </c>
      <c r="I150" s="187" t="str">
        <f t="shared" ref="I150:I165" si="25">IF(I85="-","-",I292-$G150)</f>
        <v>-</v>
      </c>
      <c r="J150" s="187" t="str">
        <f t="shared" si="24"/>
        <v>-</v>
      </c>
      <c r="K150" s="187" t="str">
        <f t="shared" si="24"/>
        <v>-</v>
      </c>
      <c r="L150" s="187" t="str">
        <f t="shared" si="24"/>
        <v>-</v>
      </c>
      <c r="M150" s="187" t="str">
        <f t="shared" si="24"/>
        <v>-</v>
      </c>
      <c r="N150" s="187" t="str">
        <f t="shared" si="24"/>
        <v>-</v>
      </c>
      <c r="O150" s="187" t="str">
        <f t="shared" ref="O150:O165" si="26">IF(O85="-","-",O292-$G150)</f>
        <v>-</v>
      </c>
      <c r="P150" s="187" t="str">
        <f t="shared" si="24"/>
        <v>-</v>
      </c>
      <c r="Q150" s="187" t="str">
        <f t="shared" si="24"/>
        <v>-</v>
      </c>
      <c r="R150" s="188" t="str">
        <f t="shared" si="24"/>
        <v>-</v>
      </c>
      <c r="S150" s="186"/>
      <c r="T150" s="141"/>
      <c r="U150" s="141"/>
      <c r="V150" s="141"/>
      <c r="W150" s="141"/>
      <c r="X150" s="141"/>
      <c r="Y150" s="141"/>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F150" s="12"/>
      <c r="BG150" s="12"/>
      <c r="BH150" s="12"/>
      <c r="BI150" s="12"/>
      <c r="BJ150" s="12"/>
      <c r="BK150" s="12"/>
      <c r="BL150" s="12"/>
      <c r="BM150" s="12"/>
      <c r="BN150" s="12"/>
      <c r="BO150" s="12"/>
      <c r="BP150" s="12"/>
      <c r="BQ150" s="12"/>
      <c r="BR150" s="12"/>
      <c r="BS150" s="12"/>
      <c r="BT150" s="12"/>
      <c r="BU150" s="12"/>
    </row>
    <row r="151" spans="1:73" ht="12.75" customHeight="1">
      <c r="A151" s="19"/>
      <c r="B151" s="19"/>
      <c r="C151" s="118"/>
      <c r="D151" s="118"/>
      <c r="E151" s="136"/>
      <c r="F151" s="136"/>
      <c r="G151" s="153">
        <f t="shared" ref="G151:G165" si="27">G150+1</f>
        <v>1</v>
      </c>
      <c r="H151" s="189" t="str">
        <f t="shared" ref="H151:R151" si="28">IF(H86="-","-",H293-$G151)</f>
        <v>-</v>
      </c>
      <c r="I151" s="189" t="str">
        <f t="shared" si="25"/>
        <v>-</v>
      </c>
      <c r="J151" s="189" t="str">
        <f t="shared" si="28"/>
        <v>-</v>
      </c>
      <c r="K151" s="189" t="str">
        <f t="shared" si="28"/>
        <v>-</v>
      </c>
      <c r="L151" s="189" t="str">
        <f t="shared" si="28"/>
        <v>-</v>
      </c>
      <c r="M151" s="189" t="str">
        <f t="shared" si="28"/>
        <v>-</v>
      </c>
      <c r="N151" s="189" t="str">
        <f t="shared" si="28"/>
        <v>-</v>
      </c>
      <c r="O151" s="189" t="str">
        <f t="shared" si="26"/>
        <v>-</v>
      </c>
      <c r="P151" s="189" t="str">
        <f t="shared" si="28"/>
        <v>-</v>
      </c>
      <c r="Q151" s="189" t="str">
        <f t="shared" si="28"/>
        <v>-</v>
      </c>
      <c r="R151" s="190" t="str">
        <f t="shared" si="28"/>
        <v>-</v>
      </c>
      <c r="S151" s="186"/>
      <c r="T151" s="141"/>
      <c r="U151" s="141"/>
      <c r="V151" s="141"/>
      <c r="W151" s="141"/>
      <c r="X151" s="141"/>
      <c r="Y151" s="141"/>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F151" s="12"/>
      <c r="BG151" s="12"/>
      <c r="BH151" s="12"/>
      <c r="BI151" s="12"/>
      <c r="BJ151" s="12"/>
      <c r="BK151" s="12"/>
      <c r="BL151" s="12"/>
      <c r="BM151" s="12"/>
      <c r="BN151" s="12"/>
      <c r="BO151" s="12"/>
      <c r="BP151" s="12"/>
      <c r="BQ151" s="12"/>
      <c r="BR151" s="12"/>
      <c r="BS151" s="12"/>
      <c r="BT151" s="12"/>
      <c r="BU151" s="12"/>
    </row>
    <row r="152" spans="1:73" ht="12.75" customHeight="1">
      <c r="A152" s="19"/>
      <c r="B152" s="19"/>
      <c r="C152" s="118"/>
      <c r="D152" s="118"/>
      <c r="E152" s="136"/>
      <c r="F152" s="136"/>
      <c r="G152" s="153">
        <f t="shared" si="27"/>
        <v>2</v>
      </c>
      <c r="H152" s="189">
        <f t="shared" ref="H152:R152" si="29">IF(H87="-","-",H294-$G152)</f>
        <v>0</v>
      </c>
      <c r="I152" s="189">
        <f t="shared" si="25"/>
        <v>0</v>
      </c>
      <c r="J152" s="189">
        <f t="shared" si="29"/>
        <v>0</v>
      </c>
      <c r="K152" s="189">
        <f t="shared" si="29"/>
        <v>0</v>
      </c>
      <c r="L152" s="189">
        <f t="shared" si="29"/>
        <v>0</v>
      </c>
      <c r="M152" s="189">
        <f t="shared" si="29"/>
        <v>0.5</v>
      </c>
      <c r="N152" s="189">
        <f t="shared" si="29"/>
        <v>0</v>
      </c>
      <c r="O152" s="189">
        <f t="shared" si="26"/>
        <v>0</v>
      </c>
      <c r="P152" s="189">
        <f t="shared" si="29"/>
        <v>0</v>
      </c>
      <c r="Q152" s="189">
        <f t="shared" si="29"/>
        <v>0</v>
      </c>
      <c r="R152" s="190">
        <f t="shared" si="29"/>
        <v>4.9999999999999822E-2</v>
      </c>
      <c r="S152" s="186"/>
      <c r="T152" s="141"/>
      <c r="U152" s="141"/>
      <c r="V152" s="141"/>
      <c r="W152" s="141"/>
      <c r="X152" s="141"/>
      <c r="Y152" s="141"/>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F152" s="12"/>
      <c r="BG152" s="12"/>
      <c r="BH152" s="12"/>
      <c r="BI152" s="12"/>
      <c r="BJ152" s="12"/>
      <c r="BK152" s="12"/>
      <c r="BL152" s="12"/>
      <c r="BM152" s="12"/>
      <c r="BN152" s="12"/>
      <c r="BO152" s="12"/>
      <c r="BP152" s="12"/>
      <c r="BQ152" s="12"/>
      <c r="BR152" s="12"/>
      <c r="BS152" s="12"/>
      <c r="BT152" s="12"/>
      <c r="BU152" s="12"/>
    </row>
    <row r="153" spans="1:73" ht="12.75" customHeight="1">
      <c r="A153" s="19"/>
      <c r="B153" s="19"/>
      <c r="C153" s="118"/>
      <c r="D153" s="118"/>
      <c r="E153" s="136"/>
      <c r="F153" s="136"/>
      <c r="G153" s="153">
        <f t="shared" si="27"/>
        <v>3</v>
      </c>
      <c r="H153" s="189">
        <f t="shared" ref="H153:R153" si="30">IF(H88="-","-",H295-$G153)</f>
        <v>0</v>
      </c>
      <c r="I153" s="189">
        <f t="shared" si="25"/>
        <v>0</v>
      </c>
      <c r="J153" s="189">
        <f t="shared" si="30"/>
        <v>0.11111111111111116</v>
      </c>
      <c r="K153" s="189">
        <f t="shared" si="30"/>
        <v>0.44444444444444464</v>
      </c>
      <c r="L153" s="189">
        <f t="shared" si="30"/>
        <v>0</v>
      </c>
      <c r="M153" s="189">
        <f t="shared" si="30"/>
        <v>0</v>
      </c>
      <c r="N153" s="189">
        <f t="shared" si="30"/>
        <v>0.11111111111111116</v>
      </c>
      <c r="O153" s="189">
        <f t="shared" si="26"/>
        <v>0.11111111111111116</v>
      </c>
      <c r="P153" s="189">
        <f t="shared" si="30"/>
        <v>0.55555555555555536</v>
      </c>
      <c r="Q153" s="189">
        <f t="shared" si="30"/>
        <v>0.22222222222222232</v>
      </c>
      <c r="R153" s="190">
        <f t="shared" si="30"/>
        <v>0.15555555555555545</v>
      </c>
      <c r="S153" s="186"/>
      <c r="T153" s="141"/>
      <c r="U153" s="141"/>
      <c r="V153" s="141"/>
      <c r="W153" s="141"/>
      <c r="X153" s="141"/>
      <c r="Y153" s="141"/>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F153" s="12"/>
      <c r="BG153" s="12"/>
      <c r="BH153" s="12"/>
      <c r="BI153" s="12"/>
      <c r="BJ153" s="12"/>
      <c r="BK153" s="12"/>
      <c r="BL153" s="12"/>
      <c r="BM153" s="12"/>
      <c r="BN153" s="12"/>
      <c r="BO153" s="12"/>
      <c r="BP153" s="12"/>
      <c r="BQ153" s="12"/>
      <c r="BR153" s="12"/>
      <c r="BS153" s="12"/>
      <c r="BT153" s="12"/>
      <c r="BU153" s="12"/>
    </row>
    <row r="154" spans="1:73" ht="12.75" customHeight="1">
      <c r="A154" s="19"/>
      <c r="B154" s="19"/>
      <c r="C154" s="118"/>
      <c r="D154" s="118"/>
      <c r="E154" s="136"/>
      <c r="F154" s="136"/>
      <c r="G154" s="153">
        <f t="shared" si="27"/>
        <v>4</v>
      </c>
      <c r="H154" s="189">
        <f t="shared" ref="H154:R154" si="31">IF(H89="-","-",H296-$G154)</f>
        <v>-4.5454545454545414E-2</v>
      </c>
      <c r="I154" s="189">
        <f t="shared" si="25"/>
        <v>-0.13636363636363624</v>
      </c>
      <c r="J154" s="189">
        <f t="shared" si="31"/>
        <v>-0.13636363636363624</v>
      </c>
      <c r="K154" s="189">
        <f t="shared" si="31"/>
        <v>4.5454545454545858E-2</v>
      </c>
      <c r="L154" s="189">
        <f t="shared" si="31"/>
        <v>-0.22727272727272707</v>
      </c>
      <c r="M154" s="189">
        <f t="shared" si="31"/>
        <v>0.18181818181818166</v>
      </c>
      <c r="N154" s="189">
        <f t="shared" si="31"/>
        <v>0</v>
      </c>
      <c r="O154" s="189">
        <f t="shared" si="26"/>
        <v>9.0909090909090828E-2</v>
      </c>
      <c r="P154" s="189">
        <f t="shared" si="31"/>
        <v>0.22727272727272751</v>
      </c>
      <c r="Q154" s="189">
        <f t="shared" si="31"/>
        <v>0.22727272727272751</v>
      </c>
      <c r="R154" s="190">
        <f t="shared" si="31"/>
        <v>2.2727272727272485E-2</v>
      </c>
      <c r="S154" s="186"/>
      <c r="T154" s="141"/>
      <c r="U154" s="141"/>
      <c r="V154" s="141"/>
      <c r="W154" s="141"/>
      <c r="X154" s="141"/>
      <c r="Y154" s="141"/>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F154" s="12"/>
      <c r="BG154" s="12"/>
      <c r="BH154" s="12"/>
      <c r="BI154" s="12"/>
      <c r="BJ154" s="12"/>
      <c r="BK154" s="12"/>
      <c r="BL154" s="12"/>
      <c r="BM154" s="12"/>
      <c r="BN154" s="12"/>
      <c r="BO154" s="12"/>
      <c r="BP154" s="12"/>
      <c r="BQ154" s="12"/>
      <c r="BR154" s="12"/>
      <c r="BS154" s="12"/>
      <c r="BT154" s="12"/>
      <c r="BU154" s="12"/>
    </row>
    <row r="155" spans="1:73" ht="12.75" customHeight="1">
      <c r="A155" s="19"/>
      <c r="B155" s="19"/>
      <c r="C155" s="118"/>
      <c r="D155" s="118"/>
      <c r="E155" s="136"/>
      <c r="F155" s="136"/>
      <c r="G155" s="153">
        <f t="shared" si="27"/>
        <v>5</v>
      </c>
      <c r="H155" s="189">
        <f t="shared" ref="H155:R155" si="32">IF(H90="-","-",H297-$G155)</f>
        <v>0.30769230769230749</v>
      </c>
      <c r="I155" s="189">
        <f t="shared" si="25"/>
        <v>7.692307692307665E-2</v>
      </c>
      <c r="J155" s="189">
        <f t="shared" si="32"/>
        <v>0</v>
      </c>
      <c r="K155" s="189">
        <f t="shared" si="32"/>
        <v>0.53846153846153832</v>
      </c>
      <c r="L155" s="189">
        <f t="shared" si="32"/>
        <v>-7.692307692307665E-2</v>
      </c>
      <c r="M155" s="189">
        <f t="shared" si="32"/>
        <v>0.23076923076923084</v>
      </c>
      <c r="N155" s="189">
        <f t="shared" si="32"/>
        <v>0.61538461538461497</v>
      </c>
      <c r="O155" s="189">
        <f t="shared" si="26"/>
        <v>7.692307692307665E-2</v>
      </c>
      <c r="P155" s="189">
        <f t="shared" si="32"/>
        <v>0.15384615384615419</v>
      </c>
      <c r="Q155" s="189">
        <f t="shared" si="32"/>
        <v>0.23076923076923084</v>
      </c>
      <c r="R155" s="190">
        <f t="shared" si="32"/>
        <v>0.21538461538461551</v>
      </c>
      <c r="S155" s="186"/>
      <c r="T155" s="141"/>
      <c r="U155" s="141"/>
      <c r="V155" s="141"/>
      <c r="W155" s="141"/>
      <c r="X155" s="141"/>
      <c r="Y155" s="141"/>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F155" s="12"/>
      <c r="BG155" s="12"/>
      <c r="BH155" s="12"/>
      <c r="BI155" s="12"/>
      <c r="BJ155" s="12"/>
      <c r="BK155" s="12"/>
      <c r="BL155" s="12"/>
      <c r="BM155" s="12"/>
      <c r="BN155" s="12"/>
      <c r="BO155" s="12"/>
      <c r="BP155" s="12"/>
      <c r="BQ155" s="12"/>
      <c r="BR155" s="12"/>
      <c r="BS155" s="12"/>
      <c r="BT155" s="12"/>
      <c r="BU155" s="12"/>
    </row>
    <row r="156" spans="1:73" ht="12.75" customHeight="1">
      <c r="A156" s="19"/>
      <c r="B156" s="19"/>
      <c r="C156" s="118"/>
      <c r="D156" s="118"/>
      <c r="E156" s="136"/>
      <c r="F156" s="136"/>
      <c r="G156" s="153">
        <f t="shared" si="27"/>
        <v>6</v>
      </c>
      <c r="H156" s="189">
        <f t="shared" ref="H156:R156" si="33">IF(H91="-","-",H298-$G156)</f>
        <v>0.29999999999999982</v>
      </c>
      <c r="I156" s="189">
        <f t="shared" si="25"/>
        <v>9.9999999999999645E-2</v>
      </c>
      <c r="J156" s="189">
        <f t="shared" si="33"/>
        <v>-0.20000000000000018</v>
      </c>
      <c r="K156" s="189">
        <f t="shared" si="33"/>
        <v>0.29999999999999982</v>
      </c>
      <c r="L156" s="189">
        <f t="shared" si="33"/>
        <v>-0.20000000000000018</v>
      </c>
      <c r="M156" s="189">
        <f t="shared" si="33"/>
        <v>0</v>
      </c>
      <c r="N156" s="189">
        <f t="shared" si="33"/>
        <v>0.29999999999999982</v>
      </c>
      <c r="O156" s="189">
        <f t="shared" si="26"/>
        <v>0.20000000000000018</v>
      </c>
      <c r="P156" s="189">
        <f t="shared" si="33"/>
        <v>0.40000000000000036</v>
      </c>
      <c r="Q156" s="189">
        <f t="shared" si="33"/>
        <v>0.40000000000000036</v>
      </c>
      <c r="R156" s="190">
        <f t="shared" si="33"/>
        <v>0.16000000000000014</v>
      </c>
      <c r="S156" s="186"/>
      <c r="T156" s="141"/>
      <c r="U156" s="141"/>
      <c r="V156" s="141"/>
      <c r="W156" s="141"/>
      <c r="X156" s="141"/>
      <c r="Y156" s="141"/>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F156" s="12"/>
      <c r="BG156" s="12"/>
      <c r="BH156" s="12"/>
      <c r="BI156" s="12"/>
      <c r="BJ156" s="12"/>
      <c r="BK156" s="12"/>
      <c r="BL156" s="12"/>
      <c r="BM156" s="12"/>
      <c r="BN156" s="12"/>
      <c r="BO156" s="12"/>
      <c r="BP156" s="12"/>
      <c r="BQ156" s="12"/>
      <c r="BR156" s="12"/>
      <c r="BS156" s="12"/>
      <c r="BT156" s="12"/>
      <c r="BU156" s="12"/>
    </row>
    <row r="157" spans="1:73" ht="12.75" customHeight="1">
      <c r="A157" s="19"/>
      <c r="B157" s="19"/>
      <c r="C157" s="118"/>
      <c r="D157" s="118"/>
      <c r="E157" s="136"/>
      <c r="F157" s="136"/>
      <c r="G157" s="153">
        <f t="shared" si="27"/>
        <v>7</v>
      </c>
      <c r="H157" s="189">
        <f t="shared" ref="H157:R157" si="34">IF(H92="-","-",H299-$G157)</f>
        <v>0</v>
      </c>
      <c r="I157" s="189">
        <f t="shared" si="25"/>
        <v>0</v>
      </c>
      <c r="J157" s="189">
        <f t="shared" si="34"/>
        <v>0</v>
      </c>
      <c r="K157" s="189">
        <f t="shared" si="34"/>
        <v>0.33333333333333304</v>
      </c>
      <c r="L157" s="189">
        <f t="shared" si="34"/>
        <v>0</v>
      </c>
      <c r="M157" s="189">
        <f t="shared" si="34"/>
        <v>0.33333333333333304</v>
      </c>
      <c r="N157" s="189">
        <f t="shared" si="34"/>
        <v>0</v>
      </c>
      <c r="O157" s="189">
        <f t="shared" si="26"/>
        <v>0.66666666666666696</v>
      </c>
      <c r="P157" s="189">
        <f t="shared" si="34"/>
        <v>0.66666666666666696</v>
      </c>
      <c r="Q157" s="189">
        <f t="shared" si="34"/>
        <v>0.33333333333333304</v>
      </c>
      <c r="R157" s="190">
        <f t="shared" si="34"/>
        <v>0.23333333333333339</v>
      </c>
      <c r="S157" s="186"/>
      <c r="T157" s="141"/>
      <c r="U157" s="141"/>
      <c r="V157" s="141"/>
      <c r="W157" s="141"/>
      <c r="X157" s="141"/>
      <c r="Y157" s="141"/>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F157" s="12"/>
      <c r="BG157" s="12"/>
      <c r="BH157" s="12"/>
      <c r="BI157" s="12"/>
      <c r="BJ157" s="12"/>
      <c r="BK157" s="12"/>
      <c r="BL157" s="12"/>
      <c r="BM157" s="12"/>
      <c r="BN157" s="12"/>
      <c r="BO157" s="12"/>
      <c r="BP157" s="12"/>
      <c r="BQ157" s="12"/>
      <c r="BR157" s="12"/>
      <c r="BS157" s="12"/>
      <c r="BT157" s="12"/>
      <c r="BU157" s="12"/>
    </row>
    <row r="158" spans="1:73" ht="12.75" customHeight="1">
      <c r="A158" s="19"/>
      <c r="B158" s="19"/>
      <c r="C158" s="118"/>
      <c r="D158" s="118"/>
      <c r="E158" s="136"/>
      <c r="F158" s="136"/>
      <c r="G158" s="153">
        <f t="shared" si="27"/>
        <v>8</v>
      </c>
      <c r="H158" s="189" t="str">
        <f t="shared" ref="H158:R158" si="35">IF(H93="-","-",H300-$G158)</f>
        <v>-</v>
      </c>
      <c r="I158" s="189" t="str">
        <f t="shared" si="25"/>
        <v>-</v>
      </c>
      <c r="J158" s="189" t="str">
        <f t="shared" si="35"/>
        <v>-</v>
      </c>
      <c r="K158" s="189" t="str">
        <f t="shared" si="35"/>
        <v>-</v>
      </c>
      <c r="L158" s="189" t="str">
        <f t="shared" si="35"/>
        <v>-</v>
      </c>
      <c r="M158" s="189" t="str">
        <f t="shared" si="35"/>
        <v>-</v>
      </c>
      <c r="N158" s="189" t="str">
        <f t="shared" si="35"/>
        <v>-</v>
      </c>
      <c r="O158" s="189" t="str">
        <f t="shared" si="26"/>
        <v>-</v>
      </c>
      <c r="P158" s="189" t="str">
        <f t="shared" si="35"/>
        <v>-</v>
      </c>
      <c r="Q158" s="189" t="str">
        <f>IF(Q93="-","-",Q300-$G158)</f>
        <v>-</v>
      </c>
      <c r="R158" s="190" t="str">
        <f t="shared" si="35"/>
        <v>-</v>
      </c>
      <c r="S158" s="186"/>
      <c r="T158" s="141"/>
      <c r="U158" s="141"/>
      <c r="V158" s="141"/>
      <c r="W158" s="141"/>
      <c r="X158" s="141"/>
      <c r="Y158" s="141"/>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F158" s="12"/>
      <c r="BG158" s="12"/>
      <c r="BH158" s="12"/>
      <c r="BI158" s="12"/>
      <c r="BJ158" s="12"/>
      <c r="BK158" s="12"/>
      <c r="BL158" s="12"/>
      <c r="BM158" s="12"/>
      <c r="BN158" s="12"/>
      <c r="BO158" s="12"/>
      <c r="BP158" s="12"/>
      <c r="BQ158" s="12"/>
      <c r="BR158" s="12"/>
      <c r="BS158" s="12"/>
      <c r="BT158" s="12"/>
      <c r="BU158" s="12"/>
    </row>
    <row r="159" spans="1:73" ht="12.75" customHeight="1">
      <c r="A159" s="19"/>
      <c r="B159" s="19"/>
      <c r="C159" s="118"/>
      <c r="D159" s="118"/>
      <c r="E159" s="136"/>
      <c r="F159" s="136"/>
      <c r="G159" s="153">
        <f t="shared" si="27"/>
        <v>9</v>
      </c>
      <c r="H159" s="189">
        <f t="shared" ref="H159:R159" si="36">IF(H94="-","-",H301-$G159)</f>
        <v>-1.5</v>
      </c>
      <c r="I159" s="189">
        <f t="shared" si="25"/>
        <v>0</v>
      </c>
      <c r="J159" s="189">
        <f t="shared" si="36"/>
        <v>0.5</v>
      </c>
      <c r="K159" s="189">
        <f t="shared" si="36"/>
        <v>0.5</v>
      </c>
      <c r="L159" s="189">
        <f t="shared" si="36"/>
        <v>-1.5</v>
      </c>
      <c r="M159" s="189">
        <f t="shared" si="36"/>
        <v>-1.5</v>
      </c>
      <c r="N159" s="189">
        <f t="shared" si="36"/>
        <v>0</v>
      </c>
      <c r="O159" s="189">
        <f t="shared" si="26"/>
        <v>-0.5</v>
      </c>
      <c r="P159" s="189">
        <f t="shared" si="36"/>
        <v>1.5</v>
      </c>
      <c r="Q159" s="189">
        <f t="shared" si="36"/>
        <v>0.5</v>
      </c>
      <c r="R159" s="190">
        <f t="shared" si="36"/>
        <v>-0.19999999999999929</v>
      </c>
      <c r="S159" s="186"/>
      <c r="T159" s="141"/>
      <c r="U159" s="141"/>
      <c r="V159" s="141"/>
      <c r="W159" s="141"/>
      <c r="X159" s="141"/>
      <c r="Y159" s="141"/>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F159" s="12"/>
      <c r="BG159" s="12"/>
      <c r="BH159" s="12"/>
      <c r="BI159" s="12"/>
      <c r="BJ159" s="12"/>
      <c r="BK159" s="12"/>
      <c r="BL159" s="12"/>
      <c r="BM159" s="12"/>
      <c r="BN159" s="12"/>
      <c r="BO159" s="12"/>
      <c r="BP159" s="12"/>
      <c r="BQ159" s="12"/>
      <c r="BR159" s="12"/>
      <c r="BS159" s="12"/>
      <c r="BT159" s="12"/>
      <c r="BU159" s="12"/>
    </row>
    <row r="160" spans="1:73" ht="12.75" customHeight="1">
      <c r="A160" s="19"/>
      <c r="B160" s="19"/>
      <c r="C160" s="118"/>
      <c r="D160" s="118"/>
      <c r="E160" s="136"/>
      <c r="F160" s="136"/>
      <c r="G160" s="153">
        <f t="shared" si="27"/>
        <v>10</v>
      </c>
      <c r="H160" s="189">
        <f t="shared" ref="H160:R160" si="37">IF(H95="-","-",H302-$G160)</f>
        <v>0</v>
      </c>
      <c r="I160" s="189">
        <f t="shared" si="25"/>
        <v>0</v>
      </c>
      <c r="J160" s="189">
        <f t="shared" si="37"/>
        <v>-1</v>
      </c>
      <c r="K160" s="189">
        <f t="shared" si="37"/>
        <v>0</v>
      </c>
      <c r="L160" s="189">
        <f t="shared" si="37"/>
        <v>0</v>
      </c>
      <c r="M160" s="189">
        <f t="shared" si="37"/>
        <v>-1</v>
      </c>
      <c r="N160" s="189">
        <f t="shared" si="37"/>
        <v>0</v>
      </c>
      <c r="O160" s="189">
        <f t="shared" si="26"/>
        <v>0</v>
      </c>
      <c r="P160" s="189">
        <f t="shared" si="37"/>
        <v>0</v>
      </c>
      <c r="Q160" s="189">
        <f t="shared" si="37"/>
        <v>0</v>
      </c>
      <c r="R160" s="190">
        <f t="shared" si="37"/>
        <v>-0.19999999999999929</v>
      </c>
      <c r="S160" s="186"/>
      <c r="T160" s="141"/>
      <c r="U160" s="141"/>
      <c r="V160" s="141"/>
      <c r="W160" s="141"/>
      <c r="X160" s="141"/>
      <c r="Y160" s="141"/>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F160" s="12"/>
      <c r="BG160" s="12"/>
      <c r="BH160" s="12"/>
      <c r="BI160" s="12"/>
      <c r="BJ160" s="12"/>
      <c r="BK160" s="12"/>
      <c r="BL160" s="12"/>
      <c r="BM160" s="12"/>
      <c r="BN160" s="12"/>
      <c r="BO160" s="12"/>
      <c r="BP160" s="12"/>
      <c r="BQ160" s="12"/>
      <c r="BR160" s="12"/>
      <c r="BS160" s="12"/>
      <c r="BT160" s="12"/>
      <c r="BU160" s="12"/>
    </row>
    <row r="161" spans="1:73" ht="12.75" customHeight="1">
      <c r="A161" s="19"/>
      <c r="B161" s="19"/>
      <c r="C161" s="118"/>
      <c r="D161" s="118"/>
      <c r="E161" s="136"/>
      <c r="F161" s="136"/>
      <c r="G161" s="153">
        <f t="shared" si="27"/>
        <v>11</v>
      </c>
      <c r="H161" s="189" t="str">
        <f t="shared" ref="H161:R161" si="38">IF(H96="-","-",H303-$G161)</f>
        <v>-</v>
      </c>
      <c r="I161" s="189" t="str">
        <f t="shared" si="25"/>
        <v>-</v>
      </c>
      <c r="J161" s="189" t="str">
        <f t="shared" si="38"/>
        <v>-</v>
      </c>
      <c r="K161" s="189" t="str">
        <f t="shared" si="38"/>
        <v>-</v>
      </c>
      <c r="L161" s="189" t="str">
        <f t="shared" si="38"/>
        <v>-</v>
      </c>
      <c r="M161" s="189" t="str">
        <f t="shared" si="38"/>
        <v>-</v>
      </c>
      <c r="N161" s="189" t="str">
        <f t="shared" si="38"/>
        <v>-</v>
      </c>
      <c r="O161" s="189" t="str">
        <f t="shared" si="26"/>
        <v>-</v>
      </c>
      <c r="P161" s="189" t="str">
        <f t="shared" si="38"/>
        <v>-</v>
      </c>
      <c r="Q161" s="189" t="str">
        <f t="shared" si="38"/>
        <v>-</v>
      </c>
      <c r="R161" s="190" t="str">
        <f t="shared" si="38"/>
        <v>-</v>
      </c>
      <c r="S161" s="186"/>
      <c r="T161" s="141"/>
      <c r="U161" s="141"/>
      <c r="V161" s="141"/>
      <c r="W161" s="141"/>
      <c r="X161" s="141"/>
      <c r="Y161" s="141"/>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F161" s="12"/>
      <c r="BG161" s="12"/>
      <c r="BH161" s="12"/>
      <c r="BI161" s="12"/>
      <c r="BJ161" s="12"/>
      <c r="BK161" s="12"/>
      <c r="BL161" s="12"/>
      <c r="BM161" s="12"/>
      <c r="BN161" s="12"/>
      <c r="BO161" s="12"/>
      <c r="BP161" s="12"/>
      <c r="BQ161" s="12"/>
      <c r="BR161" s="12"/>
      <c r="BS161" s="12"/>
      <c r="BT161" s="12"/>
      <c r="BU161" s="12"/>
    </row>
    <row r="162" spans="1:73" ht="12.75" customHeight="1">
      <c r="A162" s="19"/>
      <c r="B162" s="19"/>
      <c r="C162" s="118"/>
      <c r="D162" s="118"/>
      <c r="E162" s="136"/>
      <c r="F162" s="136"/>
      <c r="G162" s="153">
        <f t="shared" si="27"/>
        <v>12</v>
      </c>
      <c r="H162" s="189" t="str">
        <f t="shared" ref="H162:R162" si="39">IF(H97="-","-",H304-$G162)</f>
        <v>-</v>
      </c>
      <c r="I162" s="189" t="str">
        <f t="shared" si="25"/>
        <v>-</v>
      </c>
      <c r="J162" s="189" t="str">
        <f t="shared" si="39"/>
        <v>-</v>
      </c>
      <c r="K162" s="189" t="str">
        <f t="shared" si="39"/>
        <v>-</v>
      </c>
      <c r="L162" s="189" t="str">
        <f t="shared" si="39"/>
        <v>-</v>
      </c>
      <c r="M162" s="189" t="str">
        <f t="shared" si="39"/>
        <v>-</v>
      </c>
      <c r="N162" s="189" t="str">
        <f t="shared" si="39"/>
        <v>-</v>
      </c>
      <c r="O162" s="189" t="str">
        <f t="shared" si="26"/>
        <v>-</v>
      </c>
      <c r="P162" s="189" t="str">
        <f t="shared" si="39"/>
        <v>-</v>
      </c>
      <c r="Q162" s="189" t="str">
        <f t="shared" si="39"/>
        <v>-</v>
      </c>
      <c r="R162" s="190" t="str">
        <f t="shared" si="39"/>
        <v>-</v>
      </c>
      <c r="S162" s="186"/>
      <c r="T162" s="141"/>
      <c r="U162" s="141"/>
      <c r="V162" s="141"/>
      <c r="W162" s="141"/>
      <c r="X162" s="141"/>
      <c r="Y162" s="141"/>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F162" s="12"/>
      <c r="BG162" s="12"/>
      <c r="BH162" s="12"/>
      <c r="BI162" s="12"/>
      <c r="BJ162" s="12"/>
      <c r="BK162" s="12"/>
      <c r="BL162" s="12"/>
      <c r="BM162" s="12"/>
      <c r="BN162" s="12"/>
      <c r="BO162" s="12"/>
      <c r="BP162" s="12"/>
      <c r="BQ162" s="12"/>
      <c r="BR162" s="12"/>
      <c r="BS162" s="12"/>
      <c r="BT162" s="12"/>
      <c r="BU162" s="12"/>
    </row>
    <row r="163" spans="1:73" ht="12.75" customHeight="1">
      <c r="A163" s="19"/>
      <c r="B163" s="19"/>
      <c r="C163" s="118"/>
      <c r="D163" s="118"/>
      <c r="E163" s="136"/>
      <c r="F163" s="136"/>
      <c r="G163" s="153">
        <f t="shared" si="27"/>
        <v>13</v>
      </c>
      <c r="H163" s="189" t="str">
        <f t="shared" ref="H163:R163" si="40">IF(H98="-","-",H305-$G163)</f>
        <v>-</v>
      </c>
      <c r="I163" s="189" t="str">
        <f t="shared" si="25"/>
        <v>-</v>
      </c>
      <c r="J163" s="189" t="str">
        <f t="shared" si="40"/>
        <v>-</v>
      </c>
      <c r="K163" s="189" t="str">
        <f t="shared" si="40"/>
        <v>-</v>
      </c>
      <c r="L163" s="189" t="str">
        <f t="shared" si="40"/>
        <v>-</v>
      </c>
      <c r="M163" s="189" t="str">
        <f t="shared" si="40"/>
        <v>-</v>
      </c>
      <c r="N163" s="189" t="str">
        <f t="shared" si="40"/>
        <v>-</v>
      </c>
      <c r="O163" s="189" t="str">
        <f t="shared" si="26"/>
        <v>-</v>
      </c>
      <c r="P163" s="189" t="str">
        <f t="shared" si="40"/>
        <v>-</v>
      </c>
      <c r="Q163" s="189" t="str">
        <f t="shared" si="40"/>
        <v>-</v>
      </c>
      <c r="R163" s="190" t="str">
        <f t="shared" si="40"/>
        <v>-</v>
      </c>
      <c r="S163" s="186"/>
      <c r="T163" s="141"/>
      <c r="U163" s="141"/>
      <c r="V163" s="141"/>
      <c r="W163" s="141"/>
      <c r="X163" s="141"/>
      <c r="Y163" s="141"/>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F163" s="12"/>
      <c r="BG163" s="12"/>
      <c r="BH163" s="12"/>
      <c r="BI163" s="12"/>
      <c r="BJ163" s="12"/>
      <c r="BK163" s="12"/>
      <c r="BL163" s="12"/>
      <c r="BM163" s="12"/>
      <c r="BN163" s="12"/>
      <c r="BO163" s="12"/>
      <c r="BP163" s="12"/>
      <c r="BQ163" s="12"/>
      <c r="BR163" s="12"/>
      <c r="BS163" s="12"/>
      <c r="BT163" s="12"/>
      <c r="BU163" s="12"/>
    </row>
    <row r="164" spans="1:73" ht="12.75" customHeight="1">
      <c r="A164" s="19"/>
      <c r="B164" s="19"/>
      <c r="C164" s="118"/>
      <c r="D164" s="118"/>
      <c r="E164" s="136"/>
      <c r="F164" s="136"/>
      <c r="G164" s="153">
        <f t="shared" si="27"/>
        <v>14</v>
      </c>
      <c r="H164" s="189" t="str">
        <f t="shared" ref="H164:R164" si="41">IF(H99="-","-",H306-$G164)</f>
        <v>-</v>
      </c>
      <c r="I164" s="189" t="str">
        <f t="shared" si="25"/>
        <v>-</v>
      </c>
      <c r="J164" s="189" t="str">
        <f t="shared" si="41"/>
        <v>-</v>
      </c>
      <c r="K164" s="189" t="str">
        <f t="shared" si="41"/>
        <v>-</v>
      </c>
      <c r="L164" s="189" t="str">
        <f t="shared" si="41"/>
        <v>-</v>
      </c>
      <c r="M164" s="189" t="str">
        <f t="shared" si="41"/>
        <v>-</v>
      </c>
      <c r="N164" s="189" t="str">
        <f t="shared" si="41"/>
        <v>-</v>
      </c>
      <c r="O164" s="189" t="str">
        <f t="shared" si="26"/>
        <v>-</v>
      </c>
      <c r="P164" s="189" t="str">
        <f t="shared" si="41"/>
        <v>-</v>
      </c>
      <c r="Q164" s="189" t="str">
        <f t="shared" si="41"/>
        <v>-</v>
      </c>
      <c r="R164" s="190" t="str">
        <f t="shared" si="41"/>
        <v>-</v>
      </c>
      <c r="S164" s="186"/>
      <c r="T164" s="141"/>
      <c r="U164" s="141"/>
      <c r="V164" s="141"/>
      <c r="W164" s="141"/>
      <c r="X164" s="141"/>
      <c r="Y164" s="141"/>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F164" s="12"/>
      <c r="BG164" s="12"/>
      <c r="BH164" s="12"/>
      <c r="BI164" s="12"/>
      <c r="BJ164" s="12"/>
      <c r="BK164" s="12"/>
      <c r="BL164" s="12"/>
      <c r="BM164" s="12"/>
      <c r="BN164" s="12"/>
      <c r="BO164" s="12"/>
      <c r="BP164" s="12"/>
      <c r="BQ164" s="12"/>
      <c r="BR164" s="12"/>
      <c r="BS164" s="12"/>
      <c r="BT164" s="12"/>
      <c r="BU164" s="12"/>
    </row>
    <row r="165" spans="1:73" ht="12.75" customHeight="1">
      <c r="A165" s="19"/>
      <c r="B165" s="19"/>
      <c r="C165" s="118"/>
      <c r="D165" s="118"/>
      <c r="E165" s="136"/>
      <c r="F165" s="136"/>
      <c r="G165" s="156">
        <f t="shared" si="27"/>
        <v>15</v>
      </c>
      <c r="H165" s="189" t="str">
        <f t="shared" ref="H165:R165" si="42">IF(H100="-","-",H307-$G165)</f>
        <v>-</v>
      </c>
      <c r="I165" s="189" t="str">
        <f t="shared" si="25"/>
        <v>-</v>
      </c>
      <c r="J165" s="189" t="str">
        <f t="shared" si="42"/>
        <v>-</v>
      </c>
      <c r="K165" s="189" t="str">
        <f t="shared" si="42"/>
        <v>-</v>
      </c>
      <c r="L165" s="189" t="str">
        <f t="shared" si="42"/>
        <v>-</v>
      </c>
      <c r="M165" s="189" t="str">
        <f t="shared" si="42"/>
        <v>-</v>
      </c>
      <c r="N165" s="189" t="str">
        <f t="shared" si="42"/>
        <v>-</v>
      </c>
      <c r="O165" s="189" t="str">
        <f t="shared" si="26"/>
        <v>-</v>
      </c>
      <c r="P165" s="189" t="str">
        <f t="shared" si="42"/>
        <v>-</v>
      </c>
      <c r="Q165" s="189" t="str">
        <f t="shared" si="42"/>
        <v>-</v>
      </c>
      <c r="R165" s="191" t="str">
        <f t="shared" si="42"/>
        <v>-</v>
      </c>
      <c r="S165" s="186"/>
      <c r="T165" s="141"/>
      <c r="U165" s="141"/>
      <c r="V165" s="141"/>
      <c r="W165" s="141"/>
      <c r="X165" s="141"/>
      <c r="Y165" s="141"/>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AW165" s="19"/>
      <c r="AX165" s="19"/>
      <c r="AY165" s="19"/>
      <c r="AZ165" s="19"/>
      <c r="BA165" s="19"/>
      <c r="BB165" s="19"/>
      <c r="BC165" s="19"/>
      <c r="BF165" s="12"/>
      <c r="BG165" s="12"/>
      <c r="BH165" s="12"/>
      <c r="BI165" s="12"/>
      <c r="BJ165" s="12"/>
      <c r="BK165" s="12"/>
      <c r="BL165" s="12"/>
      <c r="BM165" s="12"/>
      <c r="BN165" s="12"/>
      <c r="BO165" s="12"/>
      <c r="BP165" s="12"/>
      <c r="BQ165" s="12"/>
      <c r="BR165" s="12"/>
      <c r="BS165" s="12"/>
      <c r="BT165" s="12"/>
      <c r="BU165" s="12"/>
    </row>
    <row r="166" spans="1:73" ht="12.75" customHeight="1">
      <c r="A166" s="19"/>
      <c r="B166" s="19"/>
      <c r="C166" s="118"/>
      <c r="D166" s="593" t="s">
        <v>41</v>
      </c>
      <c r="E166" s="594"/>
      <c r="F166" s="595"/>
      <c r="G166" s="146" t="str">
        <f>$G$101</f>
        <v>0-15</v>
      </c>
      <c r="H166" s="192">
        <f t="shared" ref="H166:Q166" si="43">IF(H101=0,"",SUMPRODUCT(H150:H165,H85:H100)/H101)</f>
        <v>4.8387096774193492E-2</v>
      </c>
      <c r="I166" s="192">
        <f>IF(I101=0,"",SUMPRODUCT(I150:I165,I85:I100)/I101)</f>
        <v>-1.6129032258064589E-2</v>
      </c>
      <c r="J166" s="192">
        <f t="shared" si="43"/>
        <v>-6.4516129032258049E-2</v>
      </c>
      <c r="K166" s="192">
        <f t="shared" si="43"/>
        <v>0.27419354838709686</v>
      </c>
      <c r="L166" s="192">
        <f t="shared" si="43"/>
        <v>-0.17741935483870958</v>
      </c>
      <c r="M166" s="192">
        <f t="shared" si="43"/>
        <v>8.0645161290322523E-2</v>
      </c>
      <c r="N166" s="192">
        <f t="shared" si="43"/>
        <v>0.19354838709677408</v>
      </c>
      <c r="O166" s="192">
        <f>IF(O101=0,"",SUMPRODUCT(O150:O165,O85:O100)/O101)</f>
        <v>0.11290322580645157</v>
      </c>
      <c r="P166" s="192">
        <f t="shared" si="43"/>
        <v>0.33870967741935504</v>
      </c>
      <c r="Q166" s="192">
        <f t="shared" si="43"/>
        <v>0.25806451612903242</v>
      </c>
      <c r="R166" s="193">
        <f>SUMPRODUCT(R150:R165,R85:R100)/R101</f>
        <v>0.1048387096774193</v>
      </c>
      <c r="S166" s="186"/>
      <c r="T166" s="141"/>
      <c r="U166" s="141"/>
      <c r="V166" s="141"/>
      <c r="W166" s="141"/>
      <c r="X166" s="141"/>
      <c r="Y166" s="141"/>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F166" s="12"/>
      <c r="BG166" s="12"/>
      <c r="BH166" s="12"/>
      <c r="BI166" s="12"/>
      <c r="BJ166" s="12"/>
      <c r="BK166" s="12"/>
      <c r="BL166" s="12"/>
      <c r="BM166" s="12"/>
      <c r="BN166" s="12"/>
      <c r="BO166" s="12"/>
      <c r="BP166" s="12"/>
      <c r="BQ166" s="12"/>
      <c r="BR166" s="12"/>
      <c r="BS166" s="12"/>
      <c r="BT166" s="12"/>
      <c r="BU166" s="12"/>
    </row>
    <row r="167" spans="1:73" ht="12.75" customHeight="1">
      <c r="A167" s="19"/>
      <c r="B167" s="19"/>
      <c r="C167" s="118"/>
      <c r="D167" s="168"/>
      <c r="E167" s="168"/>
      <c r="F167" s="194"/>
      <c r="G167" s="165" t="s">
        <v>42</v>
      </c>
      <c r="H167" s="182">
        <f t="shared" ref="H167:Q167" si="44">IF(H101=0,"",RANK(H179,$H$179:$Q$179,1))</f>
        <v>2</v>
      </c>
      <c r="I167" s="182">
        <f t="shared" si="44"/>
        <v>1</v>
      </c>
      <c r="J167" s="182">
        <f t="shared" si="44"/>
        <v>3</v>
      </c>
      <c r="K167" s="182">
        <f t="shared" si="44"/>
        <v>9</v>
      </c>
      <c r="L167" s="182">
        <f t="shared" si="44"/>
        <v>6</v>
      </c>
      <c r="M167" s="182">
        <f t="shared" si="44"/>
        <v>4</v>
      </c>
      <c r="N167" s="182">
        <f t="shared" si="44"/>
        <v>7</v>
      </c>
      <c r="O167" s="182">
        <f t="shared" si="44"/>
        <v>5</v>
      </c>
      <c r="P167" s="182">
        <f t="shared" si="44"/>
        <v>10</v>
      </c>
      <c r="Q167" s="182">
        <f t="shared" si="44"/>
        <v>8</v>
      </c>
      <c r="R167" s="195"/>
      <c r="S167" s="8"/>
      <c r="T167" s="141"/>
      <c r="U167" s="141"/>
      <c r="V167" s="141"/>
      <c r="W167" s="141"/>
      <c r="X167" s="141"/>
      <c r="Y167" s="141"/>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F167" s="12"/>
      <c r="BG167" s="12"/>
      <c r="BH167" s="12"/>
      <c r="BI167" s="12"/>
      <c r="BJ167" s="12"/>
      <c r="BK167" s="12"/>
      <c r="BL167" s="12"/>
      <c r="BM167" s="12"/>
      <c r="BN167" s="12"/>
      <c r="BO167" s="12"/>
      <c r="BP167" s="12"/>
      <c r="BQ167" s="12"/>
      <c r="BR167" s="12"/>
      <c r="BS167" s="12"/>
      <c r="BT167" s="12"/>
      <c r="BU167" s="12"/>
    </row>
    <row r="168" spans="1:73" ht="12.75" customHeight="1">
      <c r="A168" s="19"/>
      <c r="B168" s="19"/>
      <c r="C168" s="168"/>
      <c r="D168" s="168"/>
      <c r="E168" s="168"/>
      <c r="F168" s="168"/>
      <c r="G168" s="168"/>
      <c r="H168" s="168"/>
      <c r="I168" s="168"/>
      <c r="J168" s="168"/>
      <c r="K168" s="168"/>
      <c r="L168" s="168"/>
      <c r="M168" s="168"/>
      <c r="N168" s="168"/>
      <c r="O168" s="168"/>
      <c r="P168" s="168"/>
      <c r="Q168" s="168"/>
      <c r="R168" s="168"/>
      <c r="S168" s="8"/>
      <c r="T168" s="141"/>
      <c r="U168" s="141"/>
      <c r="V168" s="141"/>
      <c r="W168" s="141"/>
      <c r="X168" s="141"/>
      <c r="Y168" s="141"/>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F168" s="12"/>
      <c r="BG168" s="12"/>
      <c r="BH168" s="12"/>
      <c r="BI168" s="12"/>
      <c r="BJ168" s="12"/>
      <c r="BK168" s="12"/>
      <c r="BL168" s="12"/>
      <c r="BM168" s="12"/>
      <c r="BN168" s="12"/>
      <c r="BO168" s="12"/>
      <c r="BP168" s="12"/>
      <c r="BQ168" s="12"/>
      <c r="BR168" s="12"/>
      <c r="BS168" s="12"/>
      <c r="BT168" s="12"/>
      <c r="BU168" s="12"/>
    </row>
    <row r="169" spans="1:73" ht="12.75" customHeight="1">
      <c r="A169" s="19"/>
      <c r="B169" s="19"/>
      <c r="C169" s="168"/>
      <c r="D169" s="168"/>
      <c r="E169" s="168"/>
      <c r="F169" s="168"/>
      <c r="G169" s="119" t="s">
        <v>44</v>
      </c>
      <c r="H169" s="184"/>
      <c r="I169" s="184"/>
      <c r="J169" s="185"/>
      <c r="K169" s="168"/>
      <c r="L169" s="168"/>
      <c r="M169" s="168"/>
      <c r="N169" s="168"/>
      <c r="O169" s="168"/>
      <c r="P169" s="168"/>
      <c r="Q169" s="168"/>
      <c r="R169" s="168"/>
      <c r="S169" s="8"/>
      <c r="T169" s="19"/>
      <c r="U169" s="19"/>
      <c r="V169" s="19"/>
      <c r="W169" s="19"/>
      <c r="X169" s="19"/>
      <c r="Y169" s="19"/>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F169" s="12"/>
      <c r="BG169" s="12"/>
      <c r="BH169" s="12"/>
      <c r="BI169" s="12"/>
      <c r="BJ169" s="12"/>
      <c r="BK169" s="12"/>
      <c r="BL169" s="12"/>
      <c r="BM169" s="12"/>
      <c r="BN169" s="12"/>
      <c r="BO169" s="12"/>
      <c r="BP169" s="12"/>
      <c r="BQ169" s="12"/>
      <c r="BR169" s="12"/>
      <c r="BS169" s="12"/>
      <c r="BT169" s="12"/>
      <c r="BU169" s="12"/>
    </row>
    <row r="170" spans="1:73" ht="24.75" customHeight="1">
      <c r="A170" s="19"/>
      <c r="B170" s="19"/>
      <c r="C170" s="168"/>
      <c r="D170" s="168"/>
      <c r="E170" s="168"/>
      <c r="F170" s="168"/>
      <c r="G170" s="168"/>
      <c r="H170" s="464" t="str">
        <f t="shared" ref="H170:Q170" si="45">H3</f>
        <v>Norway Harald Senneset</v>
      </c>
      <c r="I170" s="464" t="str">
        <f t="shared" si="45"/>
        <v>Norway Hildegunn Mjanger</v>
      </c>
      <c r="J170" s="468" t="str">
        <f t="shared" si="45"/>
        <v>Scotland Peter Clark</v>
      </c>
      <c r="K170" s="464" t="str">
        <f t="shared" si="45"/>
        <v>Belgium Martine Moerman</v>
      </c>
      <c r="L170" s="464" t="str">
        <f t="shared" si="45"/>
        <v>United Kingdom Dave Brown</v>
      </c>
      <c r="M170" s="464" t="str">
        <f t="shared" si="45"/>
        <v>Sweden AnneMarie Palmén Bratt</v>
      </c>
      <c r="N170" s="464" t="str">
        <f t="shared" si="45"/>
        <v>Belgium Ilse Maertens</v>
      </c>
      <c r="O170" s="464" t="str">
        <f>O3</f>
        <v>Germany Friederike Beussel</v>
      </c>
      <c r="P170" s="464" t="str">
        <f t="shared" si="45"/>
        <v>Sweden Rajlie Sjöberg</v>
      </c>
      <c r="Q170" s="464" t="str">
        <f t="shared" si="45"/>
        <v>Germany Ines Wilhelms</v>
      </c>
      <c r="R170" s="33"/>
      <c r="S170" s="8"/>
      <c r="T170" s="19"/>
      <c r="U170" s="19"/>
      <c r="V170" s="19"/>
      <c r="W170" s="19"/>
      <c r="X170" s="19"/>
      <c r="Y170" s="19"/>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F170" s="12"/>
      <c r="BG170" s="12"/>
      <c r="BH170" s="12"/>
      <c r="BI170" s="12"/>
      <c r="BJ170" s="12"/>
      <c r="BK170" s="12"/>
      <c r="BL170" s="12"/>
      <c r="BM170" s="12"/>
      <c r="BN170" s="12"/>
      <c r="BO170" s="12"/>
      <c r="BP170" s="12"/>
      <c r="BQ170" s="12"/>
      <c r="BR170" s="12"/>
      <c r="BS170" s="12"/>
      <c r="BT170" s="12"/>
      <c r="BU170" s="12"/>
    </row>
    <row r="171" spans="1:73" ht="12.75" customHeight="1">
      <c r="A171" s="19"/>
      <c r="B171" s="19"/>
      <c r="C171" s="168"/>
      <c r="D171" s="168"/>
      <c r="E171" s="168"/>
      <c r="F171" s="168"/>
      <c r="G171" s="168"/>
      <c r="H171" s="149" t="str">
        <f t="shared" ref="H171:Q171" si="46">H4</f>
        <v>Reader 1</v>
      </c>
      <c r="I171" s="149" t="str">
        <f t="shared" si="46"/>
        <v>Reader 2</v>
      </c>
      <c r="J171" s="149" t="str">
        <f t="shared" si="46"/>
        <v>Reader 3</v>
      </c>
      <c r="K171" s="149" t="str">
        <f t="shared" si="46"/>
        <v>Reader 4</v>
      </c>
      <c r="L171" s="149" t="str">
        <f t="shared" si="46"/>
        <v>Reader 5</v>
      </c>
      <c r="M171" s="149" t="str">
        <f t="shared" si="46"/>
        <v>Reader 6</v>
      </c>
      <c r="N171" s="149" t="str">
        <f t="shared" si="46"/>
        <v>Reader 7</v>
      </c>
      <c r="O171" s="149" t="str">
        <f>O4</f>
        <v>Reader 8</v>
      </c>
      <c r="P171" s="149" t="str">
        <f t="shared" si="46"/>
        <v>Reader 9</v>
      </c>
      <c r="Q171" s="149" t="str">
        <f t="shared" si="46"/>
        <v>Reader 10</v>
      </c>
      <c r="R171" s="33"/>
      <c r="S171" s="8"/>
      <c r="T171" s="19"/>
      <c r="U171" s="19"/>
      <c r="V171" s="19"/>
      <c r="W171" s="19"/>
      <c r="X171" s="19"/>
      <c r="Y171" s="19"/>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F171" s="12"/>
      <c r="BG171" s="12"/>
      <c r="BH171" s="12"/>
      <c r="BI171" s="12"/>
      <c r="BJ171" s="12"/>
      <c r="BK171" s="12"/>
      <c r="BL171" s="12"/>
      <c r="BM171" s="12"/>
      <c r="BN171" s="12"/>
      <c r="BO171" s="12"/>
      <c r="BP171" s="12"/>
      <c r="BQ171" s="12"/>
      <c r="BR171" s="12"/>
      <c r="BS171" s="12"/>
      <c r="BT171" s="12"/>
      <c r="BU171" s="12"/>
    </row>
    <row r="172" spans="1:73" ht="12.75" customHeight="1">
      <c r="A172" s="19"/>
      <c r="B172" s="19"/>
      <c r="C172" s="196"/>
      <c r="D172" s="72"/>
      <c r="E172" s="72"/>
      <c r="F172" s="72"/>
      <c r="G172" s="197" t="s">
        <v>45</v>
      </c>
      <c r="H172" s="198">
        <f t="shared" ref="H172:Q172" si="47">H123</f>
        <v>3</v>
      </c>
      <c r="I172" s="198">
        <f>I123</f>
        <v>1</v>
      </c>
      <c r="J172" s="198">
        <f t="shared" si="47"/>
        <v>2</v>
      </c>
      <c r="K172" s="198">
        <f t="shared" si="47"/>
        <v>5</v>
      </c>
      <c r="L172" s="198">
        <f t="shared" si="47"/>
        <v>4</v>
      </c>
      <c r="M172" s="198">
        <f t="shared" si="47"/>
        <v>9</v>
      </c>
      <c r="N172" s="198">
        <f t="shared" si="47"/>
        <v>6</v>
      </c>
      <c r="O172" s="198">
        <f>O123</f>
        <v>8</v>
      </c>
      <c r="P172" s="198">
        <f t="shared" si="47"/>
        <v>10</v>
      </c>
      <c r="Q172" s="198">
        <f t="shared" si="47"/>
        <v>7</v>
      </c>
      <c r="R172" s="33"/>
      <c r="S172" s="8"/>
      <c r="T172" s="19"/>
      <c r="U172" s="19"/>
      <c r="V172" s="19"/>
      <c r="W172" s="19"/>
      <c r="X172" s="19"/>
      <c r="Y172" s="19"/>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F172" s="12"/>
      <c r="BG172" s="12"/>
      <c r="BH172" s="12"/>
      <c r="BI172" s="12"/>
      <c r="BJ172" s="12"/>
      <c r="BK172" s="12"/>
      <c r="BL172" s="12"/>
      <c r="BM172" s="12"/>
      <c r="BN172" s="12"/>
      <c r="BO172" s="12"/>
      <c r="BP172" s="12"/>
      <c r="BQ172" s="12"/>
      <c r="BR172" s="12"/>
      <c r="BS172" s="12"/>
      <c r="BT172" s="12"/>
      <c r="BU172" s="12"/>
    </row>
    <row r="173" spans="1:73" ht="12.75" customHeight="1">
      <c r="A173" s="19"/>
      <c r="B173" s="19"/>
      <c r="C173" s="33"/>
      <c r="D173" s="199"/>
      <c r="E173" s="199"/>
      <c r="F173" s="199"/>
      <c r="G173" s="200" t="s">
        <v>46</v>
      </c>
      <c r="H173" s="201">
        <f t="shared" ref="H173:Q173" si="48">H145</f>
        <v>4</v>
      </c>
      <c r="I173" s="201">
        <f>I145</f>
        <v>1</v>
      </c>
      <c r="J173" s="201">
        <f t="shared" si="48"/>
        <v>2</v>
      </c>
      <c r="K173" s="201">
        <f t="shared" si="48"/>
        <v>6</v>
      </c>
      <c r="L173" s="201">
        <f t="shared" si="48"/>
        <v>2</v>
      </c>
      <c r="M173" s="201">
        <f t="shared" si="48"/>
        <v>7</v>
      </c>
      <c r="N173" s="201">
        <f t="shared" si="48"/>
        <v>5</v>
      </c>
      <c r="O173" s="201">
        <f>O145</f>
        <v>8</v>
      </c>
      <c r="P173" s="201">
        <f t="shared" si="48"/>
        <v>10</v>
      </c>
      <c r="Q173" s="201">
        <f t="shared" si="48"/>
        <v>9</v>
      </c>
      <c r="R173" s="33"/>
      <c r="S173" s="8"/>
      <c r="T173" s="19"/>
      <c r="U173" s="19"/>
      <c r="V173" s="19"/>
      <c r="W173" s="19"/>
      <c r="X173" s="19"/>
      <c r="Y173" s="19"/>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F173" s="12"/>
      <c r="BG173" s="12"/>
      <c r="BH173" s="12"/>
      <c r="BI173" s="12"/>
      <c r="BJ173" s="12"/>
      <c r="BK173" s="12"/>
      <c r="BL173" s="12"/>
      <c r="BM173" s="12"/>
      <c r="BN173" s="12"/>
      <c r="BO173" s="12"/>
      <c r="BP173" s="12"/>
      <c r="BQ173" s="12"/>
      <c r="BR173" s="12"/>
      <c r="BS173" s="12"/>
      <c r="BT173" s="12"/>
      <c r="BU173" s="12"/>
    </row>
    <row r="174" spans="1:73" ht="12.75" customHeight="1">
      <c r="A174" s="19"/>
      <c r="B174" s="19"/>
      <c r="C174" s="69"/>
      <c r="D174" s="202"/>
      <c r="E174" s="202"/>
      <c r="F174" s="202"/>
      <c r="G174" s="203" t="s">
        <v>119</v>
      </c>
      <c r="H174" s="204">
        <f t="shared" ref="H174:Q174" si="49">H167</f>
        <v>2</v>
      </c>
      <c r="I174" s="204">
        <f>I167</f>
        <v>1</v>
      </c>
      <c r="J174" s="204">
        <f t="shared" si="49"/>
        <v>3</v>
      </c>
      <c r="K174" s="204">
        <f t="shared" si="49"/>
        <v>9</v>
      </c>
      <c r="L174" s="204">
        <f t="shared" si="49"/>
        <v>6</v>
      </c>
      <c r="M174" s="204">
        <f t="shared" si="49"/>
        <v>4</v>
      </c>
      <c r="N174" s="204">
        <f t="shared" si="49"/>
        <v>7</v>
      </c>
      <c r="O174" s="204">
        <f>O167</f>
        <v>5</v>
      </c>
      <c r="P174" s="204">
        <f t="shared" si="49"/>
        <v>10</v>
      </c>
      <c r="Q174" s="204">
        <f t="shared" si="49"/>
        <v>8</v>
      </c>
      <c r="R174" s="33"/>
      <c r="S174" s="8"/>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F174" s="12"/>
      <c r="BG174" s="12"/>
      <c r="BH174" s="12"/>
      <c r="BI174" s="12"/>
      <c r="BJ174" s="12"/>
      <c r="BK174" s="12"/>
      <c r="BL174" s="12"/>
      <c r="BM174" s="12"/>
      <c r="BN174" s="12"/>
      <c r="BO174" s="12"/>
      <c r="BP174" s="12"/>
      <c r="BQ174" s="12"/>
      <c r="BR174" s="12"/>
      <c r="BS174" s="12"/>
      <c r="BT174" s="12"/>
      <c r="BU174" s="12"/>
    </row>
    <row r="175" spans="1:73" ht="12.75" customHeight="1">
      <c r="A175" s="19"/>
      <c r="B175" s="19"/>
      <c r="C175" s="118"/>
      <c r="D175" s="205"/>
      <c r="E175" s="206"/>
      <c r="F175" s="207"/>
      <c r="G175" s="208" t="s">
        <v>47</v>
      </c>
      <c r="H175" s="463">
        <f t="shared" ref="H175:Q175" si="50">IF(H101=0,"",RANK(H178,$H$178:$Q$178,1))</f>
        <v>3</v>
      </c>
      <c r="I175" s="463">
        <f t="shared" si="50"/>
        <v>1</v>
      </c>
      <c r="J175" s="463">
        <f t="shared" si="50"/>
        <v>2</v>
      </c>
      <c r="K175" s="463">
        <f t="shared" si="50"/>
        <v>6</v>
      </c>
      <c r="L175" s="463">
        <f t="shared" si="50"/>
        <v>4</v>
      </c>
      <c r="M175" s="463">
        <f t="shared" si="50"/>
        <v>6</v>
      </c>
      <c r="N175" s="463">
        <f t="shared" si="50"/>
        <v>5</v>
      </c>
      <c r="O175" s="463">
        <f t="shared" si="50"/>
        <v>8</v>
      </c>
      <c r="P175" s="463">
        <f t="shared" si="50"/>
        <v>10</v>
      </c>
      <c r="Q175" s="463">
        <f t="shared" si="50"/>
        <v>9</v>
      </c>
      <c r="R175" s="33"/>
      <c r="S175" s="8"/>
      <c r="T175" s="19"/>
      <c r="U175" s="19"/>
      <c r="V175" s="19"/>
      <c r="W175" s="19"/>
      <c r="X175" s="19"/>
      <c r="Y175" s="19"/>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F175" s="12"/>
      <c r="BG175" s="12"/>
      <c r="BH175" s="12"/>
      <c r="BI175" s="12"/>
      <c r="BJ175" s="12"/>
      <c r="BK175" s="12"/>
      <c r="BL175" s="12"/>
      <c r="BM175" s="12"/>
      <c r="BN175" s="12"/>
      <c r="BO175" s="12"/>
      <c r="BP175" s="12"/>
      <c r="BQ175" s="12"/>
      <c r="BR175" s="12"/>
      <c r="BS175" s="12"/>
      <c r="BT175" s="12"/>
      <c r="BU175" s="12"/>
    </row>
    <row r="176" spans="1:73" ht="12.75" customHeight="1">
      <c r="A176" s="19"/>
      <c r="B176" s="19"/>
      <c r="C176" s="19"/>
      <c r="D176" s="19"/>
      <c r="E176" s="19"/>
      <c r="F176" s="19"/>
      <c r="G176" s="209"/>
      <c r="H176" s="210"/>
      <c r="I176" s="210"/>
      <c r="J176" s="210"/>
      <c r="K176" s="210"/>
      <c r="L176" s="210"/>
      <c r="M176" s="210"/>
      <c r="N176" s="210"/>
      <c r="O176" s="210"/>
      <c r="P176" s="210"/>
      <c r="Q176" s="210"/>
      <c r="R176" s="19"/>
      <c r="S176" s="8"/>
      <c r="T176" s="19"/>
      <c r="U176" s="19"/>
      <c r="V176" s="19"/>
      <c r="W176" s="19"/>
      <c r="X176" s="19"/>
      <c r="Y176" s="19"/>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F176" s="12"/>
      <c r="BG176" s="12"/>
      <c r="BH176" s="12"/>
      <c r="BI176" s="12"/>
      <c r="BJ176" s="12"/>
      <c r="BK176" s="12"/>
      <c r="BL176" s="12"/>
      <c r="BM176" s="12"/>
      <c r="BN176" s="12"/>
      <c r="BO176" s="12"/>
      <c r="BP176" s="12"/>
      <c r="BQ176" s="12"/>
      <c r="BR176" s="12"/>
      <c r="BS176" s="12"/>
      <c r="BT176" s="12"/>
      <c r="BU176" s="12"/>
    </row>
    <row r="177" spans="1:245" ht="12.75" customHeight="1">
      <c r="A177" s="19"/>
      <c r="B177" s="19"/>
      <c r="C177" s="19"/>
      <c r="D177" s="19"/>
      <c r="E177" s="19"/>
      <c r="F177" s="19"/>
      <c r="G177" s="209"/>
      <c r="H177" s="210"/>
      <c r="I177" s="210"/>
      <c r="J177" s="210"/>
      <c r="K177" s="210"/>
      <c r="L177" s="210"/>
      <c r="M177" s="210"/>
      <c r="N177" s="210"/>
      <c r="O177" s="210"/>
      <c r="P177" s="210"/>
      <c r="Q177" s="210"/>
      <c r="R177" s="19"/>
      <c r="S177" s="8"/>
      <c r="T177" s="19"/>
      <c r="U177" s="19"/>
      <c r="V177" s="19"/>
      <c r="W177" s="19"/>
      <c r="X177" s="19"/>
      <c r="Y177" s="19"/>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F177" s="12"/>
      <c r="BG177" s="12"/>
      <c r="BH177" s="12"/>
      <c r="BI177" s="12"/>
      <c r="BJ177" s="12"/>
      <c r="BK177" s="12"/>
      <c r="BL177" s="12"/>
      <c r="BM177" s="12"/>
      <c r="BN177" s="12"/>
      <c r="BO177" s="12"/>
      <c r="BP177" s="12"/>
      <c r="BQ177" s="12"/>
      <c r="BR177" s="12"/>
      <c r="BS177" s="12"/>
      <c r="BT177" s="12"/>
      <c r="BU177" s="12"/>
    </row>
    <row r="178" spans="1:245" ht="12.75" customHeight="1">
      <c r="A178" s="19"/>
      <c r="B178" s="19"/>
      <c r="C178" s="19"/>
      <c r="D178" s="205"/>
      <c r="E178" s="206"/>
      <c r="F178" s="206"/>
      <c r="G178" s="211" t="s">
        <v>48</v>
      </c>
      <c r="H178" s="212">
        <f t="shared" ref="H178:Q178" si="51">IF(H101=0,"",AVERAGE(H172:H174))</f>
        <v>3</v>
      </c>
      <c r="I178" s="212">
        <f>IF(I101=0,"",AVERAGE(I172:I174))</f>
        <v>1</v>
      </c>
      <c r="J178" s="212">
        <f t="shared" si="51"/>
        <v>2.3333333333333335</v>
      </c>
      <c r="K178" s="212">
        <f t="shared" si="51"/>
        <v>6.666666666666667</v>
      </c>
      <c r="L178" s="212">
        <f t="shared" si="51"/>
        <v>4</v>
      </c>
      <c r="M178" s="212">
        <f t="shared" si="51"/>
        <v>6.666666666666667</v>
      </c>
      <c r="N178" s="212">
        <f t="shared" si="51"/>
        <v>6</v>
      </c>
      <c r="O178" s="212">
        <f t="shared" si="51"/>
        <v>7</v>
      </c>
      <c r="P178" s="212">
        <f t="shared" si="51"/>
        <v>10</v>
      </c>
      <c r="Q178" s="212">
        <f t="shared" si="51"/>
        <v>8</v>
      </c>
      <c r="R178" s="213" t="s">
        <v>49</v>
      </c>
      <c r="S178" s="68"/>
      <c r="T178" s="214"/>
      <c r="U178" s="214"/>
      <c r="V178" s="19"/>
      <c r="W178" s="19"/>
      <c r="X178" s="19"/>
      <c r="Y178" s="19"/>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F178" s="12"/>
      <c r="BG178" s="12"/>
      <c r="BH178" s="12"/>
      <c r="BI178" s="12"/>
      <c r="BJ178" s="12"/>
      <c r="BK178" s="12"/>
      <c r="BL178" s="12"/>
      <c r="BM178" s="12"/>
      <c r="BN178" s="12"/>
      <c r="BO178" s="12"/>
      <c r="BP178" s="12"/>
      <c r="BQ178" s="12"/>
      <c r="BR178" s="12"/>
      <c r="BS178" s="12"/>
      <c r="BT178" s="12"/>
      <c r="BU178" s="12"/>
    </row>
    <row r="179" spans="1:245" ht="12.75" customHeight="1">
      <c r="A179" s="19"/>
      <c r="B179" s="19"/>
      <c r="C179" s="19"/>
      <c r="D179" s="69"/>
      <c r="E179" s="202"/>
      <c r="F179" s="202"/>
      <c r="G179" s="215" t="s">
        <v>50</v>
      </c>
      <c r="H179" s="216">
        <f t="shared" ref="H179:Q179" si="52">IF(H101=0,"",ABS(H166))</f>
        <v>4.8387096774193492E-2</v>
      </c>
      <c r="I179" s="216">
        <f>IF(I101=0,"",ABS(I166))</f>
        <v>1.6129032258064589E-2</v>
      </c>
      <c r="J179" s="216">
        <f t="shared" si="52"/>
        <v>6.4516129032258049E-2</v>
      </c>
      <c r="K179" s="216">
        <f t="shared" si="52"/>
        <v>0.27419354838709686</v>
      </c>
      <c r="L179" s="216">
        <f t="shared" si="52"/>
        <v>0.17741935483870958</v>
      </c>
      <c r="M179" s="216">
        <f t="shared" si="52"/>
        <v>8.0645161290322523E-2</v>
      </c>
      <c r="N179" s="216">
        <f t="shared" si="52"/>
        <v>0.19354838709677408</v>
      </c>
      <c r="O179" s="216">
        <f t="shared" si="52"/>
        <v>0.11290322580645157</v>
      </c>
      <c r="P179" s="216">
        <f t="shared" si="52"/>
        <v>0.33870967741935504</v>
      </c>
      <c r="Q179" s="216">
        <f t="shared" si="52"/>
        <v>0.25806451612903242</v>
      </c>
      <c r="R179" s="213" t="s">
        <v>51</v>
      </c>
      <c r="S179" s="68"/>
      <c r="T179" s="214"/>
      <c r="U179" s="214"/>
      <c r="V179" s="19"/>
      <c r="W179" s="19"/>
      <c r="X179" s="19"/>
      <c r="Y179" s="19"/>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F179" s="12"/>
      <c r="BG179" s="12"/>
      <c r="BH179" s="12"/>
      <c r="BI179" s="12"/>
      <c r="BJ179" s="12"/>
      <c r="BK179" s="12"/>
      <c r="BL179" s="12"/>
      <c r="BM179" s="12"/>
      <c r="BN179" s="12"/>
      <c r="BO179" s="12"/>
      <c r="BP179" s="12"/>
      <c r="BQ179" s="12"/>
      <c r="BR179" s="12"/>
      <c r="BS179" s="12"/>
      <c r="BT179" s="12"/>
      <c r="BU179" s="12"/>
    </row>
    <row r="180" spans="1:245" ht="12.75" customHeight="1">
      <c r="A180" s="19"/>
      <c r="B180" s="19"/>
      <c r="C180" s="19"/>
      <c r="D180" s="19"/>
      <c r="E180" s="19"/>
      <c r="F180" s="19"/>
      <c r="G180" s="209"/>
      <c r="H180" s="210"/>
      <c r="I180" s="210"/>
      <c r="J180" s="210"/>
      <c r="K180" s="210"/>
      <c r="L180" s="210"/>
      <c r="M180" s="210"/>
      <c r="N180" s="210"/>
      <c r="O180" s="210"/>
      <c r="P180" s="210"/>
      <c r="Q180" s="210"/>
      <c r="R180" s="19"/>
      <c r="S180" s="8"/>
      <c r="T180" s="19"/>
      <c r="U180" s="19"/>
      <c r="V180" s="19"/>
      <c r="W180" s="19"/>
      <c r="X180" s="19"/>
      <c r="Y180" s="19"/>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F180" s="12"/>
      <c r="BG180" s="12"/>
      <c r="BH180" s="12"/>
      <c r="BI180" s="12"/>
      <c r="BJ180" s="12"/>
      <c r="BK180" s="12"/>
      <c r="BL180" s="12"/>
      <c r="BM180" s="12"/>
      <c r="BN180" s="12"/>
      <c r="BO180" s="12"/>
      <c r="BP180" s="12"/>
      <c r="BQ180" s="12"/>
      <c r="BR180" s="12"/>
      <c r="BS180" s="12"/>
      <c r="BT180" s="12"/>
      <c r="BU180" s="12"/>
    </row>
    <row r="181" spans="1:245" s="125" customFormat="1" ht="12.75" customHeight="1">
      <c r="A181" s="19"/>
      <c r="B181" s="19"/>
      <c r="C181" s="90"/>
      <c r="D181" s="217"/>
      <c r="E181" s="217"/>
      <c r="F181" s="217"/>
      <c r="G181" s="218"/>
      <c r="H181" s="219"/>
      <c r="I181" s="219"/>
      <c r="J181" s="219"/>
      <c r="K181" s="219"/>
      <c r="L181" s="219"/>
      <c r="M181" s="219"/>
      <c r="N181" s="219"/>
      <c r="O181" s="219"/>
      <c r="P181" s="219"/>
      <c r="Q181" s="219"/>
      <c r="R181" s="219"/>
      <c r="S181" s="8"/>
      <c r="T181" s="19"/>
      <c r="U181" s="19"/>
      <c r="V181" s="19"/>
      <c r="W181" s="19"/>
      <c r="X181" s="19"/>
      <c r="Y181" s="19"/>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F181" s="12"/>
      <c r="BG181" s="12"/>
      <c r="BH181" s="12"/>
      <c r="BI181" s="12"/>
      <c r="BJ181" s="12"/>
      <c r="BK181" s="12"/>
      <c r="BL181" s="12"/>
      <c r="BM181" s="12"/>
      <c r="BN181" s="12"/>
      <c r="BO181" s="12"/>
      <c r="BP181" s="12"/>
      <c r="BQ181" s="12"/>
      <c r="BR181" s="12"/>
      <c r="BS181" s="12"/>
      <c r="BT181" s="12"/>
      <c r="BU181" s="12"/>
    </row>
    <row r="182" spans="1:245" s="173" customFormat="1" ht="26.25" customHeight="1">
      <c r="A182" s="19"/>
      <c r="B182" s="19"/>
      <c r="C182" s="90"/>
      <c r="D182" s="92" t="str">
        <f>$H$1</f>
        <v>International North Sea Cod reading 2012, AGE</v>
      </c>
      <c r="E182" s="101"/>
      <c r="F182" s="101"/>
      <c r="G182" s="96"/>
      <c r="H182" s="220"/>
      <c r="I182" s="220"/>
      <c r="J182" s="220"/>
      <c r="K182" s="101"/>
      <c r="L182" s="96"/>
      <c r="M182" s="220"/>
      <c r="N182" s="220"/>
      <c r="O182" s="220"/>
      <c r="P182" s="101"/>
      <c r="Q182" s="96"/>
      <c r="R182" s="96"/>
      <c r="S182" s="8"/>
      <c r="T182" s="221"/>
      <c r="U182" s="221"/>
      <c r="V182" s="221"/>
      <c r="W182" s="221"/>
      <c r="X182" s="221"/>
      <c r="Y182" s="222"/>
      <c r="Z182" s="223"/>
      <c r="AA182" s="98"/>
      <c r="AB182" s="221"/>
      <c r="AC182" s="221"/>
      <c r="AD182" s="223"/>
      <c r="AE182" s="98"/>
      <c r="AF182" s="221"/>
      <c r="AG182" s="221"/>
      <c r="AH182" s="223"/>
      <c r="AI182" s="98"/>
      <c r="AJ182" s="221"/>
      <c r="AK182" s="221"/>
      <c r="AL182" s="223"/>
      <c r="AM182" s="98"/>
      <c r="AN182" s="221"/>
      <c r="AO182" s="221"/>
      <c r="AP182" s="223"/>
      <c r="AQ182" s="98"/>
      <c r="AR182" s="221"/>
      <c r="AS182" s="221"/>
      <c r="AT182" s="223"/>
      <c r="AU182" s="98"/>
      <c r="AV182" s="221"/>
      <c r="AW182" s="221"/>
      <c r="AX182" s="223"/>
      <c r="AY182" s="98"/>
      <c r="AZ182" s="221"/>
      <c r="BA182" s="221"/>
      <c r="BB182" s="223"/>
      <c r="BC182" s="98"/>
      <c r="BD182" s="224"/>
      <c r="BE182" s="224"/>
      <c r="BF182" s="225"/>
      <c r="BG182" s="224"/>
      <c r="BH182" s="224"/>
      <c r="BI182" s="225"/>
      <c r="BJ182" s="224"/>
      <c r="BK182" s="224"/>
      <c r="BL182" s="225"/>
      <c r="BN182" s="224"/>
      <c r="BO182" s="224"/>
      <c r="BP182" s="225"/>
      <c r="BR182" s="224"/>
      <c r="BS182" s="224"/>
      <c r="BT182" s="225"/>
      <c r="BV182" s="226"/>
      <c r="BW182" s="226"/>
      <c r="BX182" s="227"/>
      <c r="BY182" s="174"/>
      <c r="BZ182" s="226"/>
      <c r="CA182" s="226"/>
      <c r="CB182" s="227"/>
      <c r="CC182" s="174"/>
      <c r="CD182" s="226"/>
      <c r="CE182" s="226"/>
      <c r="CF182" s="227"/>
      <c r="CG182" s="174"/>
      <c r="CH182" s="226"/>
      <c r="CI182" s="226"/>
      <c r="CJ182" s="227"/>
      <c r="CK182" s="174"/>
      <c r="CL182" s="226"/>
      <c r="CM182" s="226"/>
      <c r="CN182" s="227"/>
      <c r="CO182" s="174"/>
      <c r="CP182" s="226"/>
      <c r="CQ182" s="226"/>
      <c r="CR182" s="227"/>
      <c r="CS182" s="174"/>
      <c r="CT182" s="226"/>
      <c r="CU182" s="226"/>
      <c r="CV182" s="227"/>
      <c r="CW182" s="174"/>
      <c r="CX182" s="226"/>
      <c r="CY182" s="226"/>
      <c r="CZ182" s="227"/>
      <c r="DA182" s="174"/>
      <c r="DB182" s="226"/>
      <c r="DC182" s="226"/>
      <c r="DD182" s="227"/>
      <c r="DE182" s="174"/>
      <c r="DF182" s="226"/>
      <c r="DG182" s="226"/>
      <c r="DH182" s="227"/>
      <c r="DI182" s="174"/>
      <c r="DJ182" s="226"/>
      <c r="DK182" s="226"/>
      <c r="DL182" s="227"/>
      <c r="DM182" s="174"/>
      <c r="DN182" s="226"/>
      <c r="DO182" s="226"/>
      <c r="DP182" s="227"/>
      <c r="DQ182" s="174"/>
      <c r="DR182" s="226"/>
      <c r="DS182" s="226"/>
      <c r="DT182" s="227"/>
      <c r="DU182" s="174"/>
      <c r="DV182" s="226"/>
      <c r="DW182" s="226"/>
      <c r="DX182" s="227"/>
      <c r="DY182" s="174"/>
      <c r="DZ182" s="226"/>
      <c r="EA182" s="226"/>
      <c r="EB182" s="227"/>
      <c r="EC182" s="174"/>
      <c r="ED182" s="226"/>
      <c r="EE182" s="226"/>
      <c r="EF182" s="227"/>
      <c r="EG182" s="174"/>
      <c r="EH182" s="226"/>
      <c r="EI182" s="226"/>
      <c r="EJ182" s="227"/>
      <c r="EK182" s="174"/>
      <c r="EL182" s="226"/>
      <c r="EM182" s="226"/>
      <c r="EN182" s="227"/>
      <c r="EO182" s="174"/>
      <c r="EP182" s="226"/>
      <c r="EQ182" s="226"/>
      <c r="ER182" s="227"/>
      <c r="ES182" s="174"/>
      <c r="ET182" s="226"/>
      <c r="EU182" s="226"/>
      <c r="EV182" s="227"/>
      <c r="EW182" s="174"/>
      <c r="EX182" s="226"/>
      <c r="EY182" s="226"/>
      <c r="EZ182" s="227"/>
      <c r="FA182" s="174"/>
      <c r="FB182" s="226"/>
      <c r="FC182" s="226"/>
      <c r="FD182" s="227"/>
      <c r="FE182" s="174"/>
      <c r="FF182" s="226"/>
      <c r="FG182" s="226"/>
      <c r="FH182" s="227"/>
      <c r="FI182" s="174"/>
      <c r="FJ182" s="226"/>
      <c r="FK182" s="226"/>
      <c r="FL182" s="227"/>
      <c r="FM182" s="174"/>
      <c r="FN182" s="226"/>
      <c r="FO182" s="226"/>
      <c r="FP182" s="227"/>
      <c r="FQ182" s="174"/>
      <c r="FR182" s="226"/>
      <c r="FS182" s="226"/>
      <c r="FT182" s="227"/>
      <c r="FU182" s="174"/>
      <c r="FV182" s="226"/>
      <c r="FW182" s="226"/>
      <c r="FX182" s="227"/>
      <c r="FY182" s="174"/>
      <c r="FZ182" s="226"/>
      <c r="GA182" s="226"/>
      <c r="GB182" s="227"/>
      <c r="GC182" s="174"/>
      <c r="GD182" s="226"/>
      <c r="GE182" s="226"/>
      <c r="GF182" s="227"/>
      <c r="GG182" s="174"/>
      <c r="GH182" s="226"/>
      <c r="GI182" s="226"/>
      <c r="GJ182" s="227"/>
      <c r="GK182" s="174"/>
      <c r="GL182" s="226"/>
      <c r="GM182" s="226"/>
      <c r="GN182" s="227"/>
      <c r="GO182" s="174"/>
      <c r="GP182" s="226"/>
      <c r="GQ182" s="226"/>
      <c r="GR182" s="227"/>
      <c r="GS182" s="174"/>
      <c r="GT182" s="226"/>
      <c r="GU182" s="226"/>
      <c r="GV182" s="227"/>
      <c r="GW182" s="174"/>
      <c r="GX182" s="226"/>
      <c r="GY182" s="226"/>
      <c r="GZ182" s="227"/>
      <c r="HA182" s="174"/>
      <c r="HB182" s="226"/>
      <c r="HC182" s="226"/>
      <c r="HD182" s="227"/>
      <c r="HE182" s="174"/>
      <c r="HF182" s="226"/>
      <c r="HG182" s="226"/>
      <c r="HH182" s="227"/>
      <c r="HI182" s="174"/>
      <c r="HJ182" s="226"/>
      <c r="HK182" s="226"/>
      <c r="HL182" s="227"/>
      <c r="HM182" s="174"/>
      <c r="HN182" s="226"/>
      <c r="HO182" s="226"/>
      <c r="HP182" s="227"/>
      <c r="HQ182" s="174"/>
      <c r="HR182" s="226"/>
      <c r="HS182" s="226"/>
      <c r="HT182" s="227"/>
      <c r="HU182" s="174"/>
      <c r="HV182" s="226"/>
      <c r="HW182" s="226"/>
      <c r="HX182" s="227"/>
      <c r="HY182" s="174"/>
      <c r="HZ182" s="226"/>
      <c r="IA182" s="226"/>
      <c r="IB182" s="227"/>
      <c r="IC182" s="174"/>
      <c r="ID182" s="226"/>
      <c r="IE182" s="226"/>
      <c r="IF182" s="227"/>
      <c r="IG182" s="174"/>
      <c r="IH182" s="226"/>
      <c r="II182" s="226"/>
      <c r="IJ182" s="227"/>
      <c r="IK182" s="174"/>
    </row>
    <row r="183" spans="1:245" s="173" customFormat="1" ht="15" customHeight="1">
      <c r="A183" s="19"/>
      <c r="B183" s="19"/>
      <c r="C183" s="90"/>
      <c r="D183" s="101"/>
      <c r="E183" s="93"/>
      <c r="F183" s="93"/>
      <c r="G183" s="96"/>
      <c r="H183" s="93"/>
      <c r="I183" s="93"/>
      <c r="J183" s="93"/>
      <c r="K183" s="93"/>
      <c r="L183" s="96"/>
      <c r="M183" s="93"/>
      <c r="N183" s="93"/>
      <c r="O183" s="93"/>
      <c r="P183" s="93"/>
      <c r="Q183" s="96"/>
      <c r="R183" s="96"/>
      <c r="S183" s="8"/>
      <c r="T183" s="228"/>
      <c r="U183" s="228"/>
      <c r="V183" s="228"/>
      <c r="W183" s="228"/>
      <c r="X183" s="228"/>
      <c r="Y183" s="229"/>
      <c r="Z183" s="228"/>
      <c r="AA183" s="98"/>
      <c r="AB183" s="228"/>
      <c r="AC183" s="228"/>
      <c r="AD183" s="228"/>
      <c r="AE183" s="98"/>
      <c r="AF183" s="228"/>
      <c r="AG183" s="228"/>
      <c r="AH183" s="228"/>
      <c r="AI183" s="98"/>
      <c r="AJ183" s="228"/>
      <c r="AK183" s="228"/>
      <c r="AL183" s="228"/>
      <c r="AM183" s="98"/>
      <c r="AN183" s="228"/>
      <c r="AO183" s="228"/>
      <c r="AP183" s="228"/>
      <c r="AQ183" s="98"/>
      <c r="AR183" s="228"/>
      <c r="AS183" s="228"/>
      <c r="AT183" s="228"/>
      <c r="AU183" s="98"/>
      <c r="AV183" s="228"/>
      <c r="AW183" s="228"/>
      <c r="AX183" s="228"/>
      <c r="AY183" s="98"/>
      <c r="AZ183" s="228"/>
      <c r="BA183" s="228"/>
      <c r="BB183" s="228"/>
      <c r="BC183" s="98"/>
      <c r="BD183" s="230"/>
      <c r="BE183" s="230"/>
      <c r="BF183" s="230"/>
      <c r="BG183" s="230"/>
      <c r="BH183" s="230"/>
      <c r="BI183" s="230"/>
      <c r="BJ183" s="230"/>
      <c r="BK183" s="230"/>
      <c r="BL183" s="230"/>
      <c r="BN183" s="230"/>
      <c r="BO183" s="230"/>
      <c r="BP183" s="230"/>
      <c r="BR183" s="230"/>
      <c r="BS183" s="230"/>
      <c r="BT183" s="230"/>
      <c r="BV183" s="231"/>
      <c r="BW183" s="231"/>
      <c r="BX183" s="231"/>
      <c r="BY183" s="174"/>
      <c r="BZ183" s="231"/>
      <c r="CA183" s="231"/>
      <c r="CB183" s="231"/>
      <c r="CC183" s="174"/>
      <c r="CD183" s="231"/>
      <c r="CE183" s="231"/>
      <c r="CF183" s="231"/>
      <c r="CG183" s="174"/>
      <c r="CH183" s="231"/>
      <c r="CI183" s="231"/>
      <c r="CJ183" s="231"/>
      <c r="CK183" s="174"/>
      <c r="CL183" s="231"/>
      <c r="CM183" s="231"/>
      <c r="CN183" s="231"/>
      <c r="CO183" s="174"/>
      <c r="CP183" s="231"/>
      <c r="CQ183" s="231"/>
      <c r="CR183" s="231"/>
      <c r="CS183" s="174"/>
      <c r="CT183" s="231"/>
      <c r="CU183" s="231"/>
      <c r="CV183" s="231"/>
      <c r="CW183" s="174"/>
      <c r="CX183" s="231"/>
      <c r="CY183" s="231"/>
      <c r="CZ183" s="231"/>
      <c r="DA183" s="174"/>
      <c r="DB183" s="231"/>
      <c r="DC183" s="231"/>
      <c r="DD183" s="231"/>
      <c r="DE183" s="174"/>
      <c r="DF183" s="231"/>
      <c r="DG183" s="231"/>
      <c r="DH183" s="231"/>
      <c r="DI183" s="174"/>
      <c r="DJ183" s="231"/>
      <c r="DK183" s="231"/>
      <c r="DL183" s="231"/>
      <c r="DM183" s="174"/>
      <c r="DN183" s="231"/>
      <c r="DO183" s="231"/>
      <c r="DP183" s="231"/>
      <c r="DQ183" s="174"/>
      <c r="DR183" s="231"/>
      <c r="DS183" s="231"/>
      <c r="DT183" s="231"/>
      <c r="DU183" s="174"/>
      <c r="DV183" s="231"/>
      <c r="DW183" s="231"/>
      <c r="DX183" s="231"/>
      <c r="DY183" s="174"/>
      <c r="DZ183" s="231"/>
      <c r="EA183" s="231"/>
      <c r="EB183" s="231"/>
      <c r="EC183" s="174"/>
      <c r="ED183" s="231"/>
      <c r="EE183" s="231"/>
      <c r="EF183" s="231"/>
      <c r="EG183" s="174"/>
      <c r="EH183" s="231"/>
      <c r="EI183" s="231"/>
      <c r="EJ183" s="231"/>
      <c r="EK183" s="174"/>
      <c r="EL183" s="231"/>
      <c r="EM183" s="231"/>
      <c r="EN183" s="231"/>
      <c r="EO183" s="174"/>
      <c r="EP183" s="231"/>
      <c r="EQ183" s="231"/>
      <c r="ER183" s="231"/>
      <c r="ES183" s="174"/>
      <c r="ET183" s="231"/>
      <c r="EU183" s="231"/>
      <c r="EV183" s="231"/>
      <c r="EW183" s="174"/>
      <c r="EX183" s="231"/>
      <c r="EY183" s="231"/>
      <c r="EZ183" s="231"/>
      <c r="FA183" s="174"/>
      <c r="FB183" s="231"/>
      <c r="FC183" s="231"/>
      <c r="FD183" s="231"/>
      <c r="FE183" s="174"/>
      <c r="FF183" s="231"/>
      <c r="FG183" s="231"/>
      <c r="FH183" s="231"/>
      <c r="FI183" s="174"/>
      <c r="FJ183" s="231"/>
      <c r="FK183" s="231"/>
      <c r="FL183" s="231"/>
      <c r="FM183" s="174"/>
      <c r="FN183" s="231"/>
      <c r="FO183" s="231"/>
      <c r="FP183" s="231"/>
      <c r="FQ183" s="174"/>
      <c r="FR183" s="231"/>
      <c r="FS183" s="231"/>
      <c r="FT183" s="231"/>
      <c r="FU183" s="174"/>
      <c r="FV183" s="231"/>
      <c r="FW183" s="231"/>
      <c r="FX183" s="231"/>
      <c r="FY183" s="174"/>
      <c r="FZ183" s="231"/>
      <c r="GA183" s="231"/>
      <c r="GB183" s="231"/>
      <c r="GC183" s="174"/>
      <c r="GD183" s="231"/>
      <c r="GE183" s="231"/>
      <c r="GF183" s="231"/>
      <c r="GG183" s="174"/>
      <c r="GH183" s="231"/>
      <c r="GI183" s="231"/>
      <c r="GJ183" s="231"/>
      <c r="GK183" s="174"/>
      <c r="GL183" s="231"/>
      <c r="GM183" s="231"/>
      <c r="GN183" s="231"/>
      <c r="GO183" s="174"/>
      <c r="GP183" s="231"/>
      <c r="GQ183" s="231"/>
      <c r="GR183" s="231"/>
      <c r="GS183" s="174"/>
      <c r="GT183" s="231"/>
      <c r="GU183" s="231"/>
      <c r="GV183" s="231"/>
      <c r="GW183" s="174"/>
      <c r="GX183" s="231"/>
      <c r="GY183" s="231"/>
      <c r="GZ183" s="231"/>
      <c r="HA183" s="174"/>
      <c r="HB183" s="231"/>
      <c r="HC183" s="231"/>
      <c r="HD183" s="231"/>
      <c r="HE183" s="174"/>
      <c r="HF183" s="231"/>
      <c r="HG183" s="231"/>
      <c r="HH183" s="231"/>
      <c r="HI183" s="174"/>
      <c r="HJ183" s="231"/>
      <c r="HK183" s="231"/>
      <c r="HL183" s="231"/>
      <c r="HM183" s="174"/>
      <c r="HN183" s="231"/>
      <c r="HO183" s="231"/>
      <c r="HP183" s="231"/>
      <c r="HQ183" s="174"/>
      <c r="HR183" s="231"/>
      <c r="HS183" s="231"/>
      <c r="HT183" s="231"/>
      <c r="HU183" s="174"/>
      <c r="HV183" s="231"/>
      <c r="HW183" s="231"/>
      <c r="HX183" s="231"/>
      <c r="HY183" s="174"/>
      <c r="HZ183" s="231"/>
      <c r="IA183" s="231"/>
      <c r="IB183" s="231"/>
      <c r="IC183" s="174"/>
      <c r="ID183" s="231"/>
      <c r="IE183" s="231"/>
      <c r="IF183" s="231"/>
      <c r="IG183" s="174"/>
      <c r="IH183" s="231"/>
      <c r="II183" s="231"/>
      <c r="IJ183" s="231"/>
      <c r="IK183" s="174"/>
    </row>
    <row r="184" spans="1:245" s="173" customFormat="1" ht="15" customHeight="1">
      <c r="A184" s="19"/>
      <c r="B184" s="19"/>
      <c r="C184" s="90"/>
      <c r="D184" s="220" t="s">
        <v>52</v>
      </c>
      <c r="E184" s="220"/>
      <c r="F184" s="93"/>
      <c r="G184" s="96"/>
      <c r="H184" s="93"/>
      <c r="I184" s="93"/>
      <c r="J184" s="93"/>
      <c r="K184" s="93"/>
      <c r="L184" s="96"/>
      <c r="M184" s="93"/>
      <c r="N184" s="93"/>
      <c r="O184" s="93"/>
      <c r="P184" s="93"/>
      <c r="Q184" s="96"/>
      <c r="R184" s="96"/>
      <c r="S184" s="8"/>
      <c r="T184" s="228"/>
      <c r="U184" s="228"/>
      <c r="V184" s="228"/>
      <c r="W184" s="228"/>
      <c r="X184" s="228"/>
      <c r="Y184" s="229"/>
      <c r="Z184" s="228"/>
      <c r="AA184" s="98"/>
      <c r="AB184" s="228"/>
      <c r="AC184" s="228"/>
      <c r="AD184" s="228"/>
      <c r="AE184" s="98"/>
      <c r="AF184" s="228"/>
      <c r="AG184" s="228"/>
      <c r="AH184" s="228"/>
      <c r="AI184" s="98"/>
      <c r="AJ184" s="228"/>
      <c r="AK184" s="228"/>
      <c r="AL184" s="228"/>
      <c r="AM184" s="98"/>
      <c r="AN184" s="228"/>
      <c r="AO184" s="228"/>
      <c r="AP184" s="228"/>
      <c r="AQ184" s="98"/>
      <c r="AR184" s="228"/>
      <c r="AS184" s="228"/>
      <c r="AT184" s="228"/>
      <c r="AU184" s="98"/>
      <c r="AV184" s="228"/>
      <c r="AW184" s="228"/>
      <c r="AX184" s="228"/>
      <c r="AY184" s="98"/>
      <c r="AZ184" s="228"/>
      <c r="BA184" s="228"/>
      <c r="BB184" s="228"/>
      <c r="BC184" s="98"/>
      <c r="BD184" s="230"/>
      <c r="BE184" s="230"/>
      <c r="BF184" s="230"/>
      <c r="BG184" s="230"/>
      <c r="BH184" s="230"/>
      <c r="BI184" s="230"/>
      <c r="BJ184" s="230"/>
      <c r="BK184" s="230"/>
      <c r="BL184" s="230"/>
      <c r="BN184" s="230"/>
      <c r="BO184" s="230"/>
      <c r="BP184" s="230"/>
      <c r="BR184" s="230"/>
      <c r="BS184" s="230"/>
      <c r="BT184" s="230"/>
      <c r="BV184" s="231"/>
      <c r="BW184" s="231"/>
      <c r="BX184" s="231"/>
      <c r="BY184" s="174"/>
      <c r="BZ184" s="231"/>
      <c r="CA184" s="231"/>
      <c r="CB184" s="231"/>
      <c r="CC184" s="174"/>
      <c r="CD184" s="231"/>
      <c r="CE184" s="231"/>
      <c r="CF184" s="231"/>
      <c r="CG184" s="174"/>
      <c r="CH184" s="231"/>
      <c r="CI184" s="231"/>
      <c r="CJ184" s="231"/>
      <c r="CK184" s="174"/>
      <c r="CL184" s="231"/>
      <c r="CM184" s="231"/>
      <c r="CN184" s="231"/>
      <c r="CO184" s="174"/>
      <c r="CP184" s="231"/>
      <c r="CQ184" s="231"/>
      <c r="CR184" s="231"/>
      <c r="CS184" s="174"/>
      <c r="CT184" s="231"/>
      <c r="CU184" s="231"/>
      <c r="CV184" s="231"/>
      <c r="CW184" s="174"/>
      <c r="CX184" s="231"/>
      <c r="CY184" s="231"/>
      <c r="CZ184" s="231"/>
      <c r="DA184" s="174"/>
      <c r="DB184" s="231"/>
      <c r="DC184" s="231"/>
      <c r="DD184" s="231"/>
      <c r="DE184" s="174"/>
      <c r="DF184" s="231"/>
      <c r="DG184" s="231"/>
      <c r="DH184" s="231"/>
      <c r="DI184" s="174"/>
      <c r="DJ184" s="231"/>
      <c r="DK184" s="231"/>
      <c r="DL184" s="231"/>
      <c r="DM184" s="174"/>
      <c r="DN184" s="231"/>
      <c r="DO184" s="231"/>
      <c r="DP184" s="231"/>
      <c r="DQ184" s="174"/>
      <c r="DR184" s="231"/>
      <c r="DS184" s="231"/>
      <c r="DT184" s="231"/>
      <c r="DU184" s="174"/>
      <c r="DV184" s="231"/>
      <c r="DW184" s="231"/>
      <c r="DX184" s="231"/>
      <c r="DY184" s="174"/>
      <c r="DZ184" s="231"/>
      <c r="EA184" s="231"/>
      <c r="EB184" s="231"/>
      <c r="EC184" s="174"/>
      <c r="ED184" s="231"/>
      <c r="EE184" s="231"/>
      <c r="EF184" s="231"/>
      <c r="EG184" s="174"/>
      <c r="EH184" s="231"/>
      <c r="EI184" s="231"/>
      <c r="EJ184" s="231"/>
      <c r="EK184" s="174"/>
      <c r="EL184" s="231"/>
      <c r="EM184" s="231"/>
      <c r="EN184" s="231"/>
      <c r="EO184" s="174"/>
      <c r="EP184" s="231"/>
      <c r="EQ184" s="231"/>
      <c r="ER184" s="231"/>
      <c r="ES184" s="174"/>
      <c r="ET184" s="231"/>
      <c r="EU184" s="231"/>
      <c r="EV184" s="231"/>
      <c r="EW184" s="174"/>
      <c r="EX184" s="231"/>
      <c r="EY184" s="231"/>
      <c r="EZ184" s="231"/>
      <c r="FA184" s="174"/>
      <c r="FB184" s="231"/>
      <c r="FC184" s="231"/>
      <c r="FD184" s="231"/>
      <c r="FE184" s="174"/>
      <c r="FF184" s="231"/>
      <c r="FG184" s="231"/>
      <c r="FH184" s="231"/>
      <c r="FI184" s="174"/>
      <c r="FJ184" s="231"/>
      <c r="FK184" s="231"/>
      <c r="FL184" s="231"/>
      <c r="FM184" s="174"/>
      <c r="FN184" s="231"/>
      <c r="FO184" s="231"/>
      <c r="FP184" s="231"/>
      <c r="FQ184" s="174"/>
      <c r="FR184" s="231"/>
      <c r="FS184" s="231"/>
      <c r="FT184" s="231"/>
      <c r="FU184" s="174"/>
      <c r="FV184" s="231"/>
      <c r="FW184" s="231"/>
      <c r="FX184" s="231"/>
      <c r="FY184" s="174"/>
      <c r="FZ184" s="231"/>
      <c r="GA184" s="231"/>
      <c r="GB184" s="231"/>
      <c r="GC184" s="174"/>
      <c r="GD184" s="231"/>
      <c r="GE184" s="231"/>
      <c r="GF184" s="231"/>
      <c r="GG184" s="174"/>
      <c r="GH184" s="231"/>
      <c r="GI184" s="231"/>
      <c r="GJ184" s="231"/>
      <c r="GK184" s="174"/>
      <c r="GL184" s="231"/>
      <c r="GM184" s="231"/>
      <c r="GN184" s="231"/>
      <c r="GO184" s="174"/>
      <c r="GP184" s="231"/>
      <c r="GQ184" s="231"/>
      <c r="GR184" s="231"/>
      <c r="GS184" s="174"/>
      <c r="GT184" s="231"/>
      <c r="GU184" s="231"/>
      <c r="GV184" s="231"/>
      <c r="GW184" s="174"/>
      <c r="GX184" s="231"/>
      <c r="GY184" s="231"/>
      <c r="GZ184" s="231"/>
      <c r="HA184" s="174"/>
      <c r="HB184" s="231"/>
      <c r="HC184" s="231"/>
      <c r="HD184" s="231"/>
      <c r="HE184" s="174"/>
      <c r="HF184" s="231"/>
      <c r="HG184" s="231"/>
      <c r="HH184" s="231"/>
      <c r="HI184" s="174"/>
      <c r="HJ184" s="231"/>
      <c r="HK184" s="231"/>
      <c r="HL184" s="231"/>
      <c r="HM184" s="174"/>
      <c r="HN184" s="231"/>
      <c r="HO184" s="231"/>
      <c r="HP184" s="231"/>
      <c r="HQ184" s="174"/>
      <c r="HR184" s="231"/>
      <c r="HS184" s="231"/>
      <c r="HT184" s="231"/>
      <c r="HU184" s="174"/>
      <c r="HV184" s="231"/>
      <c r="HW184" s="231"/>
      <c r="HX184" s="231"/>
      <c r="HY184" s="174"/>
      <c r="HZ184" s="231"/>
      <c r="IA184" s="231"/>
      <c r="IB184" s="231"/>
      <c r="IC184" s="174"/>
      <c r="ID184" s="231"/>
      <c r="IE184" s="231"/>
      <c r="IF184" s="231"/>
      <c r="IG184" s="174"/>
      <c r="IH184" s="231"/>
      <c r="II184" s="231"/>
      <c r="IJ184" s="231"/>
      <c r="IK184" s="174"/>
    </row>
    <row r="185" spans="1:245" s="173" customFormat="1" ht="15" customHeight="1">
      <c r="A185" s="19"/>
      <c r="B185" s="19"/>
      <c r="C185" s="90"/>
      <c r="D185" s="220"/>
      <c r="E185" s="93"/>
      <c r="F185" s="93"/>
      <c r="G185" s="96"/>
      <c r="H185" s="93"/>
      <c r="I185" s="93"/>
      <c r="J185" s="93"/>
      <c r="K185" s="93"/>
      <c r="L185" s="96"/>
      <c r="M185" s="93"/>
      <c r="N185" s="93"/>
      <c r="O185" s="93"/>
      <c r="P185" s="93"/>
      <c r="Q185" s="96"/>
      <c r="R185" s="96"/>
      <c r="S185" s="8"/>
      <c r="T185" s="228"/>
      <c r="U185" s="228"/>
      <c r="V185" s="228"/>
      <c r="W185" s="228"/>
      <c r="X185" s="228"/>
      <c r="Y185" s="229"/>
      <c r="Z185" s="228"/>
      <c r="AA185" s="98"/>
      <c r="AB185" s="228"/>
      <c r="AC185" s="228"/>
      <c r="AD185" s="228"/>
      <c r="AE185" s="98"/>
      <c r="AF185" s="228"/>
      <c r="AG185" s="228"/>
      <c r="AH185" s="228"/>
      <c r="AI185" s="98"/>
      <c r="AJ185" s="228"/>
      <c r="AK185" s="228"/>
      <c r="AL185" s="228"/>
      <c r="AM185" s="98"/>
      <c r="AN185" s="228"/>
      <c r="AO185" s="228"/>
      <c r="AP185" s="228"/>
      <c r="AQ185" s="98"/>
      <c r="AR185" s="228"/>
      <c r="AS185" s="228"/>
      <c r="AT185" s="228"/>
      <c r="AU185" s="98"/>
      <c r="AV185" s="228"/>
      <c r="AW185" s="228"/>
      <c r="AX185" s="228"/>
      <c r="AY185" s="98"/>
      <c r="AZ185" s="228"/>
      <c r="BA185" s="228"/>
      <c r="BB185" s="228"/>
      <c r="BC185" s="98"/>
      <c r="BD185" s="230"/>
      <c r="BE185" s="230"/>
      <c r="BF185" s="230"/>
      <c r="BG185" s="230"/>
      <c r="BH185" s="230"/>
      <c r="BI185" s="230"/>
      <c r="BJ185" s="230"/>
      <c r="BK185" s="230"/>
      <c r="BL185" s="230"/>
      <c r="BN185" s="230"/>
      <c r="BO185" s="230"/>
      <c r="BP185" s="230"/>
      <c r="BR185" s="230"/>
      <c r="BS185" s="230"/>
      <c r="BT185" s="230"/>
      <c r="BV185" s="231"/>
      <c r="BW185" s="231"/>
      <c r="BX185" s="231"/>
      <c r="BY185" s="174"/>
      <c r="BZ185" s="231"/>
      <c r="CA185" s="231"/>
      <c r="CB185" s="231"/>
      <c r="CC185" s="174"/>
      <c r="CD185" s="231"/>
      <c r="CE185" s="231"/>
      <c r="CF185" s="231"/>
      <c r="CG185" s="174"/>
      <c r="CH185" s="231"/>
      <c r="CI185" s="231"/>
      <c r="CJ185" s="231"/>
      <c r="CK185" s="174"/>
      <c r="CL185" s="231"/>
      <c r="CM185" s="231"/>
      <c r="CN185" s="231"/>
      <c r="CO185" s="174"/>
      <c r="CP185" s="231"/>
      <c r="CQ185" s="231"/>
      <c r="CR185" s="231"/>
      <c r="CS185" s="174"/>
      <c r="CT185" s="231"/>
      <c r="CU185" s="231"/>
      <c r="CV185" s="231"/>
      <c r="CW185" s="174"/>
      <c r="CX185" s="231"/>
      <c r="CY185" s="231"/>
      <c r="CZ185" s="231"/>
      <c r="DA185" s="174"/>
      <c r="DB185" s="231"/>
      <c r="DC185" s="231"/>
      <c r="DD185" s="231"/>
      <c r="DE185" s="174"/>
      <c r="DF185" s="231"/>
      <c r="DG185" s="231"/>
      <c r="DH185" s="231"/>
      <c r="DI185" s="174"/>
      <c r="DJ185" s="231"/>
      <c r="DK185" s="231"/>
      <c r="DL185" s="231"/>
      <c r="DM185" s="174"/>
      <c r="DN185" s="231"/>
      <c r="DO185" s="231"/>
      <c r="DP185" s="231"/>
      <c r="DQ185" s="174"/>
      <c r="DR185" s="231"/>
      <c r="DS185" s="231"/>
      <c r="DT185" s="231"/>
      <c r="DU185" s="174"/>
      <c r="DV185" s="231"/>
      <c r="DW185" s="231"/>
      <c r="DX185" s="231"/>
      <c r="DY185" s="174"/>
      <c r="DZ185" s="231"/>
      <c r="EA185" s="231"/>
      <c r="EB185" s="231"/>
      <c r="EC185" s="174"/>
      <c r="ED185" s="231"/>
      <c r="EE185" s="231"/>
      <c r="EF185" s="231"/>
      <c r="EG185" s="174"/>
      <c r="EH185" s="231"/>
      <c r="EI185" s="231"/>
      <c r="EJ185" s="231"/>
      <c r="EK185" s="174"/>
      <c r="EL185" s="231"/>
      <c r="EM185" s="231"/>
      <c r="EN185" s="231"/>
      <c r="EO185" s="174"/>
      <c r="EP185" s="231"/>
      <c r="EQ185" s="231"/>
      <c r="ER185" s="231"/>
      <c r="ES185" s="174"/>
      <c r="ET185" s="231"/>
      <c r="EU185" s="231"/>
      <c r="EV185" s="231"/>
      <c r="EW185" s="174"/>
      <c r="EX185" s="231"/>
      <c r="EY185" s="231"/>
      <c r="EZ185" s="231"/>
      <c r="FA185" s="174"/>
      <c r="FB185" s="231"/>
      <c r="FC185" s="231"/>
      <c r="FD185" s="231"/>
      <c r="FE185" s="174"/>
      <c r="FF185" s="231"/>
      <c r="FG185" s="231"/>
      <c r="FH185" s="231"/>
      <c r="FI185" s="174"/>
      <c r="FJ185" s="231"/>
      <c r="FK185" s="231"/>
      <c r="FL185" s="231"/>
      <c r="FM185" s="174"/>
      <c r="FN185" s="231"/>
      <c r="FO185" s="231"/>
      <c r="FP185" s="231"/>
      <c r="FQ185" s="174"/>
      <c r="FR185" s="231"/>
      <c r="FS185" s="231"/>
      <c r="FT185" s="231"/>
      <c r="FU185" s="174"/>
      <c r="FV185" s="231"/>
      <c r="FW185" s="231"/>
      <c r="FX185" s="231"/>
      <c r="FY185" s="174"/>
      <c r="FZ185" s="231"/>
      <c r="GA185" s="231"/>
      <c r="GB185" s="231"/>
      <c r="GC185" s="174"/>
      <c r="GD185" s="231"/>
      <c r="GE185" s="231"/>
      <c r="GF185" s="231"/>
      <c r="GG185" s="174"/>
      <c r="GH185" s="231"/>
      <c r="GI185" s="231"/>
      <c r="GJ185" s="231"/>
      <c r="GK185" s="174"/>
      <c r="GL185" s="231"/>
      <c r="GM185" s="231"/>
      <c r="GN185" s="231"/>
      <c r="GO185" s="174"/>
      <c r="GP185" s="231"/>
      <c r="GQ185" s="231"/>
      <c r="GR185" s="231"/>
      <c r="GS185" s="174"/>
      <c r="GT185" s="231"/>
      <c r="GU185" s="231"/>
      <c r="GV185" s="231"/>
      <c r="GW185" s="174"/>
      <c r="GX185" s="231"/>
      <c r="GY185" s="231"/>
      <c r="GZ185" s="231"/>
      <c r="HA185" s="174"/>
      <c r="HB185" s="231"/>
      <c r="HC185" s="231"/>
      <c r="HD185" s="231"/>
      <c r="HE185" s="174"/>
      <c r="HF185" s="231"/>
      <c r="HG185" s="231"/>
      <c r="HH185" s="231"/>
      <c r="HI185" s="174"/>
      <c r="HJ185" s="231"/>
      <c r="HK185" s="231"/>
      <c r="HL185" s="231"/>
      <c r="HM185" s="174"/>
      <c r="HN185" s="231"/>
      <c r="HO185" s="231"/>
      <c r="HP185" s="231"/>
      <c r="HQ185" s="174"/>
      <c r="HR185" s="231"/>
      <c r="HS185" s="231"/>
      <c r="HT185" s="231"/>
      <c r="HU185" s="174"/>
      <c r="HV185" s="231"/>
      <c r="HW185" s="231"/>
      <c r="HX185" s="231"/>
      <c r="HY185" s="174"/>
      <c r="HZ185" s="231"/>
      <c r="IA185" s="231"/>
      <c r="IB185" s="231"/>
      <c r="IC185" s="174"/>
      <c r="ID185" s="231"/>
      <c r="IE185" s="231"/>
      <c r="IF185" s="231"/>
      <c r="IG185" s="174"/>
      <c r="IH185" s="231"/>
      <c r="II185" s="231"/>
      <c r="IJ185" s="231"/>
      <c r="IK185" s="174"/>
    </row>
    <row r="186" spans="1:245" s="173" customFormat="1" ht="15" customHeight="1">
      <c r="A186" s="19"/>
      <c r="B186" s="19"/>
      <c r="C186" s="90"/>
      <c r="D186" s="220"/>
      <c r="E186" s="93"/>
      <c r="F186" s="93"/>
      <c r="G186" s="96"/>
      <c r="H186" s="93"/>
      <c r="I186" s="93"/>
      <c r="J186" s="93"/>
      <c r="K186" s="93"/>
      <c r="L186" s="96"/>
      <c r="M186" s="93"/>
      <c r="N186" s="93"/>
      <c r="O186" s="93"/>
      <c r="P186" s="93"/>
      <c r="Q186" s="96"/>
      <c r="R186" s="96"/>
      <c r="S186" s="8"/>
      <c r="T186" s="228"/>
      <c r="U186" s="228"/>
      <c r="V186" s="228"/>
      <c r="W186" s="228"/>
      <c r="X186" s="228"/>
      <c r="Y186" s="229"/>
      <c r="Z186" s="228"/>
      <c r="AA186" s="98"/>
      <c r="AB186" s="228"/>
      <c r="AC186" s="228"/>
      <c r="AD186" s="228"/>
      <c r="AE186" s="98"/>
      <c r="AF186" s="228"/>
      <c r="AG186" s="228"/>
      <c r="AH186" s="228"/>
      <c r="AI186" s="98"/>
      <c r="AJ186" s="228"/>
      <c r="AK186" s="228"/>
      <c r="AL186" s="228"/>
      <c r="AM186" s="98"/>
      <c r="AN186" s="228"/>
      <c r="AO186" s="228"/>
      <c r="AP186" s="228"/>
      <c r="AQ186" s="98"/>
      <c r="AR186" s="228"/>
      <c r="AS186" s="228"/>
      <c r="AT186" s="228"/>
      <c r="AU186" s="98"/>
      <c r="AV186" s="228"/>
      <c r="AW186" s="228"/>
      <c r="AX186" s="228"/>
      <c r="AY186" s="98"/>
      <c r="AZ186" s="228"/>
      <c r="BA186" s="228"/>
      <c r="BB186" s="228"/>
      <c r="BC186" s="98"/>
      <c r="BD186" s="230"/>
      <c r="BE186" s="230"/>
      <c r="BF186" s="230"/>
      <c r="BG186" s="230"/>
      <c r="BH186" s="230"/>
      <c r="BI186" s="230"/>
      <c r="BJ186" s="230"/>
      <c r="BK186" s="230"/>
      <c r="BL186" s="230"/>
      <c r="BN186" s="230"/>
      <c r="BO186" s="230"/>
      <c r="BP186" s="230"/>
      <c r="BR186" s="230"/>
      <c r="BS186" s="230"/>
      <c r="BT186" s="230"/>
      <c r="BV186" s="231"/>
      <c r="BW186" s="231"/>
      <c r="BX186" s="231"/>
      <c r="BY186" s="174"/>
      <c r="BZ186" s="231"/>
      <c r="CA186" s="231"/>
      <c r="CB186" s="231"/>
      <c r="CC186" s="174"/>
      <c r="CD186" s="231"/>
      <c r="CE186" s="231"/>
      <c r="CF186" s="231"/>
      <c r="CG186" s="174"/>
      <c r="CH186" s="231"/>
      <c r="CI186" s="231"/>
      <c r="CJ186" s="231"/>
      <c r="CK186" s="174"/>
      <c r="CL186" s="231"/>
      <c r="CM186" s="231"/>
      <c r="CN186" s="231"/>
      <c r="CO186" s="174"/>
      <c r="CP186" s="231"/>
      <c r="CQ186" s="231"/>
      <c r="CR186" s="231"/>
      <c r="CS186" s="174"/>
      <c r="CT186" s="231"/>
      <c r="CU186" s="231"/>
      <c r="CV186" s="231"/>
      <c r="CW186" s="174"/>
      <c r="CX186" s="231"/>
      <c r="CY186" s="231"/>
      <c r="CZ186" s="231"/>
      <c r="DA186" s="174"/>
      <c r="DB186" s="231"/>
      <c r="DC186" s="231"/>
      <c r="DD186" s="231"/>
      <c r="DE186" s="174"/>
      <c r="DF186" s="231"/>
      <c r="DG186" s="231"/>
      <c r="DH186" s="231"/>
      <c r="DI186" s="174"/>
      <c r="DJ186" s="231"/>
      <c r="DK186" s="231"/>
      <c r="DL186" s="231"/>
      <c r="DM186" s="174"/>
      <c r="DN186" s="231"/>
      <c r="DO186" s="231"/>
      <c r="DP186" s="231"/>
      <c r="DQ186" s="174"/>
      <c r="DR186" s="231"/>
      <c r="DS186" s="231"/>
      <c r="DT186" s="231"/>
      <c r="DU186" s="174"/>
      <c r="DV186" s="231"/>
      <c r="DW186" s="231"/>
      <c r="DX186" s="231"/>
      <c r="DY186" s="174"/>
      <c r="DZ186" s="231"/>
      <c r="EA186" s="231"/>
      <c r="EB186" s="231"/>
      <c r="EC186" s="174"/>
      <c r="ED186" s="231"/>
      <c r="EE186" s="231"/>
      <c r="EF186" s="231"/>
      <c r="EG186" s="174"/>
      <c r="EH186" s="231"/>
      <c r="EI186" s="231"/>
      <c r="EJ186" s="231"/>
      <c r="EK186" s="174"/>
      <c r="EL186" s="231"/>
      <c r="EM186" s="231"/>
      <c r="EN186" s="231"/>
      <c r="EO186" s="174"/>
      <c r="EP186" s="231"/>
      <c r="EQ186" s="231"/>
      <c r="ER186" s="231"/>
      <c r="ES186" s="174"/>
      <c r="ET186" s="231"/>
      <c r="EU186" s="231"/>
      <c r="EV186" s="231"/>
      <c r="EW186" s="174"/>
      <c r="EX186" s="231"/>
      <c r="EY186" s="231"/>
      <c r="EZ186" s="231"/>
      <c r="FA186" s="174"/>
      <c r="FB186" s="231"/>
      <c r="FC186" s="231"/>
      <c r="FD186" s="231"/>
      <c r="FE186" s="174"/>
      <c r="FF186" s="231"/>
      <c r="FG186" s="231"/>
      <c r="FH186" s="231"/>
      <c r="FI186" s="174"/>
      <c r="FJ186" s="231"/>
      <c r="FK186" s="231"/>
      <c r="FL186" s="231"/>
      <c r="FM186" s="174"/>
      <c r="FN186" s="231"/>
      <c r="FO186" s="231"/>
      <c r="FP186" s="231"/>
      <c r="FQ186" s="174"/>
      <c r="FR186" s="231"/>
      <c r="FS186" s="231"/>
      <c r="FT186" s="231"/>
      <c r="FU186" s="174"/>
      <c r="FV186" s="231"/>
      <c r="FW186" s="231"/>
      <c r="FX186" s="231"/>
      <c r="FY186" s="174"/>
      <c r="FZ186" s="231"/>
      <c r="GA186" s="231"/>
      <c r="GB186" s="231"/>
      <c r="GC186" s="174"/>
      <c r="GD186" s="231"/>
      <c r="GE186" s="231"/>
      <c r="GF186" s="231"/>
      <c r="GG186" s="174"/>
      <c r="GH186" s="231"/>
      <c r="GI186" s="231"/>
      <c r="GJ186" s="231"/>
      <c r="GK186" s="174"/>
      <c r="GL186" s="231"/>
      <c r="GM186" s="231"/>
      <c r="GN186" s="231"/>
      <c r="GO186" s="174"/>
      <c r="GP186" s="231"/>
      <c r="GQ186" s="231"/>
      <c r="GR186" s="231"/>
      <c r="GS186" s="174"/>
      <c r="GT186" s="231"/>
      <c r="GU186" s="231"/>
      <c r="GV186" s="231"/>
      <c r="GW186" s="174"/>
      <c r="GX186" s="231"/>
      <c r="GY186" s="231"/>
      <c r="GZ186" s="231"/>
      <c r="HA186" s="174"/>
      <c r="HB186" s="231"/>
      <c r="HC186" s="231"/>
      <c r="HD186" s="231"/>
      <c r="HE186" s="174"/>
      <c r="HF186" s="231"/>
      <c r="HG186" s="231"/>
      <c r="HH186" s="231"/>
      <c r="HI186" s="174"/>
      <c r="HJ186" s="231"/>
      <c r="HK186" s="231"/>
      <c r="HL186" s="231"/>
      <c r="HM186" s="174"/>
      <c r="HN186" s="231"/>
      <c r="HO186" s="231"/>
      <c r="HP186" s="231"/>
      <c r="HQ186" s="174"/>
      <c r="HR186" s="231"/>
      <c r="HS186" s="231"/>
      <c r="HT186" s="231"/>
      <c r="HU186" s="174"/>
      <c r="HV186" s="231"/>
      <c r="HW186" s="231"/>
      <c r="HX186" s="231"/>
      <c r="HY186" s="174"/>
      <c r="HZ186" s="231"/>
      <c r="IA186" s="231"/>
      <c r="IB186" s="231"/>
      <c r="IC186" s="174"/>
      <c r="ID186" s="231"/>
      <c r="IE186" s="231"/>
      <c r="IF186" s="231"/>
      <c r="IG186" s="174"/>
      <c r="IH186" s="231"/>
      <c r="II186" s="231"/>
      <c r="IJ186" s="231"/>
      <c r="IK186" s="174"/>
    </row>
    <row r="187" spans="1:245" s="110" customFormat="1" ht="15" customHeight="1">
      <c r="A187" s="19"/>
      <c r="B187" s="19"/>
      <c r="C187" s="90"/>
      <c r="D187" s="220"/>
      <c r="E187" s="106"/>
      <c r="F187" s="106"/>
      <c r="G187" s="106"/>
      <c r="H187" s="106"/>
      <c r="I187" s="106"/>
      <c r="J187" s="106"/>
      <c r="K187" s="106"/>
      <c r="L187" s="106"/>
      <c r="M187" s="106"/>
      <c r="N187" s="106"/>
      <c r="O187" s="106"/>
      <c r="P187" s="106"/>
      <c r="Q187" s="106"/>
      <c r="R187" s="106"/>
      <c r="S187" s="8"/>
      <c r="T187" s="107"/>
      <c r="U187" s="107"/>
      <c r="V187" s="107"/>
      <c r="W187" s="107"/>
      <c r="X187" s="107"/>
      <c r="Y187" s="91"/>
      <c r="Z187" s="108"/>
      <c r="AA187" s="108"/>
      <c r="AB187" s="108"/>
      <c r="AC187" s="108"/>
      <c r="AD187" s="108"/>
      <c r="AE187" s="108"/>
      <c r="AF187" s="108"/>
      <c r="AG187" s="108"/>
      <c r="AH187" s="108"/>
      <c r="AI187" s="108"/>
      <c r="AJ187" s="108"/>
      <c r="AK187" s="108"/>
      <c r="AL187" s="108"/>
      <c r="AM187" s="108"/>
      <c r="AN187" s="108"/>
      <c r="AO187" s="108"/>
      <c r="AP187" s="108"/>
      <c r="AQ187" s="108"/>
      <c r="AR187" s="108"/>
      <c r="AS187" s="108"/>
      <c r="AT187" s="108"/>
      <c r="AU187" s="108"/>
      <c r="AV187" s="108"/>
      <c r="AW187" s="108"/>
      <c r="AX187" s="107"/>
      <c r="AY187" s="107"/>
      <c r="AZ187" s="107"/>
      <c r="BA187" s="107"/>
      <c r="BB187" s="107"/>
      <c r="BC187" s="107"/>
      <c r="BD187" s="109"/>
      <c r="BE187" s="109"/>
      <c r="BF187" s="12"/>
      <c r="BG187" s="12"/>
      <c r="BH187" s="12"/>
      <c r="BI187" s="12"/>
      <c r="BJ187" s="12"/>
      <c r="BK187" s="12"/>
      <c r="BL187" s="12"/>
      <c r="BM187" s="12"/>
      <c r="BN187" s="12"/>
      <c r="BO187" s="12"/>
      <c r="BP187" s="12"/>
      <c r="BQ187" s="12"/>
      <c r="BR187" s="12"/>
      <c r="BS187" s="12"/>
      <c r="BT187" s="12"/>
      <c r="BU187" s="12"/>
    </row>
    <row r="188" spans="1:245" s="125" customFormat="1" ht="12.75" customHeight="1">
      <c r="A188" s="19"/>
      <c r="B188" s="19"/>
      <c r="C188" s="90"/>
      <c r="D188" s="220"/>
      <c r="E188" s="163"/>
      <c r="F188" s="163"/>
      <c r="G188" s="183"/>
      <c r="H188" s="232"/>
      <c r="I188" s="232"/>
      <c r="J188" s="232"/>
      <c r="K188" s="232"/>
      <c r="L188" s="232"/>
      <c r="M188" s="232"/>
      <c r="N188" s="232"/>
      <c r="O188" s="232"/>
      <c r="P188" s="232"/>
      <c r="Q188" s="232"/>
      <c r="R188" s="232"/>
      <c r="S188" s="8"/>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F188" s="12"/>
      <c r="BG188" s="12"/>
      <c r="BH188" s="12"/>
      <c r="BI188" s="12"/>
      <c r="BJ188" s="12"/>
      <c r="BK188" s="12"/>
      <c r="BL188" s="12"/>
      <c r="BM188" s="12"/>
      <c r="BN188" s="12"/>
      <c r="BO188" s="12"/>
      <c r="BP188" s="12"/>
      <c r="BQ188" s="12"/>
      <c r="BR188" s="12"/>
      <c r="BS188" s="12"/>
      <c r="BT188" s="12"/>
      <c r="BU188" s="12"/>
    </row>
    <row r="189" spans="1:245" ht="18" customHeight="1">
      <c r="A189" s="19"/>
      <c r="B189" s="19"/>
      <c r="C189" s="90"/>
      <c r="D189" s="118"/>
      <c r="E189" s="126"/>
      <c r="F189" s="126"/>
      <c r="G189" s="119" t="s">
        <v>53</v>
      </c>
      <c r="H189" s="120"/>
      <c r="I189" s="120"/>
      <c r="J189" s="120"/>
      <c r="K189" s="121"/>
      <c r="L189" s="122"/>
      <c r="M189" s="122"/>
      <c r="N189" s="122"/>
      <c r="O189" s="122"/>
      <c r="P189" s="118"/>
      <c r="Q189" s="118"/>
      <c r="R189" s="233"/>
      <c r="S189" s="8"/>
      <c r="T189" s="141"/>
      <c r="U189" s="141"/>
      <c r="V189" s="141"/>
      <c r="W189" s="141"/>
      <c r="X189" s="141"/>
      <c r="Y189" s="141"/>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F189" s="12"/>
      <c r="BG189" s="12"/>
      <c r="BH189" s="12"/>
      <c r="BI189" s="12"/>
      <c r="BJ189" s="12"/>
      <c r="BK189" s="12"/>
      <c r="BL189" s="12"/>
      <c r="BM189" s="12"/>
      <c r="BN189" s="12"/>
      <c r="BO189" s="12"/>
      <c r="BP189" s="12"/>
      <c r="BQ189" s="12"/>
      <c r="BR189" s="12"/>
      <c r="BS189" s="12"/>
      <c r="BT189" s="12"/>
      <c r="BU189" s="12"/>
    </row>
    <row r="190" spans="1:245" ht="24.75" customHeight="1">
      <c r="A190" s="19"/>
      <c r="B190" s="19"/>
      <c r="C190" s="90"/>
      <c r="D190" s="118"/>
      <c r="E190" s="126"/>
      <c r="F190" s="126"/>
      <c r="G190" s="234"/>
      <c r="H190" s="464" t="str">
        <f t="shared" ref="H190:Q190" si="53">H3</f>
        <v>Norway Harald Senneset</v>
      </c>
      <c r="I190" s="464" t="str">
        <f t="shared" si="53"/>
        <v>Norway Hildegunn Mjanger</v>
      </c>
      <c r="J190" s="464" t="str">
        <f t="shared" si="53"/>
        <v>Scotland Peter Clark</v>
      </c>
      <c r="K190" s="464" t="str">
        <f t="shared" si="53"/>
        <v>Belgium Martine Moerman</v>
      </c>
      <c r="L190" s="464" t="str">
        <f t="shared" si="53"/>
        <v>United Kingdom Dave Brown</v>
      </c>
      <c r="M190" s="464" t="str">
        <f t="shared" si="53"/>
        <v>Sweden AnneMarie Palmén Bratt</v>
      </c>
      <c r="N190" s="464" t="str">
        <f t="shared" si="53"/>
        <v>Belgium Ilse Maertens</v>
      </c>
      <c r="O190" s="464" t="str">
        <f>O3</f>
        <v>Germany Friederike Beussel</v>
      </c>
      <c r="P190" s="464" t="str">
        <f t="shared" si="53"/>
        <v>Sweden Rajlie Sjöberg</v>
      </c>
      <c r="Q190" s="464" t="str">
        <f t="shared" si="53"/>
        <v>Germany Ines Wilhelms</v>
      </c>
      <c r="R190" s="129"/>
      <c r="S190" s="186"/>
      <c r="T190" s="141"/>
      <c r="U190" s="141"/>
      <c r="V190" s="141"/>
      <c r="W190" s="141"/>
      <c r="X190" s="141"/>
      <c r="Y190" s="141"/>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F190" s="12"/>
      <c r="BG190" s="12"/>
      <c r="BH190" s="12"/>
      <c r="BI190" s="12"/>
      <c r="BJ190" s="12"/>
      <c r="BK190" s="12"/>
      <c r="BL190" s="12"/>
      <c r="BM190" s="12"/>
      <c r="BN190" s="12"/>
      <c r="BO190" s="12"/>
      <c r="BP190" s="12"/>
      <c r="BQ190" s="12"/>
      <c r="BR190" s="12"/>
      <c r="BS190" s="12"/>
      <c r="BT190" s="12"/>
      <c r="BU190" s="12"/>
    </row>
    <row r="191" spans="1:245" ht="12.75" customHeight="1">
      <c r="A191" s="19"/>
      <c r="B191" s="19"/>
      <c r="C191" s="90"/>
      <c r="D191" s="118"/>
      <c r="E191" s="126"/>
      <c r="F191" s="126"/>
      <c r="G191" s="235" t="s">
        <v>54</v>
      </c>
      <c r="H191" s="149" t="str">
        <f t="shared" ref="H191:Q191" si="54">H4</f>
        <v>Reader 1</v>
      </c>
      <c r="I191" s="149" t="str">
        <f t="shared" si="54"/>
        <v>Reader 2</v>
      </c>
      <c r="J191" s="149" t="str">
        <f t="shared" si="54"/>
        <v>Reader 3</v>
      </c>
      <c r="K191" s="149" t="str">
        <f t="shared" si="54"/>
        <v>Reader 4</v>
      </c>
      <c r="L191" s="149" t="str">
        <f t="shared" si="54"/>
        <v>Reader 5</v>
      </c>
      <c r="M191" s="149" t="str">
        <f t="shared" si="54"/>
        <v>Reader 6</v>
      </c>
      <c r="N191" s="149" t="str">
        <f t="shared" si="54"/>
        <v>Reader 7</v>
      </c>
      <c r="O191" s="149" t="str">
        <f>O4</f>
        <v>Reader 8</v>
      </c>
      <c r="P191" s="149" t="str">
        <f t="shared" si="54"/>
        <v>Reader 9</v>
      </c>
      <c r="Q191" s="149" t="str">
        <f t="shared" si="54"/>
        <v>Reader 10</v>
      </c>
      <c r="R191" s="133" t="s">
        <v>35</v>
      </c>
      <c r="S191" s="186"/>
      <c r="T191" s="141"/>
      <c r="U191" s="141"/>
      <c r="V191" s="141"/>
      <c r="W191" s="141"/>
      <c r="X191" s="141"/>
      <c r="Y191" s="141"/>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F191" s="12"/>
      <c r="BG191" s="12"/>
      <c r="BH191" s="12"/>
      <c r="BI191" s="12"/>
      <c r="BJ191" s="12"/>
      <c r="BK191" s="12"/>
      <c r="BL191" s="12"/>
      <c r="BM191" s="12"/>
      <c r="BN191" s="12"/>
      <c r="BO191" s="12"/>
      <c r="BP191" s="12"/>
      <c r="BQ191" s="12"/>
      <c r="BR191" s="12"/>
      <c r="BS191" s="12"/>
      <c r="BT191" s="12"/>
      <c r="BU191" s="12"/>
    </row>
    <row r="192" spans="1:245" ht="12.75" customHeight="1">
      <c r="A192" s="19"/>
      <c r="B192" s="19"/>
      <c r="C192" s="90"/>
      <c r="D192" s="118"/>
      <c r="E192" s="136"/>
      <c r="F192" s="136"/>
      <c r="G192" s="150">
        <v>0</v>
      </c>
      <c r="H192" s="128" t="str">
        <f t="array" ref="H192">IF(COUNT(IF(H$5:H$66=$G192,H$5:H$66,"-"))=0,"-",COUNT(IF(H$5:H$66=$G192,H$5:H$66,"-")))</f>
        <v>-</v>
      </c>
      <c r="I192" s="128" t="str">
        <f t="array" ref="I192">IF(COUNT(IF(I$5:I$66=$G192,I$5:I$66,"-"))=0,"-",COUNT(IF(I$5:I$66=$G192,I$5:I$66,"-")))</f>
        <v>-</v>
      </c>
      <c r="J192" s="128" t="str">
        <f t="array" ref="J192">IF(COUNT(IF(J$5:J$66=$G192,J$5:J$66,"-"))=0,"-",COUNT(IF(J$5:J$66=$G192,J$5:J$66,"-")))</f>
        <v>-</v>
      </c>
      <c r="K192" s="128" t="str">
        <f t="array" ref="K192">IF(COUNT(IF(K$5:K$66=$G192,K$5:K$66,"-"))=0,"-",COUNT(IF(K$5:K$66=$G192,K$5:K$66,"-")))</f>
        <v>-</v>
      </c>
      <c r="L192" s="128" t="str">
        <f t="array" ref="L192">IF(COUNT(IF(L$5:L$66=$G192,L$5:L$66,"-"))=0,"-",COUNT(IF(L$5:L$66=$G192,L$5:L$66,"-")))</f>
        <v>-</v>
      </c>
      <c r="M192" s="128" t="str">
        <f t="array" ref="M192">IF(COUNT(IF(M$5:M$66=$G192,M$5:M$66,"-"))=0,"-",COUNT(IF(M$5:M$66=$G192,M$5:M$66,"-")))</f>
        <v>-</v>
      </c>
      <c r="N192" s="128" t="str">
        <f t="array" ref="N192">IF(COUNT(IF(N$5:N$66=$G192,N$5:N$66,"-"))=0,"-",COUNT(IF(N$5:N$66=$G192,N$5:N$66,"-")))</f>
        <v>-</v>
      </c>
      <c r="O192" s="128" t="str">
        <f t="array" ref="O192">IF(COUNT(IF(O$5:O$66=$G192,O$5:O$66,"-"))=0,"-",COUNT(IF(O$5:O$66=$G192,O$5:O$66,"-")))</f>
        <v>-</v>
      </c>
      <c r="P192" s="128" t="str">
        <f t="array" ref="P192">IF(COUNT(IF(P$5:P$66=$G192,P$5:P$66,"-"))=0,"-",COUNT(IF(P$5:P$66=$G192,P$5:P$66,"-")))</f>
        <v>-</v>
      </c>
      <c r="Q192" s="128" t="str">
        <f t="array" ref="Q192">IF(COUNT(IF(Q$5:Q$66=$G192,Q$5:Q$66,"-"))=0,"-",COUNT(IF(Q$5:Q$66=$G192,Q$5:Q$66,"-")))</f>
        <v>-</v>
      </c>
      <c r="R192" s="236" t="str">
        <f t="array" ref="R192">IF(COUNT(IF(H$5:Q$66=$G192,H$5:Q$66,"-"))=0,"-",COUNT(IF(H$5:Q$66=$G192,H$5:Q$66)))</f>
        <v>-</v>
      </c>
      <c r="S192" s="186"/>
      <c r="T192" s="141"/>
      <c r="U192" s="141"/>
      <c r="V192" s="141"/>
      <c r="W192" s="141"/>
      <c r="X192" s="141"/>
      <c r="Y192" s="141"/>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F192" s="12"/>
      <c r="BG192" s="12"/>
      <c r="BH192" s="12"/>
      <c r="BI192" s="12"/>
      <c r="BJ192" s="12"/>
      <c r="BK192" s="12"/>
      <c r="BL192" s="12"/>
      <c r="BM192" s="12"/>
      <c r="BN192" s="12"/>
      <c r="BO192" s="12"/>
      <c r="BP192" s="12"/>
      <c r="BQ192" s="12"/>
      <c r="BR192" s="12"/>
      <c r="BS192" s="12"/>
      <c r="BT192" s="12"/>
      <c r="BU192" s="12"/>
    </row>
    <row r="193" spans="1:73" ht="12.75" customHeight="1">
      <c r="A193" s="19"/>
      <c r="B193" s="19"/>
      <c r="C193" s="90"/>
      <c r="D193" s="118"/>
      <c r="E193" s="136"/>
      <c r="F193" s="136"/>
      <c r="G193" s="153">
        <f t="shared" ref="G193:G212" si="55">G192+1</f>
        <v>1</v>
      </c>
      <c r="H193" s="149" t="str">
        <f t="array" ref="H193">IF(COUNT(IF(H$5:H$66=$G193,H$5:H$66,"-"))=0,"-",COUNT(IF(H$5:H$66=$G193,H$5:H$66,"-")))</f>
        <v>-</v>
      </c>
      <c r="I193" s="149" t="str">
        <f t="array" ref="I193">IF(COUNT(IF(I$5:I$66=$G193,I$5:I$66,"-"))=0,"-",COUNT(IF(I$5:I$66=$G193,I$5:I$66,"-")))</f>
        <v>-</v>
      </c>
      <c r="J193" s="149" t="str">
        <f t="array" ref="J193">IF(COUNT(IF(J$5:J$66=$G193,J$5:J$66,"-"))=0,"-",COUNT(IF(J$5:J$66=$G193,J$5:J$66,"-")))</f>
        <v>-</v>
      </c>
      <c r="K193" s="149" t="str">
        <f t="array" ref="K193">IF(COUNT(IF(K$5:K$66=$G193,K$5:K$66,"-"))=0,"-",COUNT(IF(K$5:K$66=$G193,K$5:K$66,"-")))</f>
        <v>-</v>
      </c>
      <c r="L193" s="149" t="str">
        <f t="array" ref="L193">IF(COUNT(IF(L$5:L$66=$G193,L$5:L$66,"-"))=0,"-",COUNT(IF(L$5:L$66=$G193,L$5:L$66,"-")))</f>
        <v>-</v>
      </c>
      <c r="M193" s="149" t="str">
        <f t="array" ref="M193">IF(COUNT(IF(M$5:M$66=$G193,M$5:M$66,"-"))=0,"-",COUNT(IF(M$5:M$66=$G193,M$5:M$66,"-")))</f>
        <v>-</v>
      </c>
      <c r="N193" s="149" t="str">
        <f t="array" ref="N193">IF(COUNT(IF(N$5:N$66=$G193,N$5:N$66,"-"))=0,"-",COUNT(IF(N$5:N$66=$G193,N$5:N$66,"-")))</f>
        <v>-</v>
      </c>
      <c r="O193" s="149" t="str">
        <f t="array" ref="O193">IF(COUNT(IF(O$5:O$66=$G193,O$5:O$66,"-"))=0,"-",COUNT(IF(O$5:O$66=$G193,O$5:O$66,"-")))</f>
        <v>-</v>
      </c>
      <c r="P193" s="149" t="str">
        <f t="array" ref="P193">IF(COUNT(IF(P$5:P$66=$G193,P$5:P$66,"-"))=0,"-",COUNT(IF(P$5:P$66=$G193,P$5:P$66,"-")))</f>
        <v>-</v>
      </c>
      <c r="Q193" s="149" t="str">
        <f t="array" ref="Q193">IF(COUNT(IF(Q$5:Q$66=$G193,Q$5:Q$66,"-"))=0,"-",COUNT(IF(Q$5:Q$66=$G193,Q$5:Q$66,"-")))</f>
        <v>-</v>
      </c>
      <c r="R193" s="234" t="str">
        <f t="array" ref="R193">IF(COUNT(IF(H$5:Q$66=$G193,H$5:Q$66,"-"))=0,"-",COUNT(IF(H$5:Q$66=$G193,H$5:Q$66)))</f>
        <v>-</v>
      </c>
      <c r="S193" s="186"/>
      <c r="T193" s="141"/>
      <c r="U193" s="141"/>
      <c r="V193" s="141"/>
      <c r="W193" s="141"/>
      <c r="X193" s="141"/>
      <c r="Y193" s="141"/>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F193" s="12"/>
      <c r="BG193" s="12"/>
      <c r="BH193" s="12"/>
      <c r="BI193" s="12"/>
      <c r="BJ193" s="12"/>
      <c r="BK193" s="12"/>
      <c r="BL193" s="12"/>
      <c r="BM193" s="12"/>
      <c r="BN193" s="12"/>
      <c r="BO193" s="12"/>
      <c r="BP193" s="12"/>
      <c r="BQ193" s="12"/>
      <c r="BR193" s="12"/>
      <c r="BS193" s="12"/>
      <c r="BT193" s="12"/>
      <c r="BU193" s="12"/>
    </row>
    <row r="194" spans="1:73" ht="12.75" customHeight="1">
      <c r="A194" s="19"/>
      <c r="B194" s="19"/>
      <c r="C194" s="90"/>
      <c r="D194" s="118"/>
      <c r="E194" s="136"/>
      <c r="F194" s="136"/>
      <c r="G194" s="153">
        <f t="shared" si="55"/>
        <v>2</v>
      </c>
      <c r="H194" s="149">
        <f t="array" ref="H194">IF(COUNT(IF(H$5:H$66=$G194,H$5:H$66,"-"))=0,"-",COUNT(IF(H$5:H$66=$G194,H$5:H$66,"-")))</f>
        <v>2</v>
      </c>
      <c r="I194" s="149">
        <f t="array" ref="I194">IF(COUNT(IF(I$5:I$66=$G194,I$5:I$66,"-"))=0,"-",COUNT(IF(I$5:I$66=$G194,I$5:I$66,"-")))</f>
        <v>2</v>
      </c>
      <c r="J194" s="149">
        <f t="array" ref="J194">IF(COUNT(IF(J$5:J$66=$G194,J$5:J$66,"-"))=0,"-",COUNT(IF(J$5:J$66=$G194,J$5:J$66,"-")))</f>
        <v>2</v>
      </c>
      <c r="K194" s="149">
        <f t="array" ref="K194">IF(COUNT(IF(K$5:K$66=$G194,K$5:K$66,"-"))=0,"-",COUNT(IF(K$5:K$66=$G194,K$5:K$66,"-")))</f>
        <v>2</v>
      </c>
      <c r="L194" s="149">
        <f t="array" ref="L194">IF(COUNT(IF(L$5:L$66=$G194,L$5:L$66,"-"))=0,"-",COUNT(IF(L$5:L$66=$G194,L$5:L$66,"-")))</f>
        <v>3</v>
      </c>
      <c r="M194" s="149">
        <f t="array" ref="M194">IF(COUNT(IF(M$5:M$66=$G194,M$5:M$66,"-"))=0,"-",COUNT(IF(M$5:M$66=$G194,M$5:M$66,"-")))</f>
        <v>1</v>
      </c>
      <c r="N194" s="149">
        <f t="array" ref="N194">IF(COUNT(IF(N$5:N$66=$G194,N$5:N$66,"-"))=0,"-",COUNT(IF(N$5:N$66=$G194,N$5:N$66,"-")))</f>
        <v>2</v>
      </c>
      <c r="O194" s="149">
        <f t="array" ref="O194">IF(COUNT(IF(O$5:O$66=$G194,O$5:O$66,"-"))=0,"-",COUNT(IF(O$5:O$66=$G194,O$5:O$66,"-")))</f>
        <v>2</v>
      </c>
      <c r="P194" s="149">
        <f t="array" ref="P194">IF(COUNT(IF(P$5:P$66=$G194,P$5:P$66,"-"))=0,"-",COUNT(IF(P$5:P$66=$G194,P$5:P$66,"-")))</f>
        <v>2</v>
      </c>
      <c r="Q194" s="149">
        <f t="array" ref="Q194">IF(COUNT(IF(Q$5:Q$66=$G194,Q$5:Q$66,"-"))=0,"-",COUNT(IF(Q$5:Q$66=$G194,Q$5:Q$66,"-")))</f>
        <v>2</v>
      </c>
      <c r="R194" s="234">
        <f t="array" ref="R194">IF(COUNT(IF(H$5:Q$66=$G194,H$5:Q$66,"-"))=0,"-",COUNT(IF(H$5:Q$66=$G194,H$5:Q$66)))</f>
        <v>20</v>
      </c>
      <c r="S194" s="186"/>
      <c r="T194" s="141"/>
      <c r="U194" s="141"/>
      <c r="V194" s="141"/>
      <c r="W194" s="141"/>
      <c r="X194" s="141"/>
      <c r="Y194" s="141"/>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F194" s="12"/>
      <c r="BG194" s="12"/>
      <c r="BH194" s="12"/>
      <c r="BI194" s="12"/>
      <c r="BJ194" s="12"/>
      <c r="BK194" s="12"/>
      <c r="BL194" s="12"/>
      <c r="BM194" s="12"/>
      <c r="BN194" s="12"/>
      <c r="BO194" s="12"/>
      <c r="BP194" s="12"/>
      <c r="BQ194" s="12"/>
      <c r="BR194" s="12"/>
      <c r="BS194" s="12"/>
      <c r="BT194" s="12"/>
      <c r="BU194" s="12"/>
    </row>
    <row r="195" spans="1:73" ht="12.75" customHeight="1">
      <c r="A195" s="19"/>
      <c r="B195" s="19"/>
      <c r="C195" s="90"/>
      <c r="D195" s="118"/>
      <c r="E195" s="136"/>
      <c r="F195" s="136"/>
      <c r="G195" s="153">
        <f t="shared" si="55"/>
        <v>3</v>
      </c>
      <c r="H195" s="149">
        <f t="array" ref="H195">IF(COUNT(IF(H$5:H$66=$G195,H$5:H$66,"-"))=0,"-",COUNT(IF(H$5:H$66=$G195,H$5:H$66,"-")))</f>
        <v>11</v>
      </c>
      <c r="I195" s="149">
        <f t="array" ref="I195">IF(COUNT(IF(I$5:I$66=$G195,I$5:I$66,"-"))=0,"-",COUNT(IF(I$5:I$66=$G195,I$5:I$66,"-")))</f>
        <v>12</v>
      </c>
      <c r="J195" s="149">
        <f t="array" ref="J195">IF(COUNT(IF(J$5:J$66=$G195,J$5:J$66,"-"))=0,"-",COUNT(IF(J$5:J$66=$G195,J$5:J$66,"-")))</f>
        <v>11</v>
      </c>
      <c r="K195" s="149">
        <f t="array" ref="K195">IF(COUNT(IF(K$5:K$66=$G195,K$5:K$66,"-"))=0,"-",COUNT(IF(K$5:K$66=$G195,K$5:K$66,"-")))</f>
        <v>5</v>
      </c>
      <c r="L195" s="149">
        <f t="array" ref="L195">IF(COUNT(IF(L$5:L$66=$G195,L$5:L$66,"-"))=0,"-",COUNT(IF(L$5:L$66=$G195,L$5:L$66,"-")))</f>
        <v>12</v>
      </c>
      <c r="M195" s="149">
        <f t="array" ref="M195">IF(COUNT(IF(M$5:M$66=$G195,M$5:M$66,"-"))=0,"-",COUNT(IF(M$5:M$66=$G195,M$5:M$66,"-")))</f>
        <v>12</v>
      </c>
      <c r="N195" s="149">
        <f t="array" ref="N195">IF(COUNT(IF(N$5:N$66=$G195,N$5:N$66,"-"))=0,"-",COUNT(IF(N$5:N$66=$G195,N$5:N$66,"-")))</f>
        <v>10</v>
      </c>
      <c r="O195" s="149">
        <f t="array" ref="O195">IF(COUNT(IF(O$5:O$66=$G195,O$5:O$66,"-"))=0,"-",COUNT(IF(O$5:O$66=$G195,O$5:O$66,"-")))</f>
        <v>10</v>
      </c>
      <c r="P195" s="149">
        <f t="array" ref="P195">IF(COUNT(IF(P$5:P$66=$G195,P$5:P$66,"-"))=0,"-",COUNT(IF(P$5:P$66=$G195,P$5:P$66,"-")))</f>
        <v>6</v>
      </c>
      <c r="Q195" s="149">
        <f t="array" ref="Q195">IF(COUNT(IF(Q$5:Q$66=$G195,Q$5:Q$66,"-"))=0,"-",COUNT(IF(Q$5:Q$66=$G195,Q$5:Q$66,"-")))</f>
        <v>8</v>
      </c>
      <c r="R195" s="234">
        <f t="array" ref="R195">IF(COUNT(IF(H$5:Q$66=$G195,H$5:Q$66,"-"))=0,"-",COUNT(IF(H$5:Q$66=$G195,H$5:Q$66)))</f>
        <v>97</v>
      </c>
      <c r="S195" s="186"/>
      <c r="T195" s="141"/>
      <c r="U195" s="141"/>
      <c r="V195" s="141"/>
      <c r="W195" s="141"/>
      <c r="X195" s="141"/>
      <c r="Y195" s="141"/>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F195" s="12"/>
      <c r="BG195" s="12"/>
      <c r="BH195" s="12"/>
      <c r="BI195" s="12"/>
      <c r="BJ195" s="12"/>
      <c r="BK195" s="12"/>
      <c r="BL195" s="12"/>
      <c r="BM195" s="12"/>
      <c r="BN195" s="12"/>
      <c r="BO195" s="12"/>
      <c r="BP195" s="12"/>
      <c r="BQ195" s="12"/>
      <c r="BR195" s="12"/>
      <c r="BS195" s="12"/>
      <c r="BT195" s="12"/>
      <c r="BU195" s="12"/>
    </row>
    <row r="196" spans="1:73" ht="12.75" customHeight="1">
      <c r="A196" s="19"/>
      <c r="B196" s="19"/>
      <c r="C196" s="90"/>
      <c r="D196" s="118"/>
      <c r="E196" s="136"/>
      <c r="F196" s="136"/>
      <c r="G196" s="153">
        <f t="shared" si="55"/>
        <v>4</v>
      </c>
      <c r="H196" s="149">
        <f t="array" ref="H196">IF(COUNT(IF(H$5:H$66=$G196,H$5:H$66,"-"))=0,"-",COUNT(IF(H$5:H$66=$G196,H$5:H$66,"-")))</f>
        <v>19</v>
      </c>
      <c r="I196" s="149">
        <f t="array" ref="I196">IF(COUNT(IF(I$5:I$66=$G196,I$5:I$66,"-"))=0,"-",COUNT(IF(I$5:I$66=$G196,I$5:I$66,"-")))</f>
        <v>19</v>
      </c>
      <c r="J196" s="149">
        <f t="array" ref="J196">IF(COUNT(IF(J$5:J$66=$G196,J$5:J$66,"-"))=0,"-",COUNT(IF(J$5:J$66=$G196,J$5:J$66,"-")))</f>
        <v>20</v>
      </c>
      <c r="K196" s="149">
        <f t="array" ref="K196">IF(COUNT(IF(K$5:K$66=$G196,K$5:K$66,"-"))=0,"-",COUNT(IF(K$5:K$66=$G196,K$5:K$66,"-")))</f>
        <v>25</v>
      </c>
      <c r="L196" s="149">
        <f t="array" ref="L196">IF(COUNT(IF(L$5:L$66=$G196,L$5:L$66,"-"))=0,"-",COUNT(IF(L$5:L$66=$G196,L$5:L$66,"-")))</f>
        <v>19</v>
      </c>
      <c r="M196" s="149">
        <f t="array" ref="M196">IF(COUNT(IF(M$5:M$66=$G196,M$5:M$66,"-"))=0,"-",COUNT(IF(M$5:M$66=$G196,M$5:M$66,"-")))</f>
        <v>15</v>
      </c>
      <c r="N196" s="149">
        <f t="array" ref="N196">IF(COUNT(IF(N$5:N$66=$G196,N$5:N$66,"-"))=0,"-",COUNT(IF(N$5:N$66=$G196,N$5:N$66,"-")))</f>
        <v>19</v>
      </c>
      <c r="O196" s="149">
        <f t="array" ref="O196">IF(COUNT(IF(O$5:O$66=$G196,O$5:O$66,"-"))=0,"-",COUNT(IF(O$5:O$66=$G196,O$5:O$66,"-")))</f>
        <v>18</v>
      </c>
      <c r="P196" s="149">
        <f t="array" ref="P196">IF(COUNT(IF(P$5:P$66=$G196,P$5:P$66,"-"))=0,"-",COUNT(IF(P$5:P$66=$G196,P$5:P$66,"-")))</f>
        <v>19</v>
      </c>
      <c r="Q196" s="149">
        <f t="array" ref="Q196">IF(COUNT(IF(Q$5:Q$66=$G196,Q$5:Q$66,"-"))=0,"-",COUNT(IF(Q$5:Q$66=$G196,Q$5:Q$66,"-")))</f>
        <v>17</v>
      </c>
      <c r="R196" s="234">
        <f t="array" ref="R196">IF(COUNT(IF(H$5:Q$66=$G196,H$5:Q$66,"-"))=0,"-",COUNT(IF(H$5:Q$66=$G196,H$5:Q$66)))</f>
        <v>190</v>
      </c>
      <c r="S196" s="186"/>
      <c r="T196" s="141"/>
      <c r="U196" s="141"/>
      <c r="V196" s="141"/>
      <c r="W196" s="141"/>
      <c r="X196" s="141"/>
      <c r="Y196" s="141"/>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F196" s="12"/>
      <c r="BG196" s="12"/>
      <c r="BH196" s="12"/>
      <c r="BI196" s="12"/>
      <c r="BJ196" s="12"/>
      <c r="BK196" s="12"/>
      <c r="BL196" s="12"/>
      <c r="BM196" s="12"/>
      <c r="BN196" s="12"/>
      <c r="BO196" s="12"/>
      <c r="BP196" s="12"/>
      <c r="BQ196" s="12"/>
      <c r="BR196" s="12"/>
      <c r="BS196" s="12"/>
      <c r="BT196" s="12"/>
      <c r="BU196" s="12"/>
    </row>
    <row r="197" spans="1:73" ht="12.75" customHeight="1">
      <c r="A197" s="19"/>
      <c r="B197" s="19"/>
      <c r="C197" s="90"/>
      <c r="D197" s="118"/>
      <c r="E197" s="136"/>
      <c r="F197" s="136"/>
      <c r="G197" s="153">
        <f t="shared" si="55"/>
        <v>5</v>
      </c>
      <c r="H197" s="149">
        <f t="array" ref="H197">IF(COUNT(IF(H$5:H$66=$G197,H$5:H$66,"-"))=0,"-",COUNT(IF(H$5:H$66=$G197,H$5:H$66,"-")))</f>
        <v>11</v>
      </c>
      <c r="I197" s="149">
        <f t="array" ref="I197">IF(COUNT(IF(I$5:I$66=$G197,I$5:I$66,"-"))=0,"-",COUNT(IF(I$5:I$66=$G197,I$5:I$66,"-")))</f>
        <v>12</v>
      </c>
      <c r="J197" s="149">
        <f t="array" ref="J197">IF(COUNT(IF(J$5:J$66=$G197,J$5:J$66,"-"))=0,"-",COUNT(IF(J$5:J$66=$G197,J$5:J$66,"-")))</f>
        <v>15</v>
      </c>
      <c r="K197" s="149">
        <f t="array" ref="K197">IF(COUNT(IF(K$5:K$66=$G197,K$5:K$66,"-"))=0,"-",COUNT(IF(K$5:K$66=$G197,K$5:K$66,"-")))</f>
        <v>8</v>
      </c>
      <c r="L197" s="149">
        <f t="array" ref="L197">IF(COUNT(IF(L$5:L$66=$G197,L$5:L$66,"-"))=0,"-",COUNT(IF(L$5:L$66=$G197,L$5:L$66,"-")))</f>
        <v>14</v>
      </c>
      <c r="M197" s="149">
        <f t="array" ref="M197">IF(COUNT(IF(M$5:M$66=$G197,M$5:M$66,"-"))=0,"-",COUNT(IF(M$5:M$66=$G197,M$5:M$66,"-")))</f>
        <v>15</v>
      </c>
      <c r="N197" s="149">
        <f t="array" ref="N197">IF(COUNT(IF(N$5:N$66=$G197,N$5:N$66,"-"))=0,"-",COUNT(IF(N$5:N$66=$G197,N$5:N$66,"-")))</f>
        <v>9</v>
      </c>
      <c r="O197" s="149">
        <f t="array" ref="O197">IF(COUNT(IF(O$5:O$66=$G197,O$5:O$66,"-"))=0,"-",COUNT(IF(O$5:O$66=$G197,O$5:O$66,"-")))</f>
        <v>15</v>
      </c>
      <c r="P197" s="149">
        <f t="array" ref="P197">IF(COUNT(IF(P$5:P$66=$G197,P$5:P$66,"-"))=0,"-",COUNT(IF(P$5:P$66=$G197,P$5:P$66,"-")))</f>
        <v>17</v>
      </c>
      <c r="Q197" s="149">
        <f t="array" ref="Q197">IF(COUNT(IF(Q$5:Q$66=$G197,Q$5:Q$66,"-"))=0,"-",COUNT(IF(Q$5:Q$66=$G197,Q$5:Q$66,"-")))</f>
        <v>16</v>
      </c>
      <c r="R197" s="234">
        <f t="array" ref="R197">IF(COUNT(IF(H$5:Q$66=$G197,H$5:Q$66,"-"))=0,"-",COUNT(IF(H$5:Q$66=$G197,H$5:Q$66)))</f>
        <v>132</v>
      </c>
      <c r="S197" s="186"/>
      <c r="T197" s="141"/>
      <c r="U197" s="141"/>
      <c r="V197" s="141"/>
      <c r="W197" s="141"/>
      <c r="X197" s="141"/>
      <c r="Y197" s="141"/>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F197" s="12"/>
      <c r="BG197" s="12"/>
      <c r="BH197" s="12"/>
      <c r="BI197" s="12"/>
      <c r="BJ197" s="12"/>
      <c r="BK197" s="12"/>
      <c r="BL197" s="12"/>
      <c r="BM197" s="12"/>
      <c r="BN197" s="12"/>
      <c r="BO197" s="12"/>
      <c r="BP197" s="12"/>
      <c r="BQ197" s="12"/>
      <c r="BR197" s="12"/>
      <c r="BS197" s="12"/>
      <c r="BT197" s="12"/>
      <c r="BU197" s="12"/>
    </row>
    <row r="198" spans="1:73" ht="12.75" customHeight="1">
      <c r="A198" s="19"/>
      <c r="B198" s="19"/>
      <c r="C198" s="90"/>
      <c r="D198" s="118"/>
      <c r="E198" s="136"/>
      <c r="F198" s="136"/>
      <c r="G198" s="153">
        <f t="shared" si="55"/>
        <v>6</v>
      </c>
      <c r="H198" s="149">
        <f t="array" ref="H198">IF(COUNT(IF(H$5:H$66=$G198,H$5:H$66,"-"))=0,"-",COUNT(IF(H$5:H$66=$G198,H$5:H$66,"-")))</f>
        <v>10</v>
      </c>
      <c r="I198" s="149">
        <f t="array" ref="I198">IF(COUNT(IF(I$5:I$66=$G198,I$5:I$66,"-"))=0,"-",COUNT(IF(I$5:I$66=$G198,I$5:I$66,"-")))</f>
        <v>10</v>
      </c>
      <c r="J198" s="149">
        <f t="array" ref="J198">IF(COUNT(IF(J$5:J$66=$G198,J$5:J$66,"-"))=0,"-",COUNT(IF(J$5:J$66=$G198,J$5:J$66,"-")))</f>
        <v>8</v>
      </c>
      <c r="K198" s="149">
        <f t="array" ref="K198">IF(COUNT(IF(K$5:K$66=$G198,K$5:K$66,"-"))=0,"-",COUNT(IF(K$5:K$66=$G198,K$5:K$66,"-")))</f>
        <v>13</v>
      </c>
      <c r="L198" s="149">
        <f t="array" ref="L198">IF(COUNT(IF(L$5:L$66=$G198,L$5:L$66,"-"))=0,"-",COUNT(IF(L$5:L$66=$G198,L$5:L$66,"-")))</f>
        <v>9</v>
      </c>
      <c r="M198" s="149">
        <f t="array" ref="M198">IF(COUNT(IF(M$5:M$66=$G198,M$5:M$66,"-"))=0,"-",COUNT(IF(M$5:M$66=$G198,M$5:M$66,"-")))</f>
        <v>13</v>
      </c>
      <c r="N198" s="149">
        <f t="array" ref="N198">IF(COUNT(IF(N$5:N$66=$G198,N$5:N$66,"-"))=0,"-",COUNT(IF(N$5:N$66=$G198,N$5:N$66,"-")))</f>
        <v>12</v>
      </c>
      <c r="O198" s="149">
        <f t="array" ref="O198">IF(COUNT(IF(O$5:O$66=$G198,O$5:O$66,"-"))=0,"-",COUNT(IF(O$5:O$66=$G198,O$5:O$66,"-")))</f>
        <v>8</v>
      </c>
      <c r="P198" s="149">
        <f t="array" ref="P198">IF(COUNT(IF(P$5:P$66=$G198,P$5:P$66,"-"))=0,"-",COUNT(IF(P$5:P$66=$G198,P$5:P$66,"-")))</f>
        <v>7</v>
      </c>
      <c r="Q198" s="149">
        <f t="array" ref="Q198">IF(COUNT(IF(Q$5:Q$66=$G198,Q$5:Q$66,"-"))=0,"-",COUNT(IF(Q$5:Q$66=$G198,Q$5:Q$66,"-")))</f>
        <v>9</v>
      </c>
      <c r="R198" s="234">
        <f t="array" ref="R198">IF(COUNT(IF(H$5:Q$66=$G198,H$5:Q$66,"-"))=0,"-",COUNT(IF(H$5:Q$66=$G198,H$5:Q$66)))</f>
        <v>99</v>
      </c>
      <c r="S198" s="186"/>
      <c r="T198" s="141"/>
      <c r="U198" s="141"/>
      <c r="V198" s="141"/>
      <c r="W198" s="141"/>
      <c r="X198" s="141"/>
      <c r="Y198" s="141"/>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F198" s="12"/>
      <c r="BG198" s="12"/>
      <c r="BH198" s="12"/>
      <c r="BI198" s="12"/>
      <c r="BJ198" s="12"/>
      <c r="BK198" s="12"/>
      <c r="BL198" s="12"/>
      <c r="BM198" s="12"/>
      <c r="BN198" s="12"/>
      <c r="BO198" s="12"/>
      <c r="BP198" s="12"/>
      <c r="BQ198" s="12"/>
      <c r="BR198" s="12"/>
      <c r="BS198" s="12"/>
      <c r="BT198" s="12"/>
      <c r="BU198" s="12"/>
    </row>
    <row r="199" spans="1:73" ht="12.75" customHeight="1">
      <c r="A199" s="19"/>
      <c r="B199" s="19"/>
      <c r="C199" s="90"/>
      <c r="D199" s="118"/>
      <c r="E199" s="136"/>
      <c r="F199" s="136"/>
      <c r="G199" s="153">
        <f t="shared" si="55"/>
        <v>7</v>
      </c>
      <c r="H199" s="149">
        <f t="array" ref="H199">IF(COUNT(IF(H$5:H$66=$G199,H$5:H$66,"-"))=0,"-",COUNT(IF(H$5:H$66=$G199,H$5:H$66,"-")))</f>
        <v>6</v>
      </c>
      <c r="I199" s="149">
        <f t="array" ref="I199">IF(COUNT(IF(I$5:I$66=$G199,I$5:I$66,"-"))=0,"-",COUNT(IF(I$5:I$66=$G199,I$5:I$66,"-")))</f>
        <v>4</v>
      </c>
      <c r="J199" s="149">
        <f t="array" ref="J199">IF(COUNT(IF(J$5:J$66=$G199,J$5:J$66,"-"))=0,"-",COUNT(IF(J$5:J$66=$G199,J$5:J$66,"-")))</f>
        <v>3</v>
      </c>
      <c r="K199" s="149">
        <f t="array" ref="K199">IF(COUNT(IF(K$5:K$66=$G199,K$5:K$66,"-"))=0,"-",COUNT(IF(K$5:K$66=$G199,K$5:K$66,"-")))</f>
        <v>4</v>
      </c>
      <c r="L199" s="149">
        <f t="array" ref="L199">IF(COUNT(IF(L$5:L$66=$G199,L$5:L$66,"-"))=0,"-",COUNT(IF(L$5:L$66=$G199,L$5:L$66,"-")))</f>
        <v>3</v>
      </c>
      <c r="M199" s="149">
        <f t="array" ref="M199">IF(COUNT(IF(M$5:M$66=$G199,M$5:M$66,"-"))=0,"-",COUNT(IF(M$5:M$66=$G199,M$5:M$66,"-")))</f>
        <v>3</v>
      </c>
      <c r="N199" s="149">
        <f t="array" ref="N199">IF(COUNT(IF(N$5:N$66=$G199,N$5:N$66,"-"))=0,"-",COUNT(IF(N$5:N$66=$G199,N$5:N$66,"-")))</f>
        <v>6</v>
      </c>
      <c r="O199" s="149">
        <f t="array" ref="O199">IF(COUNT(IF(O$5:O$66=$G199,O$5:O$66,"-"))=0,"-",COUNT(IF(O$5:O$66=$G199,O$5:O$66,"-")))</f>
        <v>4</v>
      </c>
      <c r="P199" s="149">
        <f t="array" ref="P199">IF(COUNT(IF(P$5:P$66=$G199,P$5:P$66,"-"))=0,"-",COUNT(IF(P$5:P$66=$G199,P$5:P$66,"-")))</f>
        <v>6</v>
      </c>
      <c r="Q199" s="149">
        <f t="array" ref="Q199">IF(COUNT(IF(Q$5:Q$66=$G199,Q$5:Q$66,"-"))=0,"-",COUNT(IF(Q$5:Q$66=$G199,Q$5:Q$66,"-")))</f>
        <v>6</v>
      </c>
      <c r="R199" s="234">
        <f t="array" ref="R199">IF(COUNT(IF(H$5:Q$66=$G199,H$5:Q$66,"-"))=0,"-",COUNT(IF(H$5:Q$66=$G199,H$5:Q$66)))</f>
        <v>45</v>
      </c>
      <c r="S199" s="186"/>
      <c r="T199" s="141"/>
      <c r="U199" s="141"/>
      <c r="V199" s="141"/>
      <c r="W199" s="141"/>
      <c r="X199" s="141"/>
      <c r="Y199" s="141"/>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F199" s="12"/>
      <c r="BG199" s="12"/>
      <c r="BH199" s="12"/>
      <c r="BI199" s="12"/>
      <c r="BJ199" s="12"/>
      <c r="BK199" s="12"/>
      <c r="BL199" s="12"/>
      <c r="BM199" s="12"/>
      <c r="BN199" s="12"/>
      <c r="BO199" s="12"/>
      <c r="BP199" s="12"/>
      <c r="BQ199" s="12"/>
      <c r="BR199" s="12"/>
      <c r="BS199" s="12"/>
      <c r="BT199" s="12"/>
      <c r="BU199" s="12"/>
    </row>
    <row r="200" spans="1:73" ht="12.75" customHeight="1">
      <c r="A200" s="19"/>
      <c r="B200" s="19"/>
      <c r="C200" s="90"/>
      <c r="D200" s="118"/>
      <c r="E200" s="136"/>
      <c r="F200" s="136"/>
      <c r="G200" s="153">
        <f t="shared" si="55"/>
        <v>8</v>
      </c>
      <c r="H200" s="149">
        <f t="array" ref="H200">IF(COUNT(IF(H$5:H$66=$G200,H$5:H$66,"-"))=0,"-",COUNT(IF(H$5:H$66=$G200,H$5:H$66,"-")))</f>
        <v>2</v>
      </c>
      <c r="I200" s="149">
        <f t="array" ref="I200">IF(COUNT(IF(I$5:I$66=$G200,I$5:I$66,"-"))=0,"-",COUNT(IF(I$5:I$66=$G200,I$5:I$66,"-")))</f>
        <v>1</v>
      </c>
      <c r="J200" s="149" t="str">
        <f t="array" ref="J200">IF(COUNT(IF(J$5:J$66=$G200,J$5:J$66,"-"))=0,"-",COUNT(IF(J$5:J$66=$G200,J$5:J$66,"-")))</f>
        <v>-</v>
      </c>
      <c r="K200" s="149">
        <f t="array" ref="K200">IF(COUNT(IF(K$5:K$66=$G200,K$5:K$66,"-"))=0,"-",COUNT(IF(K$5:K$66=$G200,K$5:K$66,"-")))</f>
        <v>2</v>
      </c>
      <c r="L200" s="149" t="str">
        <f t="array" ref="L200">IF(COUNT(IF(L$5:L$66=$G200,L$5:L$66,"-"))=0,"-",COUNT(IF(L$5:L$66=$G200,L$5:L$66,"-")))</f>
        <v>-</v>
      </c>
      <c r="M200" s="149">
        <f t="array" ref="M200">IF(COUNT(IF(M$5:M$66=$G200,M$5:M$66,"-"))=0,"-",COUNT(IF(M$5:M$66=$G200,M$5:M$66,"-")))</f>
        <v>1</v>
      </c>
      <c r="N200" s="149">
        <f t="array" ref="N200">IF(COUNT(IF(N$5:N$66=$G200,N$5:N$66,"-"))=0,"-",COUNT(IF(N$5:N$66=$G200,N$5:N$66,"-")))</f>
        <v>1</v>
      </c>
      <c r="O200" s="149">
        <f t="array" ref="O200">IF(COUNT(IF(O$5:O$66=$G200,O$5:O$66,"-"))=0,"-",COUNT(IF(O$5:O$66=$G200,O$5:O$66,"-")))</f>
        <v>3</v>
      </c>
      <c r="P200" s="149">
        <f t="array" ref="P200">IF(COUNT(IF(P$5:P$66=$G200,P$5:P$66,"-"))=0,"-",COUNT(IF(P$5:P$66=$G200,P$5:P$66,"-")))</f>
        <v>2</v>
      </c>
      <c r="Q200" s="149">
        <f t="array" ref="Q200">IF(COUNT(IF(Q$5:Q$66=$G200,Q$5:Q$66,"-"))=0,"-",COUNT(IF(Q$5:Q$66=$G200,Q$5:Q$66,"-")))</f>
        <v>1</v>
      </c>
      <c r="R200" s="234">
        <f t="array" ref="R200">IF(COUNT(IF(H$5:Q$66=$G200,H$5:Q$66,"-"))=0,"-",COUNT(IF(H$5:Q$66=$G200,H$5:Q$66)))</f>
        <v>13</v>
      </c>
      <c r="S200" s="186"/>
      <c r="T200" s="141"/>
      <c r="U200" s="141"/>
      <c r="V200" s="141"/>
      <c r="W200" s="141"/>
      <c r="X200" s="141"/>
      <c r="Y200" s="141"/>
      <c r="Z200" s="19"/>
      <c r="AA200" s="19"/>
      <c r="AB200" s="19"/>
      <c r="AC200" s="19"/>
      <c r="AD200" s="19"/>
      <c r="AE200" s="19"/>
      <c r="AF200" s="19"/>
      <c r="AG200" s="19"/>
      <c r="AH200" s="19"/>
      <c r="AI200" s="19"/>
      <c r="AJ200" s="19"/>
      <c r="AK200" s="19"/>
      <c r="AL200" s="19"/>
      <c r="AM200" s="19"/>
      <c r="AN200" s="19"/>
      <c r="AO200" s="19"/>
      <c r="AP200" s="19"/>
      <c r="AQ200" s="19"/>
      <c r="AR200" s="19"/>
      <c r="AS200" s="19"/>
      <c r="AT200" s="19"/>
      <c r="AU200" s="19"/>
      <c r="AV200" s="19"/>
      <c r="AW200" s="19"/>
      <c r="AX200" s="19"/>
      <c r="AY200" s="19"/>
      <c r="AZ200" s="19"/>
      <c r="BA200" s="19"/>
      <c r="BB200" s="19"/>
      <c r="BC200" s="19"/>
      <c r="BF200" s="12"/>
      <c r="BG200" s="12"/>
      <c r="BH200" s="12"/>
      <c r="BI200" s="12"/>
      <c r="BJ200" s="12"/>
      <c r="BK200" s="12"/>
      <c r="BL200" s="12"/>
      <c r="BM200" s="12"/>
      <c r="BN200" s="12"/>
      <c r="BO200" s="12"/>
      <c r="BP200" s="12"/>
      <c r="BQ200" s="12"/>
      <c r="BR200" s="12"/>
      <c r="BS200" s="12"/>
      <c r="BT200" s="12"/>
      <c r="BU200" s="12"/>
    </row>
    <row r="201" spans="1:73" ht="12.75" customHeight="1">
      <c r="A201" s="19"/>
      <c r="B201" s="19"/>
      <c r="C201" s="90"/>
      <c r="D201" s="118"/>
      <c r="E201" s="136"/>
      <c r="F201" s="136"/>
      <c r="G201" s="153">
        <f t="shared" si="55"/>
        <v>9</v>
      </c>
      <c r="H201" s="149" t="str">
        <f t="array" ref="H201">IF(COUNT(IF(H$5:H$66=$G201,H$5:H$66,"-"))=0,"-",COUNT(IF(H$5:H$66=$G201,H$5:H$66,"-")))</f>
        <v>-</v>
      </c>
      <c r="I201" s="149" t="str">
        <f t="array" ref="I201">IF(COUNT(IF(I$5:I$66=$G201,I$5:I$66,"-"))=0,"-",COUNT(IF(I$5:I$66=$G201,I$5:I$66,"-")))</f>
        <v>-</v>
      </c>
      <c r="J201" s="149">
        <f t="array" ref="J201">IF(COUNT(IF(J$5:J$66=$G201,J$5:J$66,"-"))=0,"-",COUNT(IF(J$5:J$66=$G201,J$5:J$66,"-")))</f>
        <v>2</v>
      </c>
      <c r="K201" s="149">
        <f t="array" ref="K201">IF(COUNT(IF(K$5:K$66=$G201,K$5:K$66,"-"))=0,"-",COUNT(IF(K$5:K$66=$G201,K$5:K$66,"-")))</f>
        <v>1</v>
      </c>
      <c r="L201" s="149">
        <f t="array" ref="L201">IF(COUNT(IF(L$5:L$66=$G201,L$5:L$66,"-"))=0,"-",COUNT(IF(L$5:L$66=$G201,L$5:L$66,"-")))</f>
        <v>1</v>
      </c>
      <c r="M201" s="149">
        <f t="array" ref="M201">IF(COUNT(IF(M$5:M$66=$G201,M$5:M$66,"-"))=0,"-",COUNT(IF(M$5:M$66=$G201,M$5:M$66,"-")))</f>
        <v>2</v>
      </c>
      <c r="N201" s="149">
        <f t="array" ref="N201">IF(COUNT(IF(N$5:N$66=$G201,N$5:N$66,"-"))=0,"-",COUNT(IF(N$5:N$66=$G201,N$5:N$66,"-")))</f>
        <v>2</v>
      </c>
      <c r="O201" s="149">
        <f t="array" ref="O201">IF(COUNT(IF(O$5:O$66=$G201,O$5:O$66,"-"))=0,"-",COUNT(IF(O$5:O$66=$G201,O$5:O$66,"-")))</f>
        <v>1</v>
      </c>
      <c r="P201" s="149" t="str">
        <f t="array" ref="P201">IF(COUNT(IF(P$5:P$66=$G201,P$5:P$66,"-"))=0,"-",COUNT(IF(P$5:P$66=$G201,P$5:P$66,"-")))</f>
        <v>-</v>
      </c>
      <c r="Q201" s="149">
        <f t="array" ref="Q201">IF(COUNT(IF(Q$5:Q$66=$G201,Q$5:Q$66,"-"))=0,"-",COUNT(IF(Q$5:Q$66=$G201,Q$5:Q$66,"-")))</f>
        <v>1</v>
      </c>
      <c r="R201" s="234">
        <f t="array" ref="R201">IF(COUNT(IF(H$5:Q$66=$G201,H$5:Q$66,"-"))=0,"-",COUNT(IF(H$5:Q$66=$G201,H$5:Q$66)))</f>
        <v>10</v>
      </c>
      <c r="S201" s="186"/>
      <c r="T201" s="141"/>
      <c r="U201" s="141"/>
      <c r="V201" s="141"/>
      <c r="W201" s="141"/>
      <c r="X201" s="141"/>
      <c r="Y201" s="141"/>
      <c r="Z201" s="19"/>
      <c r="AA201" s="19"/>
      <c r="AB201" s="19"/>
      <c r="AC201" s="19"/>
      <c r="AD201" s="19"/>
      <c r="AE201" s="19"/>
      <c r="AF201" s="19"/>
      <c r="AG201" s="19"/>
      <c r="AH201" s="19"/>
      <c r="AI201" s="19"/>
      <c r="AJ201" s="19"/>
      <c r="AK201" s="19"/>
      <c r="AL201" s="19"/>
      <c r="AM201" s="19"/>
      <c r="AN201" s="19"/>
      <c r="AO201" s="19"/>
      <c r="AP201" s="19"/>
      <c r="AQ201" s="19"/>
      <c r="AR201" s="19"/>
      <c r="AS201" s="19"/>
      <c r="AT201" s="19"/>
      <c r="AU201" s="19"/>
      <c r="AV201" s="19"/>
      <c r="AW201" s="19"/>
      <c r="AX201" s="19"/>
      <c r="AY201" s="19"/>
      <c r="AZ201" s="19"/>
      <c r="BA201" s="19"/>
      <c r="BB201" s="19"/>
      <c r="BC201" s="19"/>
      <c r="BF201" s="12"/>
      <c r="BG201" s="12"/>
      <c r="BH201" s="12"/>
      <c r="BI201" s="12"/>
      <c r="BJ201" s="12"/>
      <c r="BK201" s="12"/>
      <c r="BL201" s="12"/>
      <c r="BM201" s="12"/>
      <c r="BN201" s="12"/>
      <c r="BO201" s="12"/>
      <c r="BP201" s="12"/>
      <c r="BQ201" s="12"/>
      <c r="BR201" s="12"/>
      <c r="BS201" s="12"/>
      <c r="BT201" s="12"/>
      <c r="BU201" s="12"/>
    </row>
    <row r="202" spans="1:73" ht="12.75" customHeight="1">
      <c r="A202" s="19"/>
      <c r="B202" s="19"/>
      <c r="C202" s="90"/>
      <c r="D202" s="118"/>
      <c r="E202" s="136"/>
      <c r="F202" s="136"/>
      <c r="G202" s="153">
        <f t="shared" si="55"/>
        <v>10</v>
      </c>
      <c r="H202" s="149">
        <f t="array" ref="H202">IF(COUNT(IF(H$5:H$66=$G202,H$5:H$66,"-"))=0,"-",COUNT(IF(H$5:H$66=$G202,H$5:H$66,"-")))</f>
        <v>1</v>
      </c>
      <c r="I202" s="149">
        <f t="array" ref="I202">IF(COUNT(IF(I$5:I$66=$G202,I$5:I$66,"-"))=0,"-",COUNT(IF(I$5:I$66=$G202,I$5:I$66,"-")))</f>
        <v>2</v>
      </c>
      <c r="J202" s="149">
        <f t="array" ref="J202">IF(COUNT(IF(J$5:J$66=$G202,J$5:J$66,"-"))=0,"-",COUNT(IF(J$5:J$66=$G202,J$5:J$66,"-")))</f>
        <v>1</v>
      </c>
      <c r="K202" s="149">
        <f t="array" ref="K202">IF(COUNT(IF(K$5:K$66=$G202,K$5:K$66,"-"))=0,"-",COUNT(IF(K$5:K$66=$G202,K$5:K$66,"-")))</f>
        <v>2</v>
      </c>
      <c r="L202" s="149">
        <f t="array" ref="L202">IF(COUNT(IF(L$5:L$66=$G202,L$5:L$66,"-"))=0,"-",COUNT(IF(L$5:L$66=$G202,L$5:L$66,"-")))</f>
        <v>1</v>
      </c>
      <c r="M202" s="149" t="str">
        <f t="array" ref="M202">IF(COUNT(IF(M$5:M$66=$G202,M$5:M$66,"-"))=0,"-",COUNT(IF(M$5:M$66=$G202,M$5:M$66,"-")))</f>
        <v>-</v>
      </c>
      <c r="N202" s="149">
        <f t="array" ref="N202">IF(COUNT(IF(N$5:N$66=$G202,N$5:N$66,"-"))=0,"-",COUNT(IF(N$5:N$66=$G202,N$5:N$66,"-")))</f>
        <v>1</v>
      </c>
      <c r="O202" s="149">
        <f t="array" ref="O202">IF(COUNT(IF(O$5:O$66=$G202,O$5:O$66,"-"))=0,"-",COUNT(IF(O$5:O$66=$G202,O$5:O$66,"-")))</f>
        <v>1</v>
      </c>
      <c r="P202" s="149">
        <f t="array" ref="P202">IF(COUNT(IF(P$5:P$66=$G202,P$5:P$66,"-"))=0,"-",COUNT(IF(P$5:P$66=$G202,P$5:P$66,"-")))</f>
        <v>2</v>
      </c>
      <c r="Q202" s="149">
        <f t="array" ref="Q202">IF(COUNT(IF(Q$5:Q$66=$G202,Q$5:Q$66,"-"))=0,"-",COUNT(IF(Q$5:Q$66=$G202,Q$5:Q$66,"-")))</f>
        <v>2</v>
      </c>
      <c r="R202" s="234">
        <f t="array" ref="R202">IF(COUNT(IF(H$5:Q$66=$G202,H$5:Q$66,"-"))=0,"-",COUNT(IF(H$5:Q$66=$G202,H$5:Q$66)))</f>
        <v>13</v>
      </c>
      <c r="S202" s="186"/>
      <c r="T202" s="141"/>
      <c r="U202" s="141"/>
      <c r="V202" s="141"/>
      <c r="W202" s="141"/>
      <c r="X202" s="141"/>
      <c r="Y202" s="141"/>
      <c r="Z202" s="19"/>
      <c r="AA202" s="19"/>
      <c r="AB202" s="19"/>
      <c r="AC202" s="19"/>
      <c r="AD202" s="19"/>
      <c r="AE202" s="19"/>
      <c r="AF202" s="19"/>
      <c r="AG202" s="19"/>
      <c r="AH202" s="19"/>
      <c r="AI202" s="19"/>
      <c r="AJ202" s="19"/>
      <c r="AK202" s="19"/>
      <c r="AL202" s="19"/>
      <c r="AM202" s="19"/>
      <c r="AN202" s="19"/>
      <c r="AO202" s="19"/>
      <c r="AP202" s="19"/>
      <c r="AQ202" s="19"/>
      <c r="AR202" s="19"/>
      <c r="AS202" s="19"/>
      <c r="AT202" s="19"/>
      <c r="AU202" s="19"/>
      <c r="AV202" s="19"/>
      <c r="AW202" s="19"/>
      <c r="AX202" s="19"/>
      <c r="AY202" s="19"/>
      <c r="AZ202" s="19"/>
      <c r="BA202" s="19"/>
      <c r="BB202" s="19"/>
      <c r="BC202" s="19"/>
      <c r="BF202" s="12"/>
      <c r="BG202" s="12"/>
      <c r="BH202" s="12"/>
      <c r="BI202" s="12"/>
      <c r="BJ202" s="12"/>
      <c r="BK202" s="12"/>
      <c r="BL202" s="12"/>
      <c r="BM202" s="12"/>
      <c r="BN202" s="12"/>
      <c r="BO202" s="12"/>
      <c r="BP202" s="12"/>
      <c r="BQ202" s="12"/>
      <c r="BR202" s="12"/>
      <c r="BS202" s="12"/>
      <c r="BT202" s="12"/>
      <c r="BU202" s="12"/>
    </row>
    <row r="203" spans="1:73" ht="12.75" customHeight="1">
      <c r="A203" s="19"/>
      <c r="B203" s="19"/>
      <c r="C203" s="90"/>
      <c r="D203" s="118"/>
      <c r="E203" s="136"/>
      <c r="F203" s="136"/>
      <c r="G203" s="153">
        <f t="shared" si="55"/>
        <v>11</v>
      </c>
      <c r="H203" s="149" t="str">
        <f t="array" ref="H203">IF(COUNT(IF(H$5:H$66=$G203,H$5:H$66,"-"))=0,"-",COUNT(IF(H$5:H$66=$G203,H$5:H$66,"-")))</f>
        <v>-</v>
      </c>
      <c r="I203" s="149" t="str">
        <f t="array" ref="I203">IF(COUNT(IF(I$5:I$66=$G203,I$5:I$66,"-"))=0,"-",COUNT(IF(I$5:I$66=$G203,I$5:I$66,"-")))</f>
        <v>-</v>
      </c>
      <c r="J203" s="149" t="str">
        <f t="array" ref="J203">IF(COUNT(IF(J$5:J$66=$G203,J$5:J$66,"-"))=0,"-",COUNT(IF(J$5:J$66=$G203,J$5:J$66,"-")))</f>
        <v>-</v>
      </c>
      <c r="K203" s="149" t="str">
        <f t="array" ref="K203">IF(COUNT(IF(K$5:K$66=$G203,K$5:K$66,"-"))=0,"-",COUNT(IF(K$5:K$66=$G203,K$5:K$66,"-")))</f>
        <v>-</v>
      </c>
      <c r="L203" s="149" t="str">
        <f t="array" ref="L203">IF(COUNT(IF(L$5:L$66=$G203,L$5:L$66,"-"))=0,"-",COUNT(IF(L$5:L$66=$G203,L$5:L$66,"-")))</f>
        <v>-</v>
      </c>
      <c r="M203" s="149" t="str">
        <f t="array" ref="M203">IF(COUNT(IF(M$5:M$66=$G203,M$5:M$66,"-"))=0,"-",COUNT(IF(M$5:M$66=$G203,M$5:M$66,"-")))</f>
        <v>-</v>
      </c>
      <c r="N203" s="149" t="str">
        <f t="array" ref="N203">IF(COUNT(IF(N$5:N$66=$G203,N$5:N$66,"-"))=0,"-",COUNT(IF(N$5:N$66=$G203,N$5:N$66,"-")))</f>
        <v>-</v>
      </c>
      <c r="O203" s="149" t="str">
        <f t="array" ref="O203">IF(COUNT(IF(O$5:O$66=$G203,O$5:O$66,"-"))=0,"-",COUNT(IF(O$5:O$66=$G203,O$5:O$66,"-")))</f>
        <v>-</v>
      </c>
      <c r="P203" s="149">
        <f t="array" ref="P203">IF(COUNT(IF(P$5:P$66=$G203,P$5:P$66,"-"))=0,"-",COUNT(IF(P$5:P$66=$G203,P$5:P$66,"-")))</f>
        <v>1</v>
      </c>
      <c r="Q203" s="149" t="str">
        <f t="array" ref="Q203">IF(COUNT(IF(Q$5:Q$66=$G203,Q$5:Q$66,"-"))=0,"-",COUNT(IF(Q$5:Q$66=$G203,Q$5:Q$66,"-")))</f>
        <v>-</v>
      </c>
      <c r="R203" s="234">
        <f t="array" ref="R203">IF(COUNT(IF(H$5:Q$66=$G203,H$5:Q$66,"-"))=0,"-",COUNT(IF(H$5:Q$66=$G203,H$5:Q$66)))</f>
        <v>1</v>
      </c>
      <c r="S203" s="186"/>
      <c r="T203" s="141"/>
      <c r="U203" s="141"/>
      <c r="V203" s="141"/>
      <c r="W203" s="141"/>
      <c r="X203" s="141"/>
      <c r="Y203" s="141"/>
      <c r="Z203" s="19"/>
      <c r="AA203" s="19"/>
      <c r="AB203" s="19"/>
      <c r="AC203" s="19"/>
      <c r="AD203" s="19"/>
      <c r="AE203" s="19"/>
      <c r="AF203" s="19"/>
      <c r="AG203" s="19"/>
      <c r="AH203" s="19"/>
      <c r="AI203" s="19"/>
      <c r="AJ203" s="19"/>
      <c r="AK203" s="19"/>
      <c r="AL203" s="19"/>
      <c r="AM203" s="19"/>
      <c r="AN203" s="19"/>
      <c r="AO203" s="19"/>
      <c r="AP203" s="19"/>
      <c r="AQ203" s="19"/>
      <c r="AR203" s="19"/>
      <c r="AS203" s="19"/>
      <c r="AT203" s="19"/>
      <c r="AU203" s="19"/>
      <c r="AV203" s="19"/>
      <c r="AW203" s="19"/>
      <c r="AX203" s="19"/>
      <c r="AY203" s="19"/>
      <c r="AZ203" s="19"/>
      <c r="BA203" s="19"/>
      <c r="BB203" s="19"/>
      <c r="BC203" s="19"/>
      <c r="BF203" s="12"/>
      <c r="BG203" s="12"/>
      <c r="BH203" s="12"/>
      <c r="BI203" s="12"/>
      <c r="BJ203" s="12"/>
      <c r="BK203" s="12"/>
      <c r="BL203" s="12"/>
      <c r="BM203" s="12"/>
      <c r="BN203" s="12"/>
      <c r="BO203" s="12"/>
      <c r="BP203" s="12"/>
      <c r="BQ203" s="12"/>
      <c r="BR203" s="12"/>
      <c r="BS203" s="12"/>
      <c r="BT203" s="12"/>
      <c r="BU203" s="12"/>
    </row>
    <row r="204" spans="1:73" ht="12.75" customHeight="1">
      <c r="A204" s="19"/>
      <c r="B204" s="19"/>
      <c r="C204" s="90"/>
      <c r="D204" s="118"/>
      <c r="E204" s="136"/>
      <c r="F204" s="136"/>
      <c r="G204" s="153">
        <f t="shared" si="55"/>
        <v>12</v>
      </c>
      <c r="H204" s="149" t="str">
        <f t="array" ref="H204">IF(COUNT(IF(H$5:H$66=$G204,H$5:H$66,"-"))=0,"-",COUNT(IF(H$5:H$66=$G204,H$5:H$66,"-")))</f>
        <v>-</v>
      </c>
      <c r="I204" s="149" t="str">
        <f t="array" ref="I204">IF(COUNT(IF(I$5:I$66=$G204,I$5:I$66,"-"))=0,"-",COUNT(IF(I$5:I$66=$G204,I$5:I$66,"-")))</f>
        <v>-</v>
      </c>
      <c r="J204" s="149" t="str">
        <f t="array" ref="J204">IF(COUNT(IF(J$5:J$66=$G204,J$5:J$66,"-"))=0,"-",COUNT(IF(J$5:J$66=$G204,J$5:J$66,"-")))</f>
        <v>-</v>
      </c>
      <c r="K204" s="149" t="str">
        <f t="array" ref="K204">IF(COUNT(IF(K$5:K$66=$G204,K$5:K$66,"-"))=0,"-",COUNT(IF(K$5:K$66=$G204,K$5:K$66,"-")))</f>
        <v>-</v>
      </c>
      <c r="L204" s="149" t="str">
        <f t="array" ref="L204">IF(COUNT(IF(L$5:L$66=$G204,L$5:L$66,"-"))=0,"-",COUNT(IF(L$5:L$66=$G204,L$5:L$66,"-")))</f>
        <v>-</v>
      </c>
      <c r="M204" s="149" t="str">
        <f t="array" ref="M204">IF(COUNT(IF(M$5:M$66=$G204,M$5:M$66,"-"))=0,"-",COUNT(IF(M$5:M$66=$G204,M$5:M$66,"-")))</f>
        <v>-</v>
      </c>
      <c r="N204" s="149" t="str">
        <f t="array" ref="N204">IF(COUNT(IF(N$5:N$66=$G204,N$5:N$66,"-"))=0,"-",COUNT(IF(N$5:N$66=$G204,N$5:N$66,"-")))</f>
        <v>-</v>
      </c>
      <c r="O204" s="149" t="str">
        <f t="array" ref="O204">IF(COUNT(IF(O$5:O$66=$G204,O$5:O$66,"-"))=0,"-",COUNT(IF(O$5:O$66=$G204,O$5:O$66,"-")))</f>
        <v>-</v>
      </c>
      <c r="P204" s="149" t="str">
        <f t="array" ref="P204">IF(COUNT(IF(P$5:P$66=$G204,P$5:P$66,"-"))=0,"-",COUNT(IF(P$5:P$66=$G204,P$5:P$66,"-")))</f>
        <v>-</v>
      </c>
      <c r="Q204" s="149" t="str">
        <f t="array" ref="Q204">IF(COUNT(IF(Q$5:Q$66=$G204,Q$5:Q$66,"-"))=0,"-",COUNT(IF(Q$5:Q$66=$G204,Q$5:Q$66,"-")))</f>
        <v>-</v>
      </c>
      <c r="R204" s="234" t="str">
        <f t="array" ref="R204">IF(COUNT(IF(H$5:Q$66=$G204,H$5:Q$66,"-"))=0,"-",COUNT(IF(H$5:Q$66=$G204,H$5:Q$66)))</f>
        <v>-</v>
      </c>
      <c r="S204" s="186"/>
      <c r="T204" s="141"/>
      <c r="U204" s="141"/>
      <c r="V204" s="141"/>
      <c r="W204" s="141"/>
      <c r="X204" s="141"/>
      <c r="Y204" s="141"/>
      <c r="Z204" s="19"/>
      <c r="AA204" s="19"/>
      <c r="AB204" s="19"/>
      <c r="AC204" s="19"/>
      <c r="AD204" s="19"/>
      <c r="AE204" s="19"/>
      <c r="AF204" s="19"/>
      <c r="AG204" s="19"/>
      <c r="AH204" s="19"/>
      <c r="AI204" s="19"/>
      <c r="AJ204" s="19"/>
      <c r="AK204" s="19"/>
      <c r="AL204" s="19"/>
      <c r="AM204" s="19"/>
      <c r="AN204" s="19"/>
      <c r="AO204" s="19"/>
      <c r="AP204" s="19"/>
      <c r="AQ204" s="19"/>
      <c r="AR204" s="19"/>
      <c r="AS204" s="19"/>
      <c r="AT204" s="19"/>
      <c r="AU204" s="19"/>
      <c r="AV204" s="19"/>
      <c r="AW204" s="19"/>
      <c r="AX204" s="19"/>
      <c r="AY204" s="19"/>
      <c r="AZ204" s="19"/>
      <c r="BA204" s="19"/>
      <c r="BB204" s="19"/>
      <c r="BC204" s="19"/>
      <c r="BF204" s="12"/>
      <c r="BG204" s="12"/>
      <c r="BH204" s="12"/>
      <c r="BI204" s="12"/>
      <c r="BJ204" s="12"/>
      <c r="BK204" s="12"/>
      <c r="BL204" s="12"/>
      <c r="BM204" s="12"/>
      <c r="BN204" s="12"/>
      <c r="BO204" s="12"/>
      <c r="BP204" s="12"/>
      <c r="BQ204" s="12"/>
      <c r="BR204" s="12"/>
      <c r="BS204" s="12"/>
      <c r="BT204" s="12"/>
      <c r="BU204" s="12"/>
    </row>
    <row r="205" spans="1:73" ht="12.75" customHeight="1">
      <c r="A205" s="19"/>
      <c r="B205" s="19"/>
      <c r="C205" s="90"/>
      <c r="D205" s="118"/>
      <c r="E205" s="136"/>
      <c r="F205" s="136"/>
      <c r="G205" s="153">
        <f t="shared" si="55"/>
        <v>13</v>
      </c>
      <c r="H205" s="149" t="str">
        <f t="array" ref="H205">IF(COUNT(IF(H$5:H$66=$G205,H$5:H$66,"-"))=0,"-",COUNT(IF(H$5:H$66=$G205,H$5:H$66,"-")))</f>
        <v>-</v>
      </c>
      <c r="I205" s="149" t="str">
        <f t="array" ref="I205">IF(COUNT(IF(I$5:I$66=$G205,I$5:I$66,"-"))=0,"-",COUNT(IF(I$5:I$66=$G205,I$5:I$66,"-")))</f>
        <v>-</v>
      </c>
      <c r="J205" s="149" t="str">
        <f t="array" ref="J205">IF(COUNT(IF(J$5:J$66=$G205,J$5:J$66,"-"))=0,"-",COUNT(IF(J$5:J$66=$G205,J$5:J$66,"-")))</f>
        <v>-</v>
      </c>
      <c r="K205" s="149" t="str">
        <f t="array" ref="K205">IF(COUNT(IF(K$5:K$66=$G205,K$5:K$66,"-"))=0,"-",COUNT(IF(K$5:K$66=$G205,K$5:K$66,"-")))</f>
        <v>-</v>
      </c>
      <c r="L205" s="149" t="str">
        <f t="array" ref="L205">IF(COUNT(IF(L$5:L$66=$G205,L$5:L$66,"-"))=0,"-",COUNT(IF(L$5:L$66=$G205,L$5:L$66,"-")))</f>
        <v>-</v>
      </c>
      <c r="M205" s="149" t="str">
        <f t="array" ref="M205">IF(COUNT(IF(M$5:M$66=$G205,M$5:M$66,"-"))=0,"-",COUNT(IF(M$5:M$66=$G205,M$5:M$66,"-")))</f>
        <v>-</v>
      </c>
      <c r="N205" s="149" t="str">
        <f t="array" ref="N205">IF(COUNT(IF(N$5:N$66=$G205,N$5:N$66,"-"))=0,"-",COUNT(IF(N$5:N$66=$G205,N$5:N$66,"-")))</f>
        <v>-</v>
      </c>
      <c r="O205" s="149" t="str">
        <f t="array" ref="O205">IF(COUNT(IF(O$5:O$66=$G205,O$5:O$66,"-"))=0,"-",COUNT(IF(O$5:O$66=$G205,O$5:O$66,"-")))</f>
        <v>-</v>
      </c>
      <c r="P205" s="149" t="str">
        <f t="array" ref="P205">IF(COUNT(IF(P$5:P$66=$G205,P$5:P$66,"-"))=0,"-",COUNT(IF(P$5:P$66=$G205,P$5:P$66,"-")))</f>
        <v>-</v>
      </c>
      <c r="Q205" s="149" t="str">
        <f t="array" ref="Q205">IF(COUNT(IF(Q$5:Q$66=$G205,Q$5:Q$66,"-"))=0,"-",COUNT(IF(Q$5:Q$66=$G205,Q$5:Q$66,"-")))</f>
        <v>-</v>
      </c>
      <c r="R205" s="234" t="str">
        <f t="array" ref="R205">IF(COUNT(IF(H$5:Q$66=$G205,H$5:Q$66,"-"))=0,"-",COUNT(IF(H$5:Q$66=$G205,H$5:Q$66)))</f>
        <v>-</v>
      </c>
      <c r="S205" s="186"/>
      <c r="T205" s="141"/>
      <c r="U205" s="141"/>
      <c r="V205" s="141"/>
      <c r="W205" s="141"/>
      <c r="X205" s="141"/>
      <c r="Y205" s="141"/>
      <c r="Z205" s="19"/>
      <c r="AA205" s="19"/>
      <c r="AB205" s="19"/>
      <c r="AC205" s="19"/>
      <c r="AD205" s="19"/>
      <c r="AE205" s="19"/>
      <c r="AF205" s="19"/>
      <c r="AG205" s="19"/>
      <c r="AH205" s="19"/>
      <c r="AI205" s="19"/>
      <c r="AJ205" s="19"/>
      <c r="AK205" s="19"/>
      <c r="AL205" s="19"/>
      <c r="AM205" s="19"/>
      <c r="AN205" s="19"/>
      <c r="AO205" s="19"/>
      <c r="AP205" s="19"/>
      <c r="AQ205" s="19"/>
      <c r="AR205" s="19"/>
      <c r="AS205" s="19"/>
      <c r="AT205" s="19"/>
      <c r="AU205" s="19"/>
      <c r="AV205" s="19"/>
      <c r="AW205" s="19"/>
      <c r="AX205" s="19"/>
      <c r="AY205" s="19"/>
      <c r="AZ205" s="19"/>
      <c r="BA205" s="19"/>
      <c r="BB205" s="19"/>
      <c r="BC205" s="19"/>
      <c r="BF205" s="12"/>
      <c r="BG205" s="12"/>
      <c r="BH205" s="12"/>
      <c r="BI205" s="12"/>
      <c r="BJ205" s="12"/>
      <c r="BK205" s="12"/>
      <c r="BL205" s="12"/>
      <c r="BM205" s="12"/>
      <c r="BN205" s="12"/>
      <c r="BO205" s="12"/>
      <c r="BP205" s="12"/>
      <c r="BQ205" s="12"/>
      <c r="BR205" s="12"/>
      <c r="BS205" s="12"/>
      <c r="BT205" s="12"/>
      <c r="BU205" s="12"/>
    </row>
    <row r="206" spans="1:73" ht="12.75" customHeight="1">
      <c r="A206" s="19"/>
      <c r="B206" s="19"/>
      <c r="C206" s="90"/>
      <c r="D206" s="118"/>
      <c r="E206" s="136"/>
      <c r="F206" s="136"/>
      <c r="G206" s="153">
        <f t="shared" si="55"/>
        <v>14</v>
      </c>
      <c r="H206" s="149" t="str">
        <f t="array" ref="H206">IF(COUNT(IF(H$5:H$66=$G206,H$5:H$66,"-"))=0,"-",COUNT(IF(H$5:H$66=$G206,H$5:H$66,"-")))</f>
        <v>-</v>
      </c>
      <c r="I206" s="149" t="str">
        <f t="array" ref="I206">IF(COUNT(IF(I$5:I$66=$G206,I$5:I$66,"-"))=0,"-",COUNT(IF(I$5:I$66=$G206,I$5:I$66,"-")))</f>
        <v>-</v>
      </c>
      <c r="J206" s="149" t="str">
        <f t="array" ref="J206">IF(COUNT(IF(J$5:J$66=$G206,J$5:J$66,"-"))=0,"-",COUNT(IF(J$5:J$66=$G206,J$5:J$66,"-")))</f>
        <v>-</v>
      </c>
      <c r="K206" s="149" t="str">
        <f t="array" ref="K206">IF(COUNT(IF(K$5:K$66=$G206,K$5:K$66,"-"))=0,"-",COUNT(IF(K$5:K$66=$G206,K$5:K$66,"-")))</f>
        <v>-</v>
      </c>
      <c r="L206" s="149" t="str">
        <f t="array" ref="L206">IF(COUNT(IF(L$5:L$66=$G206,L$5:L$66,"-"))=0,"-",COUNT(IF(L$5:L$66=$G206,L$5:L$66,"-")))</f>
        <v>-</v>
      </c>
      <c r="M206" s="149" t="str">
        <f t="array" ref="M206">IF(COUNT(IF(M$5:M$66=$G206,M$5:M$66,"-"))=0,"-",COUNT(IF(M$5:M$66=$G206,M$5:M$66,"-")))</f>
        <v>-</v>
      </c>
      <c r="N206" s="149" t="str">
        <f t="array" ref="N206">IF(COUNT(IF(N$5:N$66=$G206,N$5:N$66,"-"))=0,"-",COUNT(IF(N$5:N$66=$G206,N$5:N$66,"-")))</f>
        <v>-</v>
      </c>
      <c r="O206" s="149" t="str">
        <f t="array" ref="O206">IF(COUNT(IF(O$5:O$66=$G206,O$5:O$66,"-"))=0,"-",COUNT(IF(O$5:O$66=$G206,O$5:O$66,"-")))</f>
        <v>-</v>
      </c>
      <c r="P206" s="149" t="str">
        <f t="array" ref="P206">IF(COUNT(IF(P$5:P$66=$G206,P$5:P$66,"-"))=0,"-",COUNT(IF(P$5:P$66=$G206,P$5:P$66,"-")))</f>
        <v>-</v>
      </c>
      <c r="Q206" s="149" t="str">
        <f t="array" ref="Q206">IF(COUNT(IF(Q$5:Q$66=$G206,Q$5:Q$66,"-"))=0,"-",COUNT(IF(Q$5:Q$66=$G206,Q$5:Q$66,"-")))</f>
        <v>-</v>
      </c>
      <c r="R206" s="234" t="str">
        <f t="array" ref="R206">IF(COUNT(IF(H$5:Q$66=$G206,H$5:Q$66,"-"))=0,"-",COUNT(IF(H$5:Q$66=$G206,H$5:Q$66)))</f>
        <v>-</v>
      </c>
      <c r="S206" s="186"/>
      <c r="T206" s="141"/>
      <c r="U206" s="141"/>
      <c r="V206" s="141"/>
      <c r="W206" s="141"/>
      <c r="X206" s="141"/>
      <c r="Y206" s="141"/>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F206" s="12"/>
      <c r="BG206" s="12"/>
      <c r="BH206" s="12"/>
      <c r="BI206" s="12"/>
      <c r="BJ206" s="12"/>
      <c r="BK206" s="12"/>
      <c r="BL206" s="12"/>
      <c r="BM206" s="12"/>
      <c r="BN206" s="12"/>
      <c r="BO206" s="12"/>
      <c r="BP206" s="12"/>
      <c r="BQ206" s="12"/>
      <c r="BR206" s="12"/>
      <c r="BS206" s="12"/>
      <c r="BT206" s="12"/>
      <c r="BU206" s="12"/>
    </row>
    <row r="207" spans="1:73" ht="12.75" customHeight="1">
      <c r="A207" s="19"/>
      <c r="B207" s="19"/>
      <c r="C207" s="90"/>
      <c r="D207" s="118"/>
      <c r="E207" s="136"/>
      <c r="F207" s="136"/>
      <c r="G207" s="153">
        <f t="shared" si="55"/>
        <v>15</v>
      </c>
      <c r="H207" s="149" t="str">
        <f t="array" ref="H207">IF(COUNT(IF(H$5:H$66=$G207,H$5:H$66,"-"))=0,"-",COUNT(IF(H$5:H$66=$G207,H$5:H$66,"-")))</f>
        <v>-</v>
      </c>
      <c r="I207" s="149" t="str">
        <f t="array" ref="I207">IF(COUNT(IF(I$5:I$66=$G207,I$5:I$66,"-"))=0,"-",COUNT(IF(I$5:I$66=$G207,I$5:I$66,"-")))</f>
        <v>-</v>
      </c>
      <c r="J207" s="149" t="str">
        <f t="array" ref="J207">IF(COUNT(IF(J$5:J$66=$G207,J$5:J$66,"-"))=0,"-",COUNT(IF(J$5:J$66=$G207,J$5:J$66,"-")))</f>
        <v>-</v>
      </c>
      <c r="K207" s="149" t="str">
        <f t="array" ref="K207">IF(COUNT(IF(K$5:K$66=$G207,K$5:K$66,"-"))=0,"-",COUNT(IF(K$5:K$66=$G207,K$5:K$66,"-")))</f>
        <v>-</v>
      </c>
      <c r="L207" s="149" t="str">
        <f t="array" ref="L207">IF(COUNT(IF(L$5:L$66=$G207,L$5:L$66,"-"))=0,"-",COUNT(IF(L$5:L$66=$G207,L$5:L$66,"-")))</f>
        <v>-</v>
      </c>
      <c r="M207" s="149" t="str">
        <f t="array" ref="M207">IF(COUNT(IF(M$5:M$66=$G207,M$5:M$66,"-"))=0,"-",COUNT(IF(M$5:M$66=$G207,M$5:M$66,"-")))</f>
        <v>-</v>
      </c>
      <c r="N207" s="149" t="str">
        <f t="array" ref="N207">IF(COUNT(IF(N$5:N$66=$G207,N$5:N$66,"-"))=0,"-",COUNT(IF(N$5:N$66=$G207,N$5:N$66,"-")))</f>
        <v>-</v>
      </c>
      <c r="O207" s="149" t="str">
        <f t="array" ref="O207">IF(COUNT(IF(O$5:O$66=$G207,O$5:O$66,"-"))=0,"-",COUNT(IF(O$5:O$66=$G207,O$5:O$66,"-")))</f>
        <v>-</v>
      </c>
      <c r="P207" s="149" t="str">
        <f t="array" ref="P207">IF(COUNT(IF(P$5:P$66=$G207,P$5:P$66,"-"))=0,"-",COUNT(IF(P$5:P$66=$G207,P$5:P$66,"-")))</f>
        <v>-</v>
      </c>
      <c r="Q207" s="149" t="str">
        <f t="array" ref="Q207">IF(COUNT(IF(Q$5:Q$66=$G207,Q$5:Q$66,"-"))=0,"-",COUNT(IF(Q$5:Q$66=$G207,Q$5:Q$66,"-")))</f>
        <v>-</v>
      </c>
      <c r="R207" s="234" t="str">
        <f t="array" ref="R207">IF(COUNT(IF(H$5:Q$66=$G207,H$5:Q$66,"-"))=0,"-",COUNT(IF(H$5:Q$66=$G207,H$5:Q$66)))</f>
        <v>-</v>
      </c>
      <c r="S207" s="186"/>
      <c r="T207" s="141"/>
      <c r="U207" s="141"/>
      <c r="V207" s="141"/>
      <c r="W207" s="141"/>
      <c r="X207" s="141"/>
      <c r="Y207" s="141"/>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F207" s="12"/>
      <c r="BG207" s="12"/>
      <c r="BH207" s="12"/>
      <c r="BI207" s="12"/>
      <c r="BJ207" s="12"/>
      <c r="BK207" s="12"/>
      <c r="BL207" s="12"/>
      <c r="BM207" s="12"/>
      <c r="BN207" s="12"/>
      <c r="BO207" s="12"/>
      <c r="BP207" s="12"/>
      <c r="BQ207" s="12"/>
      <c r="BR207" s="12"/>
      <c r="BS207" s="12"/>
      <c r="BT207" s="12"/>
      <c r="BU207" s="12"/>
    </row>
    <row r="208" spans="1:73" ht="12.75" customHeight="1">
      <c r="A208" s="19"/>
      <c r="B208" s="19"/>
      <c r="C208" s="90"/>
      <c r="D208" s="118"/>
      <c r="E208" s="136"/>
      <c r="F208" s="136"/>
      <c r="G208" s="153">
        <f t="shared" si="55"/>
        <v>16</v>
      </c>
      <c r="H208" s="149" t="str">
        <f t="array" ref="H208">IF(COUNT(IF(H$5:H$66=$G208,H$5:H$66,"-"))=0,"-",COUNT(IF(H$5:H$66=$G208,H$5:H$66,"-")))</f>
        <v>-</v>
      </c>
      <c r="I208" s="149" t="str">
        <f t="array" ref="I208">IF(COUNT(IF(I$5:I$66=$G208,I$5:I$66,"-"))=0,"-",COUNT(IF(I$5:I$66=$G208,I$5:I$66,"-")))</f>
        <v>-</v>
      </c>
      <c r="J208" s="149" t="str">
        <f t="array" ref="J208">IF(COUNT(IF(J$5:J$66=$G208,J$5:J$66,"-"))=0,"-",COUNT(IF(J$5:J$66=$G208,J$5:J$66,"-")))</f>
        <v>-</v>
      </c>
      <c r="K208" s="149" t="str">
        <f t="array" ref="K208">IF(COUNT(IF(K$5:K$66=$G208,K$5:K$66,"-"))=0,"-",COUNT(IF(K$5:K$66=$G208,K$5:K$66,"-")))</f>
        <v>-</v>
      </c>
      <c r="L208" s="149" t="str">
        <f t="array" ref="L208">IF(COUNT(IF(L$5:L$66=$G208,L$5:L$66,"-"))=0,"-",COUNT(IF(L$5:L$66=$G208,L$5:L$66,"-")))</f>
        <v>-</v>
      </c>
      <c r="M208" s="149" t="str">
        <f t="array" ref="M208">IF(COUNT(IF(M$5:M$66=$G208,M$5:M$66,"-"))=0,"-",COUNT(IF(M$5:M$66=$G208,M$5:M$66,"-")))</f>
        <v>-</v>
      </c>
      <c r="N208" s="149" t="str">
        <f t="array" ref="N208">IF(COUNT(IF(N$5:N$66=$G208,N$5:N$66,"-"))=0,"-",COUNT(IF(N$5:N$66=$G208,N$5:N$66,"-")))</f>
        <v>-</v>
      </c>
      <c r="O208" s="149" t="str">
        <f t="array" ref="O208">IF(COUNT(IF(O$5:O$66=$G208,O$5:O$66,"-"))=0,"-",COUNT(IF(O$5:O$66=$G208,O$5:O$66,"-")))</f>
        <v>-</v>
      </c>
      <c r="P208" s="149" t="str">
        <f t="array" ref="P208">IF(COUNT(IF(P$5:P$66=$G208,P$5:P$66,"-"))=0,"-",COUNT(IF(P$5:P$66=$G208,P$5:P$66,"-")))</f>
        <v>-</v>
      </c>
      <c r="Q208" s="149" t="str">
        <f t="array" ref="Q208">IF(COUNT(IF(Q$5:Q$66=$G208,Q$5:Q$66,"-"))=0,"-",COUNT(IF(Q$5:Q$66=$G208,Q$5:Q$66,"-")))</f>
        <v>-</v>
      </c>
      <c r="R208" s="234" t="str">
        <f t="array" ref="R208">IF(COUNT(IF(H$5:Q$66=$G208,H$5:Q$66,"-"))=0,"-",COUNT(IF(H$5:Q$66=$G208,H$5:Q$66)))</f>
        <v>-</v>
      </c>
      <c r="S208" s="186"/>
      <c r="T208" s="141"/>
      <c r="U208" s="141"/>
      <c r="V208" s="141"/>
      <c r="W208" s="141"/>
      <c r="X208" s="141"/>
      <c r="Y208" s="141"/>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F208" s="12"/>
      <c r="BG208" s="12"/>
      <c r="BH208" s="12"/>
      <c r="BI208" s="12"/>
      <c r="BJ208" s="12"/>
      <c r="BK208" s="12"/>
      <c r="BL208" s="12"/>
      <c r="BM208" s="12"/>
      <c r="BN208" s="12"/>
      <c r="BO208" s="12"/>
      <c r="BP208" s="12"/>
      <c r="BQ208" s="12"/>
      <c r="BR208" s="12"/>
      <c r="BS208" s="12"/>
      <c r="BT208" s="12"/>
      <c r="BU208" s="12"/>
    </row>
    <row r="209" spans="1:73" ht="12.75" customHeight="1">
      <c r="A209" s="19"/>
      <c r="B209" s="19"/>
      <c r="C209" s="90"/>
      <c r="D209" s="118"/>
      <c r="E209" s="136"/>
      <c r="F209" s="136"/>
      <c r="G209" s="153">
        <f t="shared" si="55"/>
        <v>17</v>
      </c>
      <c r="H209" s="149" t="str">
        <f t="array" ref="H209">IF(COUNT(IF(H$5:H$66=$G209,H$5:H$66,"-"))=0,"-",COUNT(IF(H$5:H$66=$G209,H$5:H$66,"-")))</f>
        <v>-</v>
      </c>
      <c r="I209" s="149" t="str">
        <f t="array" ref="I209">IF(COUNT(IF(I$5:I$66=$G209,I$5:I$66,"-"))=0,"-",COUNT(IF(I$5:I$66=$G209,I$5:I$66,"-")))</f>
        <v>-</v>
      </c>
      <c r="J209" s="149" t="str">
        <f t="array" ref="J209">IF(COUNT(IF(J$5:J$66=$G209,J$5:J$66,"-"))=0,"-",COUNT(IF(J$5:J$66=$G209,J$5:J$66,"-")))</f>
        <v>-</v>
      </c>
      <c r="K209" s="149" t="str">
        <f t="array" ref="K209">IF(COUNT(IF(K$5:K$66=$G209,K$5:K$66,"-"))=0,"-",COUNT(IF(K$5:K$66=$G209,K$5:K$66,"-")))</f>
        <v>-</v>
      </c>
      <c r="L209" s="149" t="str">
        <f t="array" ref="L209">IF(COUNT(IF(L$5:L$66=$G209,L$5:L$66,"-"))=0,"-",COUNT(IF(L$5:L$66=$G209,L$5:L$66,"-")))</f>
        <v>-</v>
      </c>
      <c r="M209" s="149" t="str">
        <f t="array" ref="M209">IF(COUNT(IF(M$5:M$66=$G209,M$5:M$66,"-"))=0,"-",COUNT(IF(M$5:M$66=$G209,M$5:M$66,"-")))</f>
        <v>-</v>
      </c>
      <c r="N209" s="149" t="str">
        <f t="array" ref="N209">IF(COUNT(IF(N$5:N$66=$G209,N$5:N$66,"-"))=0,"-",COUNT(IF(N$5:N$66=$G209,N$5:N$66,"-")))</f>
        <v>-</v>
      </c>
      <c r="O209" s="149" t="str">
        <f t="array" ref="O209">IF(COUNT(IF(O$5:O$66=$G209,O$5:O$66,"-"))=0,"-",COUNT(IF(O$5:O$66=$G209,O$5:O$66,"-")))</f>
        <v>-</v>
      </c>
      <c r="P209" s="149" t="str">
        <f t="array" ref="P209">IF(COUNT(IF(P$5:P$66=$G209,P$5:P$66,"-"))=0,"-",COUNT(IF(P$5:P$66=$G209,P$5:P$66,"-")))</f>
        <v>-</v>
      </c>
      <c r="Q209" s="149" t="str">
        <f t="array" ref="Q209">IF(COUNT(IF(Q$5:Q$66=$G209,Q$5:Q$66,"-"))=0,"-",COUNT(IF(Q$5:Q$66=$G209,Q$5:Q$66,"-")))</f>
        <v>-</v>
      </c>
      <c r="R209" s="234" t="str">
        <f t="array" ref="R209">IF(COUNT(IF(H$5:Q$66=$G209,H$5:Q$66,"-"))=0,"-",COUNT(IF(H$5:Q$66=$G209,H$5:Q$66)))</f>
        <v>-</v>
      </c>
      <c r="S209" s="186"/>
      <c r="T209" s="141"/>
      <c r="U209" s="141"/>
      <c r="V209" s="141"/>
      <c r="W209" s="141"/>
      <c r="X209" s="141"/>
      <c r="Y209" s="141"/>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F209" s="12"/>
      <c r="BG209" s="12"/>
      <c r="BH209" s="12"/>
      <c r="BI209" s="12"/>
      <c r="BJ209" s="12"/>
      <c r="BK209" s="12"/>
      <c r="BL209" s="12"/>
      <c r="BM209" s="12"/>
      <c r="BN209" s="12"/>
      <c r="BO209" s="12"/>
      <c r="BP209" s="12"/>
      <c r="BQ209" s="12"/>
      <c r="BR209" s="12"/>
      <c r="BS209" s="12"/>
      <c r="BT209" s="12"/>
      <c r="BU209" s="12"/>
    </row>
    <row r="210" spans="1:73" ht="12.75" customHeight="1">
      <c r="A210" s="19"/>
      <c r="B210" s="19"/>
      <c r="C210" s="90"/>
      <c r="D210" s="118"/>
      <c r="E210" s="136"/>
      <c r="F210" s="136"/>
      <c r="G210" s="153">
        <f t="shared" si="55"/>
        <v>18</v>
      </c>
      <c r="H210" s="149" t="str">
        <f t="array" ref="H210">IF(COUNT(IF(H$5:H$66=$G210,H$5:H$66,"-"))=0,"-",COUNT(IF(H$5:H$66=$G210,H$5:H$66,"-")))</f>
        <v>-</v>
      </c>
      <c r="I210" s="149" t="str">
        <f t="array" ref="I210">IF(COUNT(IF(I$5:I$66=$G210,I$5:I$66,"-"))=0,"-",COUNT(IF(I$5:I$66=$G210,I$5:I$66,"-")))</f>
        <v>-</v>
      </c>
      <c r="J210" s="149" t="str">
        <f t="array" ref="J210">IF(COUNT(IF(J$5:J$66=$G210,J$5:J$66,"-"))=0,"-",COUNT(IF(J$5:J$66=$G210,J$5:J$66,"-")))</f>
        <v>-</v>
      </c>
      <c r="K210" s="149" t="str">
        <f t="array" ref="K210">IF(COUNT(IF(K$5:K$66=$G210,K$5:K$66,"-"))=0,"-",COUNT(IF(K$5:K$66=$G210,K$5:K$66,"-")))</f>
        <v>-</v>
      </c>
      <c r="L210" s="149" t="str">
        <f t="array" ref="L210">IF(COUNT(IF(L$5:L$66=$G210,L$5:L$66,"-"))=0,"-",COUNT(IF(L$5:L$66=$G210,L$5:L$66,"-")))</f>
        <v>-</v>
      </c>
      <c r="M210" s="149" t="str">
        <f t="array" ref="M210">IF(COUNT(IF(M$5:M$66=$G210,M$5:M$66,"-"))=0,"-",COUNT(IF(M$5:M$66=$G210,M$5:M$66,"-")))</f>
        <v>-</v>
      </c>
      <c r="N210" s="149" t="str">
        <f t="array" ref="N210">IF(COUNT(IF(N$5:N$66=$G210,N$5:N$66,"-"))=0,"-",COUNT(IF(N$5:N$66=$G210,N$5:N$66,"-")))</f>
        <v>-</v>
      </c>
      <c r="O210" s="149" t="str">
        <f t="array" ref="O210">IF(COUNT(IF(O$5:O$66=$G210,O$5:O$66,"-"))=0,"-",COUNT(IF(O$5:O$66=$G210,O$5:O$66,"-")))</f>
        <v>-</v>
      </c>
      <c r="P210" s="149" t="str">
        <f t="array" ref="P210">IF(COUNT(IF(P$5:P$66=$G210,P$5:P$66,"-"))=0,"-",COUNT(IF(P$5:P$66=$G210,P$5:P$66,"-")))</f>
        <v>-</v>
      </c>
      <c r="Q210" s="149" t="str">
        <f t="array" ref="Q210">IF(COUNT(IF(Q$5:Q$66=$G210,Q$5:Q$66,"-"))=0,"-",COUNT(IF(Q$5:Q$66=$G210,Q$5:Q$66,"-")))</f>
        <v>-</v>
      </c>
      <c r="R210" s="234" t="str">
        <f t="array" ref="R210">IF(COUNT(IF(H$5:Q$66=$G210,H$5:Q$66,"-"))=0,"-",COUNT(IF(H$5:Q$66=$G210,H$5:Q$66)))</f>
        <v>-</v>
      </c>
      <c r="S210" s="186"/>
      <c r="T210" s="141"/>
      <c r="U210" s="141"/>
      <c r="V210" s="141"/>
      <c r="W210" s="141"/>
      <c r="X210" s="141"/>
      <c r="Y210" s="141"/>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F210" s="12"/>
      <c r="BG210" s="12"/>
      <c r="BH210" s="12"/>
      <c r="BI210" s="12"/>
      <c r="BJ210" s="12"/>
      <c r="BK210" s="12"/>
      <c r="BL210" s="12"/>
      <c r="BM210" s="12"/>
      <c r="BN210" s="12"/>
      <c r="BO210" s="12"/>
      <c r="BP210" s="12"/>
      <c r="BQ210" s="12"/>
      <c r="BR210" s="12"/>
      <c r="BS210" s="12"/>
      <c r="BT210" s="12"/>
      <c r="BU210" s="12"/>
    </row>
    <row r="211" spans="1:73" ht="12.75" customHeight="1">
      <c r="A211" s="19"/>
      <c r="B211" s="19"/>
      <c r="C211" s="90"/>
      <c r="D211" s="118"/>
      <c r="E211" s="136"/>
      <c r="F211" s="136"/>
      <c r="G211" s="153">
        <f t="shared" si="55"/>
        <v>19</v>
      </c>
      <c r="H211" s="149" t="str">
        <f t="array" ref="H211">IF(COUNT(IF(H$5:H$66=$G211,H$5:H$66,"-"))=0,"-",COUNT(IF(H$5:H$66=$G211,H$5:H$66,"-")))</f>
        <v>-</v>
      </c>
      <c r="I211" s="149" t="str">
        <f t="array" ref="I211">IF(COUNT(IF(I$5:I$66=$G211,I$5:I$66,"-"))=0,"-",COUNT(IF(I$5:I$66=$G211,I$5:I$66,"-")))</f>
        <v>-</v>
      </c>
      <c r="J211" s="149" t="str">
        <f t="array" ref="J211">IF(COUNT(IF(J$5:J$66=$G211,J$5:J$66,"-"))=0,"-",COUNT(IF(J$5:J$66=$G211,J$5:J$66,"-")))</f>
        <v>-</v>
      </c>
      <c r="K211" s="149" t="str">
        <f t="array" ref="K211">IF(COUNT(IF(K$5:K$66=$G211,K$5:K$66,"-"))=0,"-",COUNT(IF(K$5:K$66=$G211,K$5:K$66,"-")))</f>
        <v>-</v>
      </c>
      <c r="L211" s="149" t="str">
        <f t="array" ref="L211">IF(COUNT(IF(L$5:L$66=$G211,L$5:L$66,"-"))=0,"-",COUNT(IF(L$5:L$66=$G211,L$5:L$66,"-")))</f>
        <v>-</v>
      </c>
      <c r="M211" s="149" t="str">
        <f t="array" ref="M211">IF(COUNT(IF(M$5:M$66=$G211,M$5:M$66,"-"))=0,"-",COUNT(IF(M$5:M$66=$G211,M$5:M$66,"-")))</f>
        <v>-</v>
      </c>
      <c r="N211" s="149" t="str">
        <f t="array" ref="N211">IF(COUNT(IF(N$5:N$66=$G211,N$5:N$66,"-"))=0,"-",COUNT(IF(N$5:N$66=$G211,N$5:N$66,"-")))</f>
        <v>-</v>
      </c>
      <c r="O211" s="149" t="str">
        <f t="array" ref="O211">IF(COUNT(IF(O$5:O$66=$G211,O$5:O$66,"-"))=0,"-",COUNT(IF(O$5:O$66=$G211,O$5:O$66,"-")))</f>
        <v>-</v>
      </c>
      <c r="P211" s="149" t="str">
        <f t="array" ref="P211">IF(COUNT(IF(P$5:P$66=$G211,P$5:P$66,"-"))=0,"-",COUNT(IF(P$5:P$66=$G211,P$5:P$66,"-")))</f>
        <v>-</v>
      </c>
      <c r="Q211" s="149" t="str">
        <f t="array" ref="Q211">IF(COUNT(IF(Q$5:Q$66=$G211,Q$5:Q$66,"-"))=0,"-",COUNT(IF(Q$5:Q$66=$G211,Q$5:Q$66,"-")))</f>
        <v>-</v>
      </c>
      <c r="R211" s="234" t="str">
        <f t="array" ref="R211">IF(COUNT(IF(H$5:Q$66=$G211,H$5:Q$66,"-"))=0,"-",COUNT(IF(H$5:Q$66=$G211,H$5:Q$66)))</f>
        <v>-</v>
      </c>
      <c r="S211" s="186"/>
      <c r="T211" s="141"/>
      <c r="U211" s="141"/>
      <c r="V211" s="141"/>
      <c r="W211" s="141"/>
      <c r="X211" s="141"/>
      <c r="Y211" s="141"/>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F211" s="12"/>
      <c r="BG211" s="12"/>
      <c r="BH211" s="12"/>
      <c r="BI211" s="12"/>
      <c r="BJ211" s="12"/>
      <c r="BK211" s="12"/>
      <c r="BL211" s="12"/>
      <c r="BM211" s="12"/>
      <c r="BN211" s="12"/>
      <c r="BO211" s="12"/>
      <c r="BP211" s="12"/>
      <c r="BQ211" s="12"/>
      <c r="BR211" s="12"/>
      <c r="BS211" s="12"/>
      <c r="BT211" s="12"/>
      <c r="BU211" s="12"/>
    </row>
    <row r="212" spans="1:73" ht="12.75" customHeight="1">
      <c r="A212" s="19"/>
      <c r="B212" s="19"/>
      <c r="C212" s="90"/>
      <c r="D212" s="118"/>
      <c r="E212" s="136"/>
      <c r="F212" s="136"/>
      <c r="G212" s="153">
        <f t="shared" si="55"/>
        <v>20</v>
      </c>
      <c r="H212" s="75" t="str">
        <f t="array" ref="H212">IF(COUNT(IF(H$5:H$66=$G212,H$5:H$66,"-"))=0,"-",COUNT(IF(H$5:H$66=$G212,H$5:H$66,"-")))</f>
        <v>-</v>
      </c>
      <c r="I212" s="75" t="str">
        <f t="array" ref="I212">IF(COUNT(IF(I$5:I$66=$G212,I$5:I$66,"-"))=0,"-",COUNT(IF(I$5:I$66=$G212,I$5:I$66,"-")))</f>
        <v>-</v>
      </c>
      <c r="J212" s="75" t="str">
        <f t="array" ref="J212">IF(COUNT(IF(J$5:J$66=$G212,J$5:J$66,"-"))=0,"-",COUNT(IF(J$5:J$66=$G212,J$5:J$66,"-")))</f>
        <v>-</v>
      </c>
      <c r="K212" s="75" t="str">
        <f t="array" ref="K212">IF(COUNT(IF(K$5:K$66=$G212,K$5:K$66,"-"))=0,"-",COUNT(IF(K$5:K$66=$G212,K$5:K$66,"-")))</f>
        <v>-</v>
      </c>
      <c r="L212" s="75" t="str">
        <f t="array" ref="L212">IF(COUNT(IF(L$5:L$66=$G212,L$5:L$66,"-"))=0,"-",COUNT(IF(L$5:L$66=$G212,L$5:L$66,"-")))</f>
        <v>-</v>
      </c>
      <c r="M212" s="75" t="str">
        <f t="array" ref="M212">IF(COUNT(IF(M$5:M$66=$G212,M$5:M$66,"-"))=0,"-",COUNT(IF(M$5:M$66=$G212,M$5:M$66,"-")))</f>
        <v>-</v>
      </c>
      <c r="N212" s="75" t="str">
        <f t="array" ref="N212">IF(COUNT(IF(N$5:N$66=$G212,N$5:N$66,"-"))=0,"-",COUNT(IF(N$5:N$66=$G212,N$5:N$66,"-")))</f>
        <v>-</v>
      </c>
      <c r="O212" s="75" t="str">
        <f t="array" ref="O212">IF(COUNT(IF(O$5:O$66=$G212,O$5:O$66,"-"))=0,"-",COUNT(IF(O$5:O$66=$G212,O$5:O$66,"-")))</f>
        <v>-</v>
      </c>
      <c r="P212" s="75" t="str">
        <f t="array" ref="P212">IF(COUNT(IF(P$5:P$66=$G212,P$5:P$66,"-"))=0,"-",COUNT(IF(P$5:P$66=$G212,P$5:P$66,"-")))</f>
        <v>-</v>
      </c>
      <c r="Q212" s="75" t="str">
        <f t="array" ref="Q212">IF(COUNT(IF(Q$5:Q$66=$G212,Q$5:Q$66,"-"))=0,"-",COUNT(IF(Q$5:Q$66=$G212,Q$5:Q$66,"-")))</f>
        <v>-</v>
      </c>
      <c r="R212" s="235" t="str">
        <f t="array" ref="R212">IF(COUNT(IF(H$5:Q$66=$G212,H$5:Q$66,"-"))=0,"-",COUNT(IF(H$5:Q$66=$G212,H$5:Q$66)))</f>
        <v>-</v>
      </c>
      <c r="S212" s="186"/>
      <c r="T212" s="141"/>
      <c r="U212" s="141"/>
      <c r="V212" s="141"/>
      <c r="W212" s="141"/>
      <c r="X212" s="141"/>
      <c r="Y212" s="141"/>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F212" s="12"/>
      <c r="BG212" s="12"/>
      <c r="BH212" s="12"/>
      <c r="BI212" s="12"/>
      <c r="BJ212" s="12"/>
      <c r="BK212" s="12"/>
      <c r="BL212" s="12"/>
      <c r="BM212" s="12"/>
      <c r="BN212" s="12"/>
      <c r="BO212" s="12"/>
      <c r="BP212" s="12"/>
      <c r="BQ212" s="12"/>
      <c r="BR212" s="12"/>
      <c r="BS212" s="12"/>
      <c r="BT212" s="12"/>
      <c r="BU212" s="12"/>
    </row>
    <row r="213" spans="1:73" ht="12.75" customHeight="1">
      <c r="A213" s="19"/>
      <c r="B213" s="19"/>
      <c r="C213" s="90"/>
      <c r="D213" s="118"/>
      <c r="E213" s="136"/>
      <c r="F213" s="237" t="s">
        <v>36</v>
      </c>
      <c r="G213" s="147" t="str">
        <f>$G$101</f>
        <v>0-15</v>
      </c>
      <c r="H213" s="161">
        <f t="shared" ref="H213:Q213" si="56">SUM(H192:H209)</f>
        <v>62</v>
      </c>
      <c r="I213" s="161">
        <f>SUM(I192:I209)</f>
        <v>62</v>
      </c>
      <c r="J213" s="161">
        <f t="shared" si="56"/>
        <v>62</v>
      </c>
      <c r="K213" s="161">
        <f t="shared" si="56"/>
        <v>62</v>
      </c>
      <c r="L213" s="161">
        <f t="shared" si="56"/>
        <v>62</v>
      </c>
      <c r="M213" s="161">
        <f t="shared" si="56"/>
        <v>62</v>
      </c>
      <c r="N213" s="161">
        <f t="shared" si="56"/>
        <v>62</v>
      </c>
      <c r="O213" s="161">
        <f>SUM(O192:O209)</f>
        <v>62</v>
      </c>
      <c r="P213" s="161">
        <f t="shared" si="56"/>
        <v>62</v>
      </c>
      <c r="Q213" s="161">
        <f t="shared" si="56"/>
        <v>62</v>
      </c>
      <c r="R213" s="145">
        <f>SUM(R192:R212)</f>
        <v>620</v>
      </c>
      <c r="S213" s="186"/>
      <c r="T213" s="141"/>
      <c r="U213" s="141"/>
      <c r="V213" s="141"/>
      <c r="W213" s="141"/>
      <c r="X213" s="141"/>
      <c r="Y213" s="141"/>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F213" s="12"/>
      <c r="BG213" s="12"/>
      <c r="BH213" s="12"/>
      <c r="BI213" s="12"/>
      <c r="BJ213" s="12"/>
      <c r="BK213" s="12"/>
      <c r="BL213" s="12"/>
      <c r="BM213" s="12"/>
      <c r="BN213" s="12"/>
      <c r="BO213" s="12"/>
      <c r="BP213" s="12"/>
      <c r="BQ213" s="12"/>
      <c r="BR213" s="12"/>
      <c r="BS213" s="12"/>
      <c r="BT213" s="12"/>
      <c r="BU213" s="12"/>
    </row>
    <row r="214" spans="1:73" ht="12.75" customHeight="1">
      <c r="A214" s="19"/>
      <c r="B214" s="19"/>
      <c r="C214" s="90"/>
      <c r="D214" s="118"/>
      <c r="E214" s="136"/>
      <c r="F214" s="126"/>
      <c r="G214" s="169"/>
      <c r="H214" s="168"/>
      <c r="I214" s="168"/>
      <c r="J214" s="168"/>
      <c r="K214" s="168"/>
      <c r="L214" s="168"/>
      <c r="M214" s="168"/>
      <c r="N214" s="168"/>
      <c r="O214" s="168"/>
      <c r="P214" s="168"/>
      <c r="Q214" s="168"/>
      <c r="R214" s="233"/>
      <c r="S214" s="8"/>
      <c r="T214" s="141"/>
      <c r="U214" s="141"/>
      <c r="V214" s="141"/>
      <c r="W214" s="141"/>
      <c r="X214" s="141"/>
      <c r="Y214" s="141"/>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F214" s="12"/>
      <c r="BG214" s="12"/>
      <c r="BH214" s="12"/>
      <c r="BI214" s="12"/>
      <c r="BJ214" s="12"/>
      <c r="BK214" s="12"/>
      <c r="BL214" s="12"/>
      <c r="BM214" s="12"/>
      <c r="BN214" s="12"/>
      <c r="BO214" s="12"/>
      <c r="BP214" s="12"/>
      <c r="BQ214" s="12"/>
      <c r="BR214" s="12"/>
      <c r="BS214" s="12"/>
      <c r="BT214" s="12"/>
      <c r="BU214" s="12"/>
    </row>
    <row r="215" spans="1:73" ht="12.75" customHeight="1">
      <c r="A215" s="19"/>
      <c r="B215" s="19"/>
      <c r="C215" s="90"/>
      <c r="D215" s="118"/>
      <c r="E215" s="136"/>
      <c r="F215" s="126"/>
      <c r="G215" s="169"/>
      <c r="H215" s="168"/>
      <c r="I215" s="168"/>
      <c r="J215" s="168"/>
      <c r="K215" s="168"/>
      <c r="L215" s="168"/>
      <c r="M215" s="168"/>
      <c r="N215" s="168"/>
      <c r="O215" s="168"/>
      <c r="P215" s="168"/>
      <c r="Q215" s="168"/>
      <c r="R215" s="233"/>
      <c r="S215" s="8"/>
      <c r="T215" s="141"/>
      <c r="U215" s="141"/>
      <c r="V215" s="141"/>
      <c r="W215" s="141"/>
      <c r="X215" s="141"/>
      <c r="Y215" s="141"/>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F215" s="12"/>
      <c r="BG215" s="12"/>
      <c r="BH215" s="12"/>
      <c r="BI215" s="12"/>
      <c r="BJ215" s="12"/>
      <c r="BK215" s="12"/>
      <c r="BL215" s="12"/>
      <c r="BM215" s="12"/>
      <c r="BN215" s="12"/>
      <c r="BO215" s="12"/>
      <c r="BP215" s="12"/>
      <c r="BQ215" s="12"/>
      <c r="BR215" s="12"/>
      <c r="BS215" s="12"/>
      <c r="BT215" s="12"/>
      <c r="BU215" s="12"/>
    </row>
    <row r="216" spans="1:73" ht="18" customHeight="1">
      <c r="A216" s="19"/>
      <c r="B216" s="19"/>
      <c r="C216" s="90"/>
      <c r="D216" s="118"/>
      <c r="E216" s="136"/>
      <c r="F216" s="118"/>
      <c r="G216" s="119" t="s">
        <v>55</v>
      </c>
      <c r="H216" s="120"/>
      <c r="I216" s="120"/>
      <c r="J216" s="120"/>
      <c r="K216" s="121"/>
      <c r="L216" s="122"/>
      <c r="M216" s="122"/>
      <c r="N216" s="122"/>
      <c r="O216" s="122"/>
      <c r="P216" s="238"/>
      <c r="Q216" s="238"/>
      <c r="R216" s="239"/>
      <c r="S216" s="8"/>
      <c r="T216" s="141"/>
      <c r="U216" s="141"/>
      <c r="V216" s="141"/>
      <c r="W216" s="141"/>
      <c r="X216" s="141"/>
      <c r="Y216" s="141"/>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F216" s="12"/>
      <c r="BG216" s="12"/>
      <c r="BH216" s="12"/>
      <c r="BI216" s="12"/>
      <c r="BJ216" s="12"/>
      <c r="BK216" s="12"/>
      <c r="BL216" s="12"/>
      <c r="BM216" s="12"/>
      <c r="BN216" s="12"/>
      <c r="BO216" s="12"/>
      <c r="BP216" s="12"/>
      <c r="BQ216" s="12"/>
      <c r="BR216" s="12"/>
      <c r="BS216" s="12"/>
      <c r="BT216" s="12"/>
      <c r="BU216" s="12"/>
    </row>
    <row r="217" spans="1:73" ht="24.75" customHeight="1">
      <c r="A217" s="19"/>
      <c r="B217" s="19"/>
      <c r="C217" s="90"/>
      <c r="D217" s="118"/>
      <c r="E217" s="126"/>
      <c r="F217" s="126"/>
      <c r="G217" s="234"/>
      <c r="H217" s="464" t="str">
        <f t="shared" ref="H217:Q217" si="57">H3</f>
        <v>Norway Harald Senneset</v>
      </c>
      <c r="I217" s="464" t="str">
        <f t="shared" si="57"/>
        <v>Norway Hildegunn Mjanger</v>
      </c>
      <c r="J217" s="464" t="str">
        <f t="shared" si="57"/>
        <v>Scotland Peter Clark</v>
      </c>
      <c r="K217" s="464" t="str">
        <f t="shared" si="57"/>
        <v>Belgium Martine Moerman</v>
      </c>
      <c r="L217" s="464" t="str">
        <f t="shared" si="57"/>
        <v>United Kingdom Dave Brown</v>
      </c>
      <c r="M217" s="464" t="str">
        <f t="shared" si="57"/>
        <v>Sweden AnneMarie Palmén Bratt</v>
      </c>
      <c r="N217" s="464" t="str">
        <f t="shared" si="57"/>
        <v>Belgium Ilse Maertens</v>
      </c>
      <c r="O217" s="464" t="str">
        <f>O3</f>
        <v>Germany Friederike Beussel</v>
      </c>
      <c r="P217" s="464" t="str">
        <f t="shared" si="57"/>
        <v>Sweden Rajlie Sjöberg</v>
      </c>
      <c r="Q217" s="464" t="str">
        <f t="shared" si="57"/>
        <v>Germany Ines Wilhelms</v>
      </c>
      <c r="R217" s="129"/>
      <c r="S217" s="186"/>
      <c r="T217" s="141"/>
      <c r="U217" s="141"/>
      <c r="V217" s="141"/>
      <c r="W217" s="141"/>
      <c r="X217" s="141"/>
      <c r="Y217" s="141"/>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F217" s="12"/>
      <c r="BG217" s="12"/>
      <c r="BH217" s="12"/>
      <c r="BI217" s="12"/>
      <c r="BJ217" s="12"/>
      <c r="BK217" s="12"/>
      <c r="BL217" s="12"/>
      <c r="BM217" s="12"/>
      <c r="BN217" s="12"/>
      <c r="BO217" s="12"/>
      <c r="BP217" s="12"/>
      <c r="BQ217" s="12"/>
      <c r="BR217" s="12"/>
      <c r="BS217" s="12"/>
      <c r="BT217" s="12"/>
      <c r="BU217" s="12"/>
    </row>
    <row r="218" spans="1:73" ht="12.75" customHeight="1">
      <c r="A218" s="19"/>
      <c r="B218" s="19"/>
      <c r="C218" s="90"/>
      <c r="D218" s="118"/>
      <c r="E218" s="126"/>
      <c r="F218" s="126"/>
      <c r="G218" s="235" t="s">
        <v>54</v>
      </c>
      <c r="H218" s="149" t="str">
        <f t="shared" ref="H218:Q218" si="58">H4</f>
        <v>Reader 1</v>
      </c>
      <c r="I218" s="149" t="str">
        <f t="shared" si="58"/>
        <v>Reader 2</v>
      </c>
      <c r="J218" s="149" t="str">
        <f t="shared" si="58"/>
        <v>Reader 3</v>
      </c>
      <c r="K218" s="149" t="str">
        <f t="shared" si="58"/>
        <v>Reader 4</v>
      </c>
      <c r="L218" s="149" t="str">
        <f t="shared" si="58"/>
        <v>Reader 5</v>
      </c>
      <c r="M218" s="149" t="str">
        <f t="shared" si="58"/>
        <v>Reader 6</v>
      </c>
      <c r="N218" s="149" t="str">
        <f t="shared" si="58"/>
        <v>Reader 7</v>
      </c>
      <c r="O218" s="149" t="str">
        <f>O4</f>
        <v>Reader 8</v>
      </c>
      <c r="P218" s="149" t="str">
        <f t="shared" si="58"/>
        <v>Reader 9</v>
      </c>
      <c r="Q218" s="149" t="str">
        <f t="shared" si="58"/>
        <v>Reader 10</v>
      </c>
      <c r="R218" s="133" t="s">
        <v>39</v>
      </c>
      <c r="S218" s="186"/>
      <c r="T218" s="141"/>
      <c r="U218" s="141"/>
      <c r="V218" s="141"/>
      <c r="W218" s="141"/>
      <c r="X218" s="141"/>
      <c r="Y218" s="141"/>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F218" s="12"/>
      <c r="BG218" s="12"/>
      <c r="BH218" s="12"/>
      <c r="BI218" s="12"/>
      <c r="BJ218" s="12"/>
      <c r="BK218" s="12"/>
      <c r="BL218" s="12"/>
      <c r="BM218" s="12"/>
      <c r="BN218" s="12"/>
      <c r="BO218" s="12"/>
      <c r="BP218" s="12"/>
      <c r="BQ218" s="12"/>
      <c r="BR218" s="12"/>
      <c r="BS218" s="12"/>
      <c r="BT218" s="12"/>
      <c r="BU218" s="12"/>
    </row>
    <row r="219" spans="1:73" ht="12.75" customHeight="1">
      <c r="A219" s="19"/>
      <c r="B219" s="19"/>
      <c r="C219" s="90"/>
      <c r="D219" s="118"/>
      <c r="E219" s="136"/>
      <c r="F219" s="136"/>
      <c r="G219" s="150">
        <v>0</v>
      </c>
      <c r="H219" s="240" t="str">
        <f t="array" ref="H219">IF(H192="-","-",AVERAGE(IF(H$5:H$66=$G219,$E$5:$E$66,"-")))</f>
        <v>-</v>
      </c>
      <c r="I219" s="240" t="str">
        <f t="array" ref="I219">IF(I192="-","-",AVERAGE(IF(I$5:I$66=$G219,$E$5:$E$66,"-")))</f>
        <v>-</v>
      </c>
      <c r="J219" s="240" t="str">
        <f t="array" ref="J219">IF(J192="-","-",AVERAGE(IF(J$5:J$66=$G219,$E$5:$E$66,"-")))</f>
        <v>-</v>
      </c>
      <c r="K219" s="240" t="str">
        <f t="array" ref="K219">IF(K192="-","-",AVERAGE(IF(K$5:K$66=$G219,$E$5:$E$66,"-")))</f>
        <v>-</v>
      </c>
      <c r="L219" s="240" t="str">
        <f t="array" ref="L219">IF(L192="-","-",AVERAGE(IF(L$5:L$66=$G219,$E$5:$E$66,"-")))</f>
        <v>-</v>
      </c>
      <c r="M219" s="240" t="str">
        <f t="array" ref="M219">IF(M192="-","-",AVERAGE(IF(M$5:M$66=$G219,$E$5:$E$66,"-")))</f>
        <v>-</v>
      </c>
      <c r="N219" s="240" t="str">
        <f t="array" ref="N219">IF(N192="-","-",AVERAGE(IF(N$5:N$66=$G219,$E$5:$E$66,"-")))</f>
        <v>-</v>
      </c>
      <c r="O219" s="240" t="str">
        <f t="array" ref="O219">IF(O192="-","-",AVERAGE(IF(O$5:O$66=$G219,$E$5:$E$66,"-")))</f>
        <v>-</v>
      </c>
      <c r="P219" s="240" t="str">
        <f t="array" ref="P219">IF(P192="-","-",AVERAGE(IF(P$5:P$66=$G219,$E$5:$E$66,"-")))</f>
        <v>-</v>
      </c>
      <c r="Q219" s="240" t="str">
        <f t="array" ref="Q219">IF(Q192="-","-",AVERAGE(IF(Q$5:Q$66=$G219,$E$5:$E$66,"-")))</f>
        <v>-</v>
      </c>
      <c r="R219" s="241" t="str">
        <f t="array" ref="R219">IF(R192="-","-",AVERAGE(IF(H$5:Q$66=$G219,$E$5:$E$66,"-")))</f>
        <v>-</v>
      </c>
      <c r="S219" s="186"/>
      <c r="T219" s="141"/>
      <c r="U219" s="141"/>
      <c r="V219" s="141"/>
      <c r="W219" s="141"/>
      <c r="X219" s="141"/>
      <c r="Y219" s="141"/>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F219" s="12"/>
      <c r="BG219" s="12"/>
      <c r="BH219" s="12"/>
      <c r="BI219" s="12"/>
      <c r="BJ219" s="12"/>
      <c r="BK219" s="12"/>
      <c r="BL219" s="12"/>
      <c r="BM219" s="12"/>
      <c r="BN219" s="12"/>
      <c r="BO219" s="12"/>
      <c r="BP219" s="12"/>
      <c r="BQ219" s="12"/>
      <c r="BR219" s="12"/>
      <c r="BS219" s="12"/>
      <c r="BT219" s="12"/>
      <c r="BU219" s="12"/>
    </row>
    <row r="220" spans="1:73" ht="12.75" customHeight="1">
      <c r="A220" s="19"/>
      <c r="B220" s="19"/>
      <c r="C220" s="90"/>
      <c r="D220" s="118"/>
      <c r="E220" s="136"/>
      <c r="F220" s="136"/>
      <c r="G220" s="153">
        <f t="shared" ref="G220:G239" si="59">G219+1</f>
        <v>1</v>
      </c>
      <c r="H220" s="242" t="str">
        <f t="array" ref="H220">IF(H193="-","-",AVERAGE(IF(H$5:H$66=$G220,$E$5:$E$66,"-")))</f>
        <v>-</v>
      </c>
      <c r="I220" s="242" t="str">
        <f t="array" ref="I220">IF(I193="-","-",AVERAGE(IF(I$5:I$66=$G220,$E$5:$E$66,"-")))</f>
        <v>-</v>
      </c>
      <c r="J220" s="242" t="str">
        <f t="array" ref="J220">IF(J193="-","-",AVERAGE(IF(J$5:J$66=$G220,$E$5:$E$66,"-")))</f>
        <v>-</v>
      </c>
      <c r="K220" s="242" t="str">
        <f t="array" ref="K220">IF(K193="-","-",AVERAGE(IF(K$5:K$66=$G220,$E$5:$E$66,"-")))</f>
        <v>-</v>
      </c>
      <c r="L220" s="242" t="str">
        <f t="array" ref="L220">IF(L193="-","-",AVERAGE(IF(L$5:L$66=$G220,$E$5:$E$66,"-")))</f>
        <v>-</v>
      </c>
      <c r="M220" s="242" t="str">
        <f t="array" ref="M220">IF(M193="-","-",AVERAGE(IF(M$5:M$66=$G220,$E$5:$E$66,"-")))</f>
        <v>-</v>
      </c>
      <c r="N220" s="242" t="str">
        <f t="array" ref="N220">IF(N193="-","-",AVERAGE(IF(N$5:N$66=$G220,$E$5:$E$66,"-")))</f>
        <v>-</v>
      </c>
      <c r="O220" s="242" t="str">
        <f t="array" ref="O220">IF(O193="-","-",AVERAGE(IF(O$5:O$66=$G220,$E$5:$E$66,"-")))</f>
        <v>-</v>
      </c>
      <c r="P220" s="242" t="str">
        <f t="array" ref="P220">IF(P193="-","-",AVERAGE(IF(P$5:P$66=$G220,$E$5:$E$66,"-")))</f>
        <v>-</v>
      </c>
      <c r="Q220" s="242" t="str">
        <f t="array" ref="Q220">IF(Q193="-","-",AVERAGE(IF(Q$5:Q$66=$G220,$E$5:$E$66,"-")))</f>
        <v>-</v>
      </c>
      <c r="R220" s="243" t="str">
        <f t="array" ref="R220">IF(R193="-","-",AVERAGE(IF(H$5:Q$66=$G220,$E$5:$E$66,"-")))</f>
        <v>-</v>
      </c>
      <c r="S220" s="186"/>
      <c r="T220" s="141"/>
      <c r="U220" s="141"/>
      <c r="V220" s="141"/>
      <c r="W220" s="141"/>
      <c r="X220" s="141"/>
      <c r="Y220" s="141"/>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F220" s="12"/>
      <c r="BG220" s="12"/>
      <c r="BH220" s="12"/>
      <c r="BI220" s="12"/>
      <c r="BJ220" s="12"/>
      <c r="BK220" s="12"/>
      <c r="BL220" s="12"/>
      <c r="BM220" s="12"/>
      <c r="BN220" s="12"/>
      <c r="BO220" s="12"/>
      <c r="BP220" s="12"/>
      <c r="BQ220" s="12"/>
      <c r="BR220" s="12"/>
      <c r="BS220" s="12"/>
      <c r="BT220" s="12"/>
      <c r="BU220" s="12"/>
    </row>
    <row r="221" spans="1:73" ht="12.75" customHeight="1">
      <c r="A221" s="19"/>
      <c r="B221" s="19"/>
      <c r="C221" s="90"/>
      <c r="D221" s="118"/>
      <c r="E221" s="136"/>
      <c r="F221" s="136"/>
      <c r="G221" s="153">
        <f t="shared" si="59"/>
        <v>2</v>
      </c>
      <c r="H221" s="242">
        <f t="array" ref="H221">IF(H194="-","-",AVERAGE(IF(H$5:H$66=$G221,$E$5:$E$66,"-")))</f>
        <v>58</v>
      </c>
      <c r="I221" s="242">
        <f t="array" ref="I221">IF(I194="-","-",AVERAGE(IF(I$5:I$66=$G221,$E$5:$E$66,"-")))</f>
        <v>58</v>
      </c>
      <c r="J221" s="242">
        <f t="array" ref="J221">IF(J194="-","-",AVERAGE(IF(J$5:J$66=$G221,$E$5:$E$66,"-")))</f>
        <v>58</v>
      </c>
      <c r="K221" s="242">
        <f t="array" ref="K221">IF(K194="-","-",AVERAGE(IF(K$5:K$66=$G221,$E$5:$E$66,"-")))</f>
        <v>58</v>
      </c>
      <c r="L221" s="242">
        <f t="array" ref="L221">IF(L194="-","-",AVERAGE(IF(L$5:L$66=$G221,$E$5:$E$66,"-")))</f>
        <v>63</v>
      </c>
      <c r="M221" s="242">
        <f t="array" ref="M221">IF(M194="-","-",AVERAGE(IF(M$5:M$66=$G221,$E$5:$E$66,"-")))</f>
        <v>44</v>
      </c>
      <c r="N221" s="242">
        <f t="array" ref="N221">IF(N194="-","-",AVERAGE(IF(N$5:N$66=$G221,$E$5:$E$66,"-")))</f>
        <v>58</v>
      </c>
      <c r="O221" s="242">
        <f t="array" ref="O221">IF(O194="-","-",AVERAGE(IF(O$5:O$66=$G221,$E$5:$E$66,"-")))</f>
        <v>58</v>
      </c>
      <c r="P221" s="242">
        <f t="array" ref="P221">IF(P194="-","-",AVERAGE(IF(P$5:P$66=$G221,$E$5:$E$66,"-")))</f>
        <v>58</v>
      </c>
      <c r="Q221" s="242">
        <f t="array" ref="Q221">IF(Q194="-","-",AVERAGE(IF(Q$5:Q$66=$G221,$E$5:$E$66,"-")))</f>
        <v>58</v>
      </c>
      <c r="R221" s="243">
        <f t="array" ref="R221">IF(R194="-","-",AVERAGE(IF(H$5:Q$66=$G221,$E$5:$E$66,"-")))</f>
        <v>58.05</v>
      </c>
      <c r="S221" s="186"/>
      <c r="T221" s="141"/>
      <c r="U221" s="141"/>
      <c r="V221" s="141"/>
      <c r="W221" s="141"/>
      <c r="X221" s="141"/>
      <c r="Y221" s="141"/>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F221" s="12"/>
      <c r="BG221" s="12"/>
      <c r="BH221" s="12"/>
      <c r="BI221" s="12"/>
      <c r="BJ221" s="12"/>
      <c r="BK221" s="12"/>
      <c r="BL221" s="12"/>
      <c r="BM221" s="12"/>
      <c r="BN221" s="12"/>
      <c r="BO221" s="12"/>
      <c r="BP221" s="12"/>
      <c r="BQ221" s="12"/>
      <c r="BR221" s="12"/>
      <c r="BS221" s="12"/>
      <c r="BT221" s="12"/>
      <c r="BU221" s="12"/>
    </row>
    <row r="222" spans="1:73" ht="12.75" customHeight="1">
      <c r="A222" s="19"/>
      <c r="B222" s="19"/>
      <c r="C222" s="90"/>
      <c r="D222" s="118"/>
      <c r="E222" s="136"/>
      <c r="F222" s="136"/>
      <c r="G222" s="153">
        <f t="shared" si="59"/>
        <v>3</v>
      </c>
      <c r="H222" s="242">
        <f t="array" ref="H222">IF(H195="-","-",AVERAGE(IF(H$5:H$66=$G222,$E$5:$E$66,"-")))</f>
        <v>68.090909090909093</v>
      </c>
      <c r="I222" s="242">
        <f t="array" ref="I222">IF(I195="-","-",AVERAGE(IF(I$5:I$66=$G222,$E$5:$E$66,"-")))</f>
        <v>65.916666666666671</v>
      </c>
      <c r="J222" s="242">
        <f t="array" ref="J222">IF(J195="-","-",AVERAGE(IF(J$5:J$66=$G222,$E$5:$E$66,"-")))</f>
        <v>67.727272727272734</v>
      </c>
      <c r="K222" s="242">
        <f t="array" ref="K222">IF(K195="-","-",AVERAGE(IF(K$5:K$66=$G222,$E$5:$E$66,"-")))</f>
        <v>62.2</v>
      </c>
      <c r="L222" s="242">
        <f t="array" ref="L222">IF(L195="-","-",AVERAGE(IF(L$5:L$66=$G222,$E$5:$E$66,"-")))</f>
        <v>66.666666666666671</v>
      </c>
      <c r="M222" s="242">
        <f t="array" ref="M222">IF(M195="-","-",AVERAGE(IF(M$5:M$66=$G222,$E$5:$E$66,"-")))</f>
        <v>66</v>
      </c>
      <c r="N222" s="242">
        <f t="array" ref="N222">IF(N195="-","-",AVERAGE(IF(N$5:N$66=$G222,$E$5:$E$66,"-")))</f>
        <v>67.599999999999994</v>
      </c>
      <c r="O222" s="242">
        <f t="array" ref="O222">IF(O195="-","-",AVERAGE(IF(O$5:O$66=$G222,$E$5:$E$66,"-")))</f>
        <v>66.599999999999994</v>
      </c>
      <c r="P222" s="242">
        <f t="array" ref="P222">IF(P195="-","-",AVERAGE(IF(P$5:P$66=$G222,$E$5:$E$66,"-")))</f>
        <v>59.833333333333336</v>
      </c>
      <c r="Q222" s="242">
        <f t="array" ref="Q222">IF(Q195="-","-",AVERAGE(IF(Q$5:Q$66=$G222,$E$5:$E$66,"-")))</f>
        <v>63.375</v>
      </c>
      <c r="R222" s="243">
        <f t="array" ref="R222">IF(R195="-","-",AVERAGE(IF(H$5:Q$66=$G222,$E$5:$E$66,"-")))</f>
        <v>65.9381443298969</v>
      </c>
      <c r="S222" s="186"/>
      <c r="T222" s="141"/>
      <c r="U222" s="141"/>
      <c r="V222" s="141"/>
      <c r="W222" s="141"/>
      <c r="X222" s="141"/>
      <c r="Y222" s="141"/>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F222" s="12"/>
      <c r="BG222" s="12"/>
      <c r="BH222" s="12"/>
      <c r="BI222" s="12"/>
      <c r="BJ222" s="12"/>
      <c r="BK222" s="12"/>
      <c r="BL222" s="12"/>
      <c r="BM222" s="12"/>
      <c r="BN222" s="12"/>
      <c r="BO222" s="12"/>
      <c r="BP222" s="12"/>
      <c r="BQ222" s="12"/>
      <c r="BR222" s="12"/>
      <c r="BS222" s="12"/>
      <c r="BT222" s="12"/>
      <c r="BU222" s="12"/>
    </row>
    <row r="223" spans="1:73" ht="12.75" customHeight="1">
      <c r="A223" s="19"/>
      <c r="B223" s="19"/>
      <c r="C223" s="90"/>
      <c r="D223" s="118"/>
      <c r="E223" s="136"/>
      <c r="F223" s="136"/>
      <c r="G223" s="153">
        <f t="shared" si="59"/>
        <v>4</v>
      </c>
      <c r="H223" s="242">
        <f t="array" ref="H223">IF(H196="-","-",AVERAGE(IF(H$5:H$66=$G223,$E$5:$E$66,"-")))</f>
        <v>70.89473684210526</v>
      </c>
      <c r="I223" s="242">
        <f t="array" ref="I223">IF(I196="-","-",AVERAGE(IF(I$5:I$66=$G223,$E$5:$E$66,"-")))</f>
        <v>72.631578947368425</v>
      </c>
      <c r="J223" s="242">
        <f t="array" ref="J223">IF(J196="-","-",AVERAGE(IF(J$5:J$66=$G223,$E$5:$E$66,"-")))</f>
        <v>71.3</v>
      </c>
      <c r="K223" s="242">
        <f t="array" ref="K223">IF(K196="-","-",AVERAGE(IF(K$5:K$66=$G223,$E$5:$E$66,"-")))</f>
        <v>71.400000000000006</v>
      </c>
      <c r="L223" s="242">
        <f t="array" ref="L223">IF(L196="-","-",AVERAGE(IF(L$5:L$66=$G223,$E$5:$E$66,"-")))</f>
        <v>71.84210526315789</v>
      </c>
      <c r="M223" s="242">
        <f t="array" ref="M223">IF(M196="-","-",AVERAGE(IF(M$5:M$66=$G223,$E$5:$E$66,"-")))</f>
        <v>69.733333333333334</v>
      </c>
      <c r="N223" s="242">
        <f t="array" ref="N223">IF(N196="-","-",AVERAGE(IF(N$5:N$66=$G223,$E$5:$E$66,"-")))</f>
        <v>71.94736842105263</v>
      </c>
      <c r="O223" s="242">
        <f t="array" ref="O223">IF(O196="-","-",AVERAGE(IF(O$5:O$66=$G223,$E$5:$E$66,"-")))</f>
        <v>70.777777777777771</v>
      </c>
      <c r="P223" s="242">
        <f t="array" ref="P223">IF(P196="-","-",AVERAGE(IF(P$5:P$66=$G223,$E$5:$E$66,"-")))</f>
        <v>70.473684210526315</v>
      </c>
      <c r="Q223" s="242">
        <f t="array" ref="Q223">IF(Q196="-","-",AVERAGE(IF(Q$5:Q$66=$G223,$E$5:$E$66,"-")))</f>
        <v>69.647058823529406</v>
      </c>
      <c r="R223" s="243">
        <f t="array" ref="R223">IF(R196="-","-",AVERAGE(IF(H$5:Q$66=$G223,$E$5:$E$66,"-")))</f>
        <v>71.121052631578948</v>
      </c>
      <c r="S223" s="186"/>
      <c r="T223" s="141"/>
      <c r="U223" s="141"/>
      <c r="V223" s="141"/>
      <c r="W223" s="141"/>
      <c r="X223" s="141"/>
      <c r="Y223" s="141"/>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F223" s="12"/>
      <c r="BG223" s="12"/>
      <c r="BH223" s="12"/>
      <c r="BI223" s="12"/>
      <c r="BJ223" s="12"/>
      <c r="BK223" s="12"/>
      <c r="BL223" s="12"/>
      <c r="BM223" s="12"/>
      <c r="BN223" s="12"/>
      <c r="BO223" s="12"/>
      <c r="BP223" s="12"/>
      <c r="BQ223" s="12"/>
      <c r="BR223" s="12"/>
      <c r="BS223" s="12"/>
      <c r="BT223" s="12"/>
      <c r="BU223" s="12"/>
    </row>
    <row r="224" spans="1:73" ht="12.75" customHeight="1">
      <c r="A224" s="19"/>
      <c r="B224" s="19"/>
      <c r="C224" s="90"/>
      <c r="D224" s="118"/>
      <c r="E224" s="136"/>
      <c r="F224" s="136"/>
      <c r="G224" s="153">
        <f t="shared" si="59"/>
        <v>5</v>
      </c>
      <c r="H224" s="242">
        <f t="array" ref="H224">IF(H197="-","-",AVERAGE(IF(H$5:H$66=$G224,$E$5:$E$66,"-")))</f>
        <v>84.545454545454547</v>
      </c>
      <c r="I224" s="242">
        <f t="array" ref="I224">IF(I197="-","-",AVERAGE(IF(I$5:I$66=$G224,$E$5:$E$66,"-")))</f>
        <v>84</v>
      </c>
      <c r="J224" s="242">
        <f t="array" ref="J224">IF(J197="-","-",AVERAGE(IF(J$5:J$66=$G224,$E$5:$E$66,"-")))</f>
        <v>87.6</v>
      </c>
      <c r="K224" s="242">
        <f t="array" ref="K224">IF(K197="-","-",AVERAGE(IF(K$5:K$66=$G224,$E$5:$E$66,"-")))</f>
        <v>82</v>
      </c>
      <c r="L224" s="242">
        <f t="array" ref="L224">IF(L197="-","-",AVERAGE(IF(L$5:L$66=$G224,$E$5:$E$66,"-")))</f>
        <v>88.285714285714292</v>
      </c>
      <c r="M224" s="242">
        <f t="array" ref="M224">IF(M197="-","-",AVERAGE(IF(M$5:M$66=$G224,$E$5:$E$66,"-")))</f>
        <v>84.4</v>
      </c>
      <c r="N224" s="242">
        <f t="array" ref="N224">IF(N197="-","-",AVERAGE(IF(N$5:N$66=$G224,$E$5:$E$66,"-")))</f>
        <v>78.777777777777771</v>
      </c>
      <c r="O224" s="242">
        <f t="array" ref="O224">IF(O197="-","-",AVERAGE(IF(O$5:O$66=$G224,$E$5:$E$66,"-")))</f>
        <v>84.333333333333329</v>
      </c>
      <c r="P224" s="242">
        <f t="array" ref="P224">IF(P197="-","-",AVERAGE(IF(P$5:P$66=$G224,$E$5:$E$66,"-")))</f>
        <v>82</v>
      </c>
      <c r="Q224" s="242">
        <f t="array" ref="Q224">IF(Q197="-","-",AVERAGE(IF(Q$5:Q$66=$G224,$E$5:$E$66,"-")))</f>
        <v>82.25</v>
      </c>
      <c r="R224" s="243">
        <f t="array" ref="R224">IF(R197="-","-",AVERAGE(IF(H$5:Q$66=$G224,$E$5:$E$66,"-")))</f>
        <v>84.045454545454547</v>
      </c>
      <c r="S224" s="186"/>
      <c r="T224" s="141"/>
      <c r="U224" s="141"/>
      <c r="V224" s="141"/>
      <c r="W224" s="141"/>
      <c r="X224" s="141"/>
      <c r="Y224" s="141"/>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F224" s="12"/>
      <c r="BG224" s="12"/>
      <c r="BH224" s="12"/>
      <c r="BI224" s="12"/>
      <c r="BJ224" s="12"/>
      <c r="BK224" s="12"/>
      <c r="BL224" s="12"/>
      <c r="BM224" s="12"/>
      <c r="BN224" s="12"/>
      <c r="BO224" s="12"/>
      <c r="BP224" s="12"/>
      <c r="BQ224" s="12"/>
      <c r="BR224" s="12"/>
      <c r="BS224" s="12"/>
      <c r="BT224" s="12"/>
      <c r="BU224" s="12"/>
    </row>
    <row r="225" spans="1:73" ht="12.75" customHeight="1">
      <c r="A225" s="19"/>
      <c r="B225" s="19"/>
      <c r="C225" s="90"/>
      <c r="D225" s="118"/>
      <c r="E225" s="136"/>
      <c r="F225" s="136"/>
      <c r="G225" s="153">
        <f t="shared" si="59"/>
        <v>6</v>
      </c>
      <c r="H225" s="242">
        <f t="array" ref="H225">IF(H198="-","-",AVERAGE(IF(H$5:H$66=$G225,$E$5:$E$66,"-")))</f>
        <v>95.3</v>
      </c>
      <c r="I225" s="242">
        <f t="array" ref="I225">IF(I198="-","-",AVERAGE(IF(I$5:I$66=$G225,$E$5:$E$66,"-")))</f>
        <v>96.8</v>
      </c>
      <c r="J225" s="242">
        <f t="array" ref="J225">IF(J198="-","-",AVERAGE(IF(J$5:J$66=$G225,$E$5:$E$66,"-")))</f>
        <v>94.625</v>
      </c>
      <c r="K225" s="242">
        <f t="array" ref="K225">IF(K198="-","-",AVERAGE(IF(K$5:K$66=$G225,$E$5:$E$66,"-")))</f>
        <v>94.384615384615387</v>
      </c>
      <c r="L225" s="242">
        <f t="array" ref="L225">IF(L198="-","-",AVERAGE(IF(L$5:L$66=$G225,$E$5:$E$66,"-")))</f>
        <v>96.666666666666671</v>
      </c>
      <c r="M225" s="242">
        <f t="array" ref="M225">IF(M198="-","-",AVERAGE(IF(M$5:M$66=$G225,$E$5:$E$66,"-")))</f>
        <v>93.615384615384613</v>
      </c>
      <c r="N225" s="242">
        <f t="array" ref="N225">IF(N198="-","-",AVERAGE(IF(N$5:N$66=$G225,$E$5:$E$66,"-")))</f>
        <v>93.25</v>
      </c>
      <c r="O225" s="242">
        <f t="array" ref="O225">IF(O198="-","-",AVERAGE(IF(O$5:O$66=$G225,$E$5:$E$66,"-")))</f>
        <v>94.375</v>
      </c>
      <c r="P225" s="242">
        <f t="array" ref="P225">IF(P198="-","-",AVERAGE(IF(P$5:P$66=$G225,$E$5:$E$66,"-")))</f>
        <v>93.857142857142861</v>
      </c>
      <c r="Q225" s="242">
        <f t="array" ref="Q225">IF(Q198="-","-",AVERAGE(IF(Q$5:Q$66=$G225,$E$5:$E$66,"-")))</f>
        <v>95.777777777777771</v>
      </c>
      <c r="R225" s="243">
        <f t="array" ref="R225">IF(R198="-","-",AVERAGE(IF(H$5:Q$66=$G225,$E$5:$E$66,"-")))</f>
        <v>94.797979797979792</v>
      </c>
      <c r="S225" s="186"/>
      <c r="T225" s="141"/>
      <c r="U225" s="141"/>
      <c r="V225" s="141"/>
      <c r="W225" s="141"/>
      <c r="X225" s="141"/>
      <c r="Y225" s="141"/>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F225" s="12"/>
      <c r="BG225" s="12"/>
      <c r="BH225" s="12"/>
      <c r="BI225" s="12"/>
      <c r="BJ225" s="12"/>
      <c r="BK225" s="12"/>
      <c r="BL225" s="12"/>
      <c r="BM225" s="12"/>
      <c r="BN225" s="12"/>
      <c r="BO225" s="12"/>
      <c r="BP225" s="12"/>
      <c r="BQ225" s="12"/>
      <c r="BR225" s="12"/>
      <c r="BS225" s="12"/>
      <c r="BT225" s="12"/>
      <c r="BU225" s="12"/>
    </row>
    <row r="226" spans="1:73" ht="12.75" customHeight="1">
      <c r="A226" s="19"/>
      <c r="B226" s="19"/>
      <c r="C226" s="90"/>
      <c r="D226" s="118"/>
      <c r="E226" s="136"/>
      <c r="F226" s="136"/>
      <c r="G226" s="153">
        <f t="shared" si="59"/>
        <v>7</v>
      </c>
      <c r="H226" s="242">
        <f t="array" ref="H226">IF(H199="-","-",AVERAGE(IF(H$5:H$66=$G226,$E$5:$E$66,"-")))</f>
        <v>94.333333333333329</v>
      </c>
      <c r="I226" s="242">
        <f t="array" ref="I226">IF(I199="-","-",AVERAGE(IF(I$5:I$66=$G226,$E$5:$E$66,"-")))</f>
        <v>96.25</v>
      </c>
      <c r="J226" s="242">
        <f t="array" ref="J226">IF(J199="-","-",AVERAGE(IF(J$5:J$66=$G226,$E$5:$E$66,"-")))</f>
        <v>96.666666666666671</v>
      </c>
      <c r="K226" s="242">
        <f t="array" ref="K226">IF(K199="-","-",AVERAGE(IF(K$5:K$66=$G226,$E$5:$E$66,"-")))</f>
        <v>91.25</v>
      </c>
      <c r="L226" s="242">
        <f t="array" ref="L226">IF(L199="-","-",AVERAGE(IF(L$5:L$66=$G226,$E$5:$E$66,"-")))</f>
        <v>96.666666666666671</v>
      </c>
      <c r="M226" s="242">
        <f t="array" ref="M226">IF(M199="-","-",AVERAGE(IF(M$5:M$66=$G226,$E$5:$E$66,"-")))</f>
        <v>95.333333333333329</v>
      </c>
      <c r="N226" s="242">
        <f t="array" ref="N226">IF(N199="-","-",AVERAGE(IF(N$5:N$66=$G226,$E$5:$E$66,"-")))</f>
        <v>94.333333333333329</v>
      </c>
      <c r="O226" s="242">
        <f t="array" ref="O226">IF(O199="-","-",AVERAGE(IF(O$5:O$66=$G226,$E$5:$E$66,"-")))</f>
        <v>93.5</v>
      </c>
      <c r="P226" s="242">
        <f t="array" ref="P226">IF(P199="-","-",AVERAGE(IF(P$5:P$66=$G226,$E$5:$E$66,"-")))</f>
        <v>97.5</v>
      </c>
      <c r="Q226" s="242">
        <f t="array" ref="Q226">IF(Q199="-","-",AVERAGE(IF(Q$5:Q$66=$G226,$E$5:$E$66,"-")))</f>
        <v>94</v>
      </c>
      <c r="R226" s="243">
        <f t="array" ref="R226">IF(R199="-","-",AVERAGE(IF(H$5:Q$66=$G226,$E$5:$E$66,"-")))</f>
        <v>94.911111111111111</v>
      </c>
      <c r="S226" s="186"/>
      <c r="T226" s="141"/>
      <c r="U226" s="141"/>
      <c r="V226" s="141"/>
      <c r="W226" s="141"/>
      <c r="X226" s="141"/>
      <c r="Y226" s="141"/>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F226" s="12"/>
      <c r="BG226" s="12"/>
      <c r="BH226" s="12"/>
      <c r="BI226" s="12"/>
      <c r="BJ226" s="12"/>
      <c r="BK226" s="12"/>
      <c r="BL226" s="12"/>
      <c r="BM226" s="12"/>
      <c r="BN226" s="12"/>
      <c r="BO226" s="12"/>
      <c r="BP226" s="12"/>
      <c r="BQ226" s="12"/>
      <c r="BR226" s="12"/>
      <c r="BS226" s="12"/>
      <c r="BT226" s="12"/>
      <c r="BU226" s="12"/>
    </row>
    <row r="227" spans="1:73" ht="12.75" customHeight="1">
      <c r="A227" s="19"/>
      <c r="B227" s="19"/>
      <c r="C227" s="90"/>
      <c r="D227" s="118"/>
      <c r="E227" s="136"/>
      <c r="F227" s="136"/>
      <c r="G227" s="153">
        <f t="shared" si="59"/>
        <v>8</v>
      </c>
      <c r="H227" s="242">
        <f t="array" ref="H227">IF(H200="-","-",AVERAGE(IF(H$5:H$66=$G227,$E$5:$E$66,"-")))</f>
        <v>94.5</v>
      </c>
      <c r="I227" s="242">
        <f t="array" ref="I227">IF(I200="-","-",AVERAGE(IF(I$5:I$66=$G227,$E$5:$E$66,"-")))</f>
        <v>102</v>
      </c>
      <c r="J227" s="242" t="str">
        <f t="array" ref="J227">IF(J200="-","-",AVERAGE(IF(J$5:J$66=$G227,$E$5:$E$66,"-")))</f>
        <v>-</v>
      </c>
      <c r="K227" s="242">
        <f t="array" ref="K227">IF(K200="-","-",AVERAGE(IF(K$5:K$66=$G227,$E$5:$E$66,"-")))</f>
        <v>94</v>
      </c>
      <c r="L227" s="242" t="str">
        <f t="array" ref="L227">IF(L200="-","-",AVERAGE(IF(L$5:L$66=$G227,$E$5:$E$66,"-")))</f>
        <v>-</v>
      </c>
      <c r="M227" s="242">
        <f t="array" ref="M227">IF(M200="-","-",AVERAGE(IF(M$5:M$66=$G227,$E$5:$E$66,"-")))</f>
        <v>99</v>
      </c>
      <c r="N227" s="242">
        <f t="array" ref="N227">IF(N200="-","-",AVERAGE(IF(N$5:N$66=$G227,$E$5:$E$66,"-")))</f>
        <v>95</v>
      </c>
      <c r="O227" s="242">
        <f t="array" ref="O227">IF(O200="-","-",AVERAGE(IF(O$5:O$66=$G227,$E$5:$E$66,"-")))</f>
        <v>100</v>
      </c>
      <c r="P227" s="242">
        <f t="array" ref="P227">IF(P200="-","-",AVERAGE(IF(P$5:P$66=$G227,$E$5:$E$66,"-")))</f>
        <v>99</v>
      </c>
      <c r="Q227" s="242">
        <f t="array" ref="Q227">IF(Q200="-","-",AVERAGE(IF(Q$5:Q$66=$G227,$E$5:$E$66,"-")))</f>
        <v>99</v>
      </c>
      <c r="R227" s="243">
        <f t="array" ref="R227">IF(R200="-","-",AVERAGE(IF(H$5:Q$66=$G227,$E$5:$E$66,"-")))</f>
        <v>97.692307692307693</v>
      </c>
      <c r="S227" s="186"/>
      <c r="T227" s="141"/>
      <c r="U227" s="141"/>
      <c r="V227" s="141"/>
      <c r="W227" s="141"/>
      <c r="X227" s="141"/>
      <c r="Y227" s="141"/>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F227" s="12"/>
      <c r="BG227" s="12"/>
      <c r="BH227" s="12"/>
      <c r="BI227" s="12"/>
      <c r="BJ227" s="12"/>
      <c r="BK227" s="12"/>
      <c r="BL227" s="12"/>
      <c r="BM227" s="12"/>
      <c r="BN227" s="12"/>
      <c r="BO227" s="12"/>
      <c r="BP227" s="12"/>
      <c r="BQ227" s="12"/>
      <c r="BR227" s="12"/>
      <c r="BS227" s="12"/>
      <c r="BT227" s="12"/>
      <c r="BU227" s="12"/>
    </row>
    <row r="228" spans="1:73" ht="12.75" customHeight="1">
      <c r="A228" s="19"/>
      <c r="B228" s="19"/>
      <c r="C228" s="90"/>
      <c r="D228" s="118"/>
      <c r="E228" s="136"/>
      <c r="F228" s="136"/>
      <c r="G228" s="153">
        <f t="shared" si="59"/>
        <v>9</v>
      </c>
      <c r="H228" s="242" t="str">
        <f t="array" ref="H228">IF(H201="-","-",AVERAGE(IF(H$5:H$66=$G228,$E$5:$E$66,"-")))</f>
        <v>-</v>
      </c>
      <c r="I228" s="242" t="str">
        <f t="array" ref="I228">IF(I201="-","-",AVERAGE(IF(I$5:I$66=$G228,$E$5:$E$66,"-")))</f>
        <v>-</v>
      </c>
      <c r="J228" s="242">
        <f t="array" ref="J228">IF(J201="-","-",AVERAGE(IF(J$5:J$66=$G228,$E$5:$E$66,"-")))</f>
        <v>107.5</v>
      </c>
      <c r="K228" s="242">
        <f t="array" ref="K228">IF(K201="-","-",AVERAGE(IF(K$5:K$66=$G228,$E$5:$E$66,"-")))</f>
        <v>102</v>
      </c>
      <c r="L228" s="242">
        <f t="array" ref="L228">IF(L201="-","-",AVERAGE(IF(L$5:L$66=$G228,$E$5:$E$66,"-")))</f>
        <v>100</v>
      </c>
      <c r="M228" s="242">
        <f t="array" ref="M228">IF(M201="-","-",AVERAGE(IF(M$5:M$66=$G228,$E$5:$E$66,"-")))</f>
        <v>106.5</v>
      </c>
      <c r="N228" s="242">
        <f t="array" ref="N228">IF(N201="-","-",AVERAGE(IF(N$5:N$66=$G228,$E$5:$E$66,"-")))</f>
        <v>101</v>
      </c>
      <c r="O228" s="242">
        <f t="array" ref="O228">IF(O201="-","-",AVERAGE(IF(O$5:O$66=$G228,$E$5:$E$66,"-")))</f>
        <v>100</v>
      </c>
      <c r="P228" s="242" t="str">
        <f t="array" ref="P228">IF(P201="-","-",AVERAGE(IF(P$5:P$66=$G228,$E$5:$E$66,"-")))</f>
        <v>-</v>
      </c>
      <c r="Q228" s="242">
        <f t="array" ref="Q228">IF(Q201="-","-",AVERAGE(IF(Q$5:Q$66=$G228,$E$5:$E$66,"-")))</f>
        <v>102</v>
      </c>
      <c r="R228" s="243">
        <f t="array" ref="R228">IF(R201="-","-",AVERAGE(IF(H$5:Q$66=$G228,$E$5:$E$66,"-")))</f>
        <v>103.4</v>
      </c>
      <c r="S228" s="186"/>
      <c r="T228" s="141"/>
      <c r="U228" s="141"/>
      <c r="V228" s="141"/>
      <c r="W228" s="141"/>
      <c r="X228" s="141"/>
      <c r="Y228" s="141"/>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F228" s="12"/>
      <c r="BG228" s="12"/>
      <c r="BH228" s="12"/>
      <c r="BI228" s="12"/>
      <c r="BJ228" s="12"/>
      <c r="BK228" s="12"/>
      <c r="BL228" s="12"/>
      <c r="BM228" s="12"/>
      <c r="BN228" s="12"/>
      <c r="BO228" s="12"/>
      <c r="BP228" s="12"/>
      <c r="BQ228" s="12"/>
      <c r="BR228" s="12"/>
      <c r="BS228" s="12"/>
      <c r="BT228" s="12"/>
      <c r="BU228" s="12"/>
    </row>
    <row r="229" spans="1:73" ht="12.75" customHeight="1">
      <c r="A229" s="19"/>
      <c r="B229" s="19"/>
      <c r="C229" s="90"/>
      <c r="D229" s="118"/>
      <c r="E229" s="136"/>
      <c r="F229" s="136"/>
      <c r="G229" s="153">
        <f t="shared" si="59"/>
        <v>10</v>
      </c>
      <c r="H229" s="242">
        <f t="array" ref="H229">IF(H202="-","-",AVERAGE(IF(H$5:H$66=$G229,$E$5:$E$66,"-")))</f>
        <v>113</v>
      </c>
      <c r="I229" s="242">
        <f t="array" ref="I229">IF(I202="-","-",AVERAGE(IF(I$5:I$66=$G229,$E$5:$E$66,"-")))</f>
        <v>106.5</v>
      </c>
      <c r="J229" s="242">
        <f t="array" ref="J229">IF(J202="-","-",AVERAGE(IF(J$5:J$66=$G229,$E$5:$E$66,"-")))</f>
        <v>100</v>
      </c>
      <c r="K229" s="242">
        <f t="array" ref="K229">IF(K202="-","-",AVERAGE(IF(K$5:K$66=$G229,$E$5:$E$66,"-")))</f>
        <v>106.5</v>
      </c>
      <c r="L229" s="242">
        <f t="array" ref="L229">IF(L202="-","-",AVERAGE(IF(L$5:L$66=$G229,$E$5:$E$66,"-")))</f>
        <v>113</v>
      </c>
      <c r="M229" s="242" t="str">
        <f t="array" ref="M229">IF(M202="-","-",AVERAGE(IF(M$5:M$66=$G229,$E$5:$E$66,"-")))</f>
        <v>-</v>
      </c>
      <c r="N229" s="242">
        <f t="array" ref="N229">IF(N202="-","-",AVERAGE(IF(N$5:N$66=$G229,$E$5:$E$66,"-")))</f>
        <v>113</v>
      </c>
      <c r="O229" s="242">
        <f t="array" ref="O229">IF(O202="-","-",AVERAGE(IF(O$5:O$66=$G229,$E$5:$E$66,"-")))</f>
        <v>113</v>
      </c>
      <c r="P229" s="242">
        <f t="array" ref="P229">IF(P202="-","-",AVERAGE(IF(P$5:P$66=$G229,$E$5:$E$66,"-")))</f>
        <v>107.5</v>
      </c>
      <c r="Q229" s="242">
        <f t="array" ref="Q229">IF(Q202="-","-",AVERAGE(IF(Q$5:Q$66=$G229,$E$5:$E$66,"-")))</f>
        <v>106.5</v>
      </c>
      <c r="R229" s="243">
        <f t="array" ref="R229">IF(R202="-","-",AVERAGE(IF(H$5:Q$66=$G229,$E$5:$E$66,"-")))</f>
        <v>108.15384615384616</v>
      </c>
      <c r="S229" s="186"/>
      <c r="T229" s="141"/>
      <c r="U229" s="141"/>
      <c r="V229" s="141"/>
      <c r="W229" s="141"/>
      <c r="X229" s="141"/>
      <c r="Y229" s="141"/>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F229" s="12"/>
      <c r="BG229" s="12"/>
      <c r="BH229" s="12"/>
      <c r="BI229" s="12"/>
      <c r="BJ229" s="12"/>
      <c r="BK229" s="12"/>
      <c r="BL229" s="12"/>
      <c r="BM229" s="12"/>
      <c r="BN229" s="12"/>
      <c r="BO229" s="12"/>
      <c r="BP229" s="12"/>
      <c r="BQ229" s="12"/>
      <c r="BR229" s="12"/>
      <c r="BS229" s="12"/>
      <c r="BT229" s="12"/>
      <c r="BU229" s="12"/>
    </row>
    <row r="230" spans="1:73" ht="12.75" customHeight="1">
      <c r="A230" s="19"/>
      <c r="B230" s="19"/>
      <c r="C230" s="90"/>
      <c r="D230" s="118"/>
      <c r="E230" s="136"/>
      <c r="F230" s="136"/>
      <c r="G230" s="153">
        <f t="shared" si="59"/>
        <v>11</v>
      </c>
      <c r="H230" s="242" t="str">
        <f t="array" ref="H230">IF(H203="-","-",AVERAGE(IF(H$5:H$66=$G230,$E$5:$E$66,"-")))</f>
        <v>-</v>
      </c>
      <c r="I230" s="242" t="str">
        <f t="array" ref="I230">IF(I203="-","-",AVERAGE(IF(I$5:I$66=$G230,$E$5:$E$66,"-")))</f>
        <v>-</v>
      </c>
      <c r="J230" s="242" t="str">
        <f t="array" ref="J230">IF(J203="-","-",AVERAGE(IF(J$5:J$66=$G230,$E$5:$E$66,"-")))</f>
        <v>-</v>
      </c>
      <c r="K230" s="242" t="str">
        <f t="array" ref="K230">IF(K203="-","-",AVERAGE(IF(K$5:K$66=$G230,$E$5:$E$66,"-")))</f>
        <v>-</v>
      </c>
      <c r="L230" s="242" t="str">
        <f t="array" ref="L230">IF(L203="-","-",AVERAGE(IF(L$5:L$66=$G230,$E$5:$E$66,"-")))</f>
        <v>-</v>
      </c>
      <c r="M230" s="242" t="str">
        <f t="array" ref="M230">IF(M203="-","-",AVERAGE(IF(M$5:M$66=$G230,$E$5:$E$66,"-")))</f>
        <v>-</v>
      </c>
      <c r="N230" s="242" t="str">
        <f t="array" ref="N230">IF(N203="-","-",AVERAGE(IF(N$5:N$66=$G230,$E$5:$E$66,"-")))</f>
        <v>-</v>
      </c>
      <c r="O230" s="242" t="str">
        <f t="array" ref="O230">IF(O203="-","-",AVERAGE(IF(O$5:O$66=$G230,$E$5:$E$66,"-")))</f>
        <v>-</v>
      </c>
      <c r="P230" s="242">
        <f t="array" ref="P230">IF(P203="-","-",AVERAGE(IF(P$5:P$66=$G230,$E$5:$E$66,"-")))</f>
        <v>100</v>
      </c>
      <c r="Q230" s="242" t="str">
        <f t="array" ref="Q230">IF(Q203="-","-",AVERAGE(IF(Q$5:Q$66=$G230,$E$5:$E$66,"-")))</f>
        <v>-</v>
      </c>
      <c r="R230" s="243">
        <f t="array" ref="R230">IF(R203="-","-",AVERAGE(IF(H$5:Q$66=$G230,$E$5:$E$66,"-")))</f>
        <v>100</v>
      </c>
      <c r="S230" s="186"/>
      <c r="T230" s="141"/>
      <c r="U230" s="141"/>
      <c r="V230" s="141"/>
      <c r="W230" s="141"/>
      <c r="X230" s="141"/>
      <c r="Y230" s="141"/>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F230" s="12"/>
      <c r="BG230" s="12"/>
      <c r="BH230" s="12"/>
      <c r="BI230" s="12"/>
      <c r="BJ230" s="12"/>
      <c r="BK230" s="12"/>
      <c r="BL230" s="12"/>
      <c r="BM230" s="12"/>
      <c r="BN230" s="12"/>
      <c r="BO230" s="12"/>
      <c r="BP230" s="12"/>
      <c r="BQ230" s="12"/>
      <c r="BR230" s="12"/>
      <c r="BS230" s="12"/>
      <c r="BT230" s="12"/>
      <c r="BU230" s="12"/>
    </row>
    <row r="231" spans="1:73" ht="12.75" customHeight="1">
      <c r="A231" s="19"/>
      <c r="B231" s="19"/>
      <c r="C231" s="90"/>
      <c r="D231" s="118"/>
      <c r="E231" s="136"/>
      <c r="F231" s="136"/>
      <c r="G231" s="153">
        <f t="shared" si="59"/>
        <v>12</v>
      </c>
      <c r="H231" s="242" t="str">
        <f t="array" ref="H231">IF(H204="-","-",AVERAGE(IF(H$5:H$66=$G231,$E$5:$E$66,"-")))</f>
        <v>-</v>
      </c>
      <c r="I231" s="242" t="str">
        <f t="array" ref="I231">IF(I204="-","-",AVERAGE(IF(I$5:I$66=$G231,$E$5:$E$66,"-")))</f>
        <v>-</v>
      </c>
      <c r="J231" s="242" t="str">
        <f t="array" ref="J231">IF(J204="-","-",AVERAGE(IF(J$5:J$66=$G231,$E$5:$E$66,"-")))</f>
        <v>-</v>
      </c>
      <c r="K231" s="242" t="str">
        <f t="array" ref="K231">IF(K204="-","-",AVERAGE(IF(K$5:K$66=$G231,$E$5:$E$66,"-")))</f>
        <v>-</v>
      </c>
      <c r="L231" s="242" t="str">
        <f t="array" ref="L231">IF(L204="-","-",AVERAGE(IF(L$5:L$66=$G231,$E$5:$E$66,"-")))</f>
        <v>-</v>
      </c>
      <c r="M231" s="242" t="str">
        <f t="array" ref="M231">IF(M204="-","-",AVERAGE(IF(M$5:M$66=$G231,$E$5:$E$66,"-")))</f>
        <v>-</v>
      </c>
      <c r="N231" s="242" t="str">
        <f t="array" ref="N231">IF(N204="-","-",AVERAGE(IF(N$5:N$66=$G231,$E$5:$E$66,"-")))</f>
        <v>-</v>
      </c>
      <c r="O231" s="242" t="str">
        <f t="array" ref="O231">IF(O204="-","-",AVERAGE(IF(O$5:O$66=$G231,$E$5:$E$66,"-")))</f>
        <v>-</v>
      </c>
      <c r="P231" s="242" t="str">
        <f t="array" ref="P231">IF(P204="-","-",AVERAGE(IF(P$5:P$66=$G231,$E$5:$E$66,"-")))</f>
        <v>-</v>
      </c>
      <c r="Q231" s="242" t="str">
        <f t="array" ref="Q231">IF(Q204="-","-",AVERAGE(IF(Q$5:Q$66=$G231,$E$5:$E$66,"-")))</f>
        <v>-</v>
      </c>
      <c r="R231" s="243" t="str">
        <f t="array" ref="R231">IF(R204="-","-",AVERAGE(IF(H$5:Q$66=$G231,$E$5:$E$66,"-")))</f>
        <v>-</v>
      </c>
      <c r="S231" s="186"/>
      <c r="T231" s="141"/>
      <c r="U231" s="141"/>
      <c r="V231" s="141"/>
      <c r="W231" s="141"/>
      <c r="X231" s="141"/>
      <c r="Y231" s="141"/>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F231" s="12"/>
      <c r="BG231" s="12"/>
      <c r="BH231" s="12"/>
      <c r="BI231" s="12"/>
      <c r="BJ231" s="12"/>
      <c r="BK231" s="12"/>
      <c r="BL231" s="12"/>
      <c r="BM231" s="12"/>
      <c r="BN231" s="12"/>
      <c r="BO231" s="12"/>
      <c r="BP231" s="12"/>
      <c r="BQ231" s="12"/>
      <c r="BR231" s="12"/>
      <c r="BS231" s="12"/>
      <c r="BT231" s="12"/>
      <c r="BU231" s="12"/>
    </row>
    <row r="232" spans="1:73" ht="12.75" customHeight="1">
      <c r="A232" s="19"/>
      <c r="B232" s="19"/>
      <c r="C232" s="90"/>
      <c r="D232" s="118"/>
      <c r="E232" s="136"/>
      <c r="F232" s="136"/>
      <c r="G232" s="153">
        <f t="shared" si="59"/>
        <v>13</v>
      </c>
      <c r="H232" s="242" t="str">
        <f t="array" ref="H232">IF(H205="-","-",AVERAGE(IF(H$5:H$66=$G232,$E$5:$E$66,"-")))</f>
        <v>-</v>
      </c>
      <c r="I232" s="242" t="str">
        <f t="array" ref="I232">IF(I205="-","-",AVERAGE(IF(I$5:I$66=$G232,$E$5:$E$66,"-")))</f>
        <v>-</v>
      </c>
      <c r="J232" s="242" t="str">
        <f t="array" ref="J232">IF(J205="-","-",AVERAGE(IF(J$5:J$66=$G232,$E$5:$E$66,"-")))</f>
        <v>-</v>
      </c>
      <c r="K232" s="242" t="str">
        <f t="array" ref="K232">IF(K205="-","-",AVERAGE(IF(K$5:K$66=$G232,$E$5:$E$66,"-")))</f>
        <v>-</v>
      </c>
      <c r="L232" s="242" t="str">
        <f t="array" ref="L232">IF(L205="-","-",AVERAGE(IF(L$5:L$66=$G232,$E$5:$E$66,"-")))</f>
        <v>-</v>
      </c>
      <c r="M232" s="242" t="str">
        <f t="array" ref="M232">IF(M205="-","-",AVERAGE(IF(M$5:M$66=$G232,$E$5:$E$66,"-")))</f>
        <v>-</v>
      </c>
      <c r="N232" s="242" t="str">
        <f t="array" ref="N232">IF(N205="-","-",AVERAGE(IF(N$5:N$66=$G232,$E$5:$E$66,"-")))</f>
        <v>-</v>
      </c>
      <c r="O232" s="242" t="str">
        <f t="array" ref="O232">IF(O205="-","-",AVERAGE(IF(O$5:O$66=$G232,$E$5:$E$66,"-")))</f>
        <v>-</v>
      </c>
      <c r="P232" s="242" t="str">
        <f t="array" ref="P232">IF(P205="-","-",AVERAGE(IF(P$5:P$66=$G232,$E$5:$E$66,"-")))</f>
        <v>-</v>
      </c>
      <c r="Q232" s="242" t="str">
        <f t="array" ref="Q232">IF(Q205="-","-",AVERAGE(IF(Q$5:Q$66=$G232,$E$5:$E$66,"-")))</f>
        <v>-</v>
      </c>
      <c r="R232" s="243" t="str">
        <f t="array" ref="R232">IF(R205="-","-",AVERAGE(IF(H$5:Q$66=$G232,$E$5:$E$66,"-")))</f>
        <v>-</v>
      </c>
      <c r="S232" s="186"/>
      <c r="T232" s="141"/>
      <c r="U232" s="141"/>
      <c r="V232" s="141"/>
      <c r="W232" s="141"/>
      <c r="X232" s="141"/>
      <c r="Y232" s="141"/>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F232" s="12"/>
      <c r="BG232" s="12"/>
      <c r="BH232" s="12"/>
      <c r="BI232" s="12"/>
      <c r="BJ232" s="12"/>
      <c r="BK232" s="12"/>
      <c r="BL232" s="12"/>
      <c r="BM232" s="12"/>
      <c r="BN232" s="12"/>
      <c r="BO232" s="12"/>
      <c r="BP232" s="12"/>
      <c r="BQ232" s="12"/>
      <c r="BR232" s="12"/>
      <c r="BS232" s="12"/>
      <c r="BT232" s="12"/>
      <c r="BU232" s="12"/>
    </row>
    <row r="233" spans="1:73" ht="12.75" customHeight="1">
      <c r="A233" s="19"/>
      <c r="B233" s="19"/>
      <c r="C233" s="90"/>
      <c r="D233" s="118"/>
      <c r="E233" s="136"/>
      <c r="F233" s="136"/>
      <c r="G233" s="153">
        <f t="shared" si="59"/>
        <v>14</v>
      </c>
      <c r="H233" s="242" t="str">
        <f t="array" ref="H233">IF(H206="-","-",AVERAGE(IF(H$5:H$66=$G233,$E$5:$E$66,"-")))</f>
        <v>-</v>
      </c>
      <c r="I233" s="242" t="str">
        <f t="array" ref="I233">IF(I206="-","-",AVERAGE(IF(I$5:I$66=$G233,$E$5:$E$66,"-")))</f>
        <v>-</v>
      </c>
      <c r="J233" s="242" t="str">
        <f t="array" ref="J233">IF(J206="-","-",AVERAGE(IF(J$5:J$66=$G233,$E$5:$E$66,"-")))</f>
        <v>-</v>
      </c>
      <c r="K233" s="242" t="str">
        <f t="array" ref="K233">IF(K206="-","-",AVERAGE(IF(K$5:K$66=$G233,$E$5:$E$66,"-")))</f>
        <v>-</v>
      </c>
      <c r="L233" s="242" t="str">
        <f t="array" ref="L233">IF(L206="-","-",AVERAGE(IF(L$5:L$66=$G233,$E$5:$E$66,"-")))</f>
        <v>-</v>
      </c>
      <c r="M233" s="242" t="str">
        <f t="array" ref="M233">IF(M206="-","-",AVERAGE(IF(M$5:M$66=$G233,$E$5:$E$66,"-")))</f>
        <v>-</v>
      </c>
      <c r="N233" s="242" t="str">
        <f t="array" ref="N233">IF(N206="-","-",AVERAGE(IF(N$5:N$66=$G233,$E$5:$E$66,"-")))</f>
        <v>-</v>
      </c>
      <c r="O233" s="242" t="str">
        <f t="array" ref="O233">IF(O206="-","-",AVERAGE(IF(O$5:O$66=$G233,$E$5:$E$66,"-")))</f>
        <v>-</v>
      </c>
      <c r="P233" s="242" t="str">
        <f t="array" ref="P233">IF(P206="-","-",AVERAGE(IF(P$5:P$66=$G233,$E$5:$E$66,"-")))</f>
        <v>-</v>
      </c>
      <c r="Q233" s="242" t="str">
        <f t="array" ref="Q233">IF(Q206="-","-",AVERAGE(IF(Q$5:Q$66=$G233,$E$5:$E$66,"-")))</f>
        <v>-</v>
      </c>
      <c r="R233" s="243" t="str">
        <f t="array" ref="R233">IF(R206="-","-",AVERAGE(IF(H$5:Q$66=$G233,$E$5:$E$66,"-")))</f>
        <v>-</v>
      </c>
      <c r="S233" s="186"/>
      <c r="T233" s="141"/>
      <c r="U233" s="141"/>
      <c r="V233" s="141"/>
      <c r="W233" s="141"/>
      <c r="X233" s="141"/>
      <c r="Y233" s="141"/>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F233" s="12"/>
      <c r="BG233" s="12"/>
      <c r="BH233" s="12"/>
      <c r="BI233" s="12"/>
      <c r="BJ233" s="12"/>
      <c r="BK233" s="12"/>
      <c r="BL233" s="12"/>
      <c r="BM233" s="12"/>
      <c r="BN233" s="12"/>
      <c r="BO233" s="12"/>
      <c r="BP233" s="12"/>
      <c r="BQ233" s="12"/>
      <c r="BR233" s="12"/>
      <c r="BS233" s="12"/>
      <c r="BT233" s="12"/>
      <c r="BU233" s="12"/>
    </row>
    <row r="234" spans="1:73" ht="12.75" customHeight="1">
      <c r="A234" s="19"/>
      <c r="B234" s="19"/>
      <c r="C234" s="90"/>
      <c r="D234" s="118"/>
      <c r="E234" s="136"/>
      <c r="F234" s="136"/>
      <c r="G234" s="153">
        <f t="shared" si="59"/>
        <v>15</v>
      </c>
      <c r="H234" s="242" t="str">
        <f t="array" ref="H234">IF(H207="-","-",AVERAGE(IF(H$5:H$66=$G234,$E$5:$E$66,"-")))</f>
        <v>-</v>
      </c>
      <c r="I234" s="242" t="str">
        <f t="array" ref="I234">IF(I207="-","-",AVERAGE(IF(I$5:I$66=$G234,$E$5:$E$66,"-")))</f>
        <v>-</v>
      </c>
      <c r="J234" s="242" t="str">
        <f t="array" ref="J234">IF(J207="-","-",AVERAGE(IF(J$5:J$66=$G234,$E$5:$E$66,"-")))</f>
        <v>-</v>
      </c>
      <c r="K234" s="242" t="str">
        <f t="array" ref="K234">IF(K207="-","-",AVERAGE(IF(K$5:K$66=$G234,$E$5:$E$66,"-")))</f>
        <v>-</v>
      </c>
      <c r="L234" s="242" t="str">
        <f t="array" ref="L234">IF(L207="-","-",AVERAGE(IF(L$5:L$66=$G234,$E$5:$E$66,"-")))</f>
        <v>-</v>
      </c>
      <c r="M234" s="242" t="str">
        <f t="array" ref="M234">IF(M207="-","-",AVERAGE(IF(M$5:M$66=$G234,$E$5:$E$66,"-")))</f>
        <v>-</v>
      </c>
      <c r="N234" s="242" t="str">
        <f t="array" ref="N234">IF(N207="-","-",AVERAGE(IF(N$5:N$66=$G234,$E$5:$E$66,"-")))</f>
        <v>-</v>
      </c>
      <c r="O234" s="242" t="str">
        <f t="array" ref="O234">IF(O207="-","-",AVERAGE(IF(O$5:O$66=$G234,$E$5:$E$66,"-")))</f>
        <v>-</v>
      </c>
      <c r="P234" s="242" t="str">
        <f t="array" ref="P234">IF(P207="-","-",AVERAGE(IF(P$5:P$66=$G234,$E$5:$E$66,"-")))</f>
        <v>-</v>
      </c>
      <c r="Q234" s="242" t="str">
        <f t="array" ref="Q234">IF(Q207="-","-",AVERAGE(IF(Q$5:Q$66=$G234,$E$5:$E$66,"-")))</f>
        <v>-</v>
      </c>
      <c r="R234" s="243" t="str">
        <f t="array" ref="R234">IF(R207="-","-",AVERAGE(IF(H$5:Q$66=$G234,$E$5:$E$66,"-")))</f>
        <v>-</v>
      </c>
      <c r="S234" s="186"/>
      <c r="T234" s="141"/>
      <c r="U234" s="141"/>
      <c r="V234" s="141"/>
      <c r="W234" s="141"/>
      <c r="X234" s="141"/>
      <c r="Y234" s="141"/>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F234" s="12"/>
      <c r="BG234" s="12"/>
      <c r="BH234" s="12"/>
      <c r="BI234" s="12"/>
      <c r="BJ234" s="12"/>
      <c r="BK234" s="12"/>
      <c r="BL234" s="12"/>
      <c r="BM234" s="12"/>
      <c r="BN234" s="12"/>
      <c r="BO234" s="12"/>
      <c r="BP234" s="12"/>
      <c r="BQ234" s="12"/>
      <c r="BR234" s="12"/>
      <c r="BS234" s="12"/>
      <c r="BT234" s="12"/>
      <c r="BU234" s="12"/>
    </row>
    <row r="235" spans="1:73" ht="12.75" customHeight="1">
      <c r="A235" s="19"/>
      <c r="B235" s="19"/>
      <c r="C235" s="90"/>
      <c r="D235" s="118"/>
      <c r="E235" s="136"/>
      <c r="F235" s="136"/>
      <c r="G235" s="153">
        <f t="shared" si="59"/>
        <v>16</v>
      </c>
      <c r="H235" s="242" t="str">
        <f t="array" ref="H235">IF(H208="-","-",AVERAGE(IF(H$5:H$66=$G235,$E$5:$E$66,"-")))</f>
        <v>-</v>
      </c>
      <c r="I235" s="242" t="str">
        <f t="array" ref="I235">IF(I208="-","-",AVERAGE(IF(I$5:I$66=$G235,$E$5:$E$66,"-")))</f>
        <v>-</v>
      </c>
      <c r="J235" s="242" t="str">
        <f t="array" ref="J235">IF(J208="-","-",AVERAGE(IF(J$5:J$66=$G235,$E$5:$E$66,"-")))</f>
        <v>-</v>
      </c>
      <c r="K235" s="242" t="str">
        <f t="array" ref="K235">IF(K208="-","-",AVERAGE(IF(K$5:K$66=$G235,$E$5:$E$66,"-")))</f>
        <v>-</v>
      </c>
      <c r="L235" s="242" t="str">
        <f t="array" ref="L235">IF(L208="-","-",AVERAGE(IF(L$5:L$66=$G235,$E$5:$E$66,"-")))</f>
        <v>-</v>
      </c>
      <c r="M235" s="242" t="str">
        <f t="array" ref="M235">IF(M208="-","-",AVERAGE(IF(M$5:M$66=$G235,$E$5:$E$66,"-")))</f>
        <v>-</v>
      </c>
      <c r="N235" s="242" t="str">
        <f t="array" ref="N235">IF(N208="-","-",AVERAGE(IF(N$5:N$66=$G235,$E$5:$E$66,"-")))</f>
        <v>-</v>
      </c>
      <c r="O235" s="242" t="str">
        <f t="array" ref="O235">IF(O208="-","-",AVERAGE(IF(O$5:O$66=$G235,$E$5:$E$66,"-")))</f>
        <v>-</v>
      </c>
      <c r="P235" s="242" t="str">
        <f t="array" ref="P235">IF(P208="-","-",AVERAGE(IF(P$5:P$66=$G235,$E$5:$E$66,"-")))</f>
        <v>-</v>
      </c>
      <c r="Q235" s="242" t="str">
        <f t="array" ref="Q235">IF(Q208="-","-",AVERAGE(IF(Q$5:Q$66=$G235,$E$5:$E$66,"-")))</f>
        <v>-</v>
      </c>
      <c r="R235" s="243" t="str">
        <f t="array" ref="R235">IF(R208="-","-",AVERAGE(IF(H$5:Q$66=$G235,$E$5:$E$66,"-")))</f>
        <v>-</v>
      </c>
      <c r="S235" s="186"/>
      <c r="T235" s="141"/>
      <c r="U235" s="141"/>
      <c r="V235" s="141"/>
      <c r="W235" s="141"/>
      <c r="X235" s="141"/>
      <c r="Y235" s="141"/>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F235" s="12"/>
      <c r="BG235" s="12"/>
      <c r="BH235" s="12"/>
      <c r="BI235" s="12"/>
      <c r="BJ235" s="12"/>
      <c r="BK235" s="12"/>
      <c r="BL235" s="12"/>
      <c r="BM235" s="12"/>
      <c r="BN235" s="12"/>
      <c r="BO235" s="12"/>
      <c r="BP235" s="12"/>
      <c r="BQ235" s="12"/>
      <c r="BR235" s="12"/>
      <c r="BS235" s="12"/>
      <c r="BT235" s="12"/>
      <c r="BU235" s="12"/>
    </row>
    <row r="236" spans="1:73" ht="12.75" customHeight="1">
      <c r="A236" s="19"/>
      <c r="B236" s="19"/>
      <c r="C236" s="90"/>
      <c r="D236" s="118"/>
      <c r="E236" s="136"/>
      <c r="F236" s="136"/>
      <c r="G236" s="153">
        <f t="shared" si="59"/>
        <v>17</v>
      </c>
      <c r="H236" s="242" t="str">
        <f t="array" ref="H236">IF(H209="-","-",AVERAGE(IF(H$5:H$66=$G236,$E$5:$E$66,"-")))</f>
        <v>-</v>
      </c>
      <c r="I236" s="242" t="str">
        <f t="array" ref="I236">IF(I209="-","-",AVERAGE(IF(I$5:I$66=$G236,$E$5:$E$66,"-")))</f>
        <v>-</v>
      </c>
      <c r="J236" s="242" t="str">
        <f t="array" ref="J236">IF(J209="-","-",AVERAGE(IF(J$5:J$66=$G236,$E$5:$E$66,"-")))</f>
        <v>-</v>
      </c>
      <c r="K236" s="242" t="str">
        <f t="array" ref="K236">IF(K209="-","-",AVERAGE(IF(K$5:K$66=$G236,$E$5:$E$66,"-")))</f>
        <v>-</v>
      </c>
      <c r="L236" s="242" t="str">
        <f t="array" ref="L236">IF(L209="-","-",AVERAGE(IF(L$5:L$66=$G236,$E$5:$E$66,"-")))</f>
        <v>-</v>
      </c>
      <c r="M236" s="242" t="str">
        <f t="array" ref="M236">IF(M209="-","-",AVERAGE(IF(M$5:M$66=$G236,$E$5:$E$66,"-")))</f>
        <v>-</v>
      </c>
      <c r="N236" s="242" t="str">
        <f t="array" ref="N236">IF(N209="-","-",AVERAGE(IF(N$5:N$66=$G236,$E$5:$E$66,"-")))</f>
        <v>-</v>
      </c>
      <c r="O236" s="242" t="str">
        <f t="array" ref="O236">IF(O209="-","-",AVERAGE(IF(O$5:O$66=$G236,$E$5:$E$66,"-")))</f>
        <v>-</v>
      </c>
      <c r="P236" s="242" t="str">
        <f t="array" ref="P236">IF(P209="-","-",AVERAGE(IF(P$5:P$66=$G236,$E$5:$E$66,"-")))</f>
        <v>-</v>
      </c>
      <c r="Q236" s="242" t="str">
        <f t="array" ref="Q236">IF(Q209="-","-",AVERAGE(IF(Q$5:Q$66=$G236,$E$5:$E$66,"-")))</f>
        <v>-</v>
      </c>
      <c r="R236" s="243" t="str">
        <f t="array" ref="R236">IF(R209="-","-",AVERAGE(IF(H$5:Q$66=$G236,$E$5:$E$66,"-")))</f>
        <v>-</v>
      </c>
      <c r="S236" s="186"/>
      <c r="T236" s="141"/>
      <c r="U236" s="141"/>
      <c r="V236" s="141"/>
      <c r="W236" s="141"/>
      <c r="X236" s="141"/>
      <c r="Y236" s="141"/>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F236" s="12"/>
      <c r="BG236" s="12"/>
      <c r="BH236" s="12"/>
      <c r="BI236" s="12"/>
      <c r="BJ236" s="12"/>
      <c r="BK236" s="12"/>
      <c r="BL236" s="12"/>
      <c r="BM236" s="12"/>
      <c r="BN236" s="12"/>
      <c r="BO236" s="12"/>
      <c r="BP236" s="12"/>
      <c r="BQ236" s="12"/>
      <c r="BR236" s="12"/>
      <c r="BS236" s="12"/>
      <c r="BT236" s="12"/>
      <c r="BU236" s="12"/>
    </row>
    <row r="237" spans="1:73" ht="12.75" customHeight="1">
      <c r="A237" s="19"/>
      <c r="B237" s="19"/>
      <c r="C237" s="90"/>
      <c r="D237" s="118"/>
      <c r="E237" s="136"/>
      <c r="F237" s="136"/>
      <c r="G237" s="153">
        <f t="shared" si="59"/>
        <v>18</v>
      </c>
      <c r="H237" s="242" t="str">
        <f t="array" ref="H237">IF(H210="-","-",AVERAGE(IF(H$5:H$66=$G237,$E$5:$E$66,"-")))</f>
        <v>-</v>
      </c>
      <c r="I237" s="242" t="str">
        <f t="array" ref="I237">IF(I210="-","-",AVERAGE(IF(I$5:I$66=$G237,$E$5:$E$66,"-")))</f>
        <v>-</v>
      </c>
      <c r="J237" s="242" t="str">
        <f t="array" ref="J237">IF(J210="-","-",AVERAGE(IF(J$5:J$66=$G237,$E$5:$E$66,"-")))</f>
        <v>-</v>
      </c>
      <c r="K237" s="242" t="str">
        <f t="array" ref="K237">IF(K210="-","-",AVERAGE(IF(K$5:K$66=$G237,$E$5:$E$66,"-")))</f>
        <v>-</v>
      </c>
      <c r="L237" s="242" t="str">
        <f t="array" ref="L237">IF(L210="-","-",AVERAGE(IF(L$5:L$66=$G237,$E$5:$E$66,"-")))</f>
        <v>-</v>
      </c>
      <c r="M237" s="242" t="str">
        <f t="array" ref="M237">IF(M210="-","-",AVERAGE(IF(M$5:M$66=$G237,$E$5:$E$66,"-")))</f>
        <v>-</v>
      </c>
      <c r="N237" s="242" t="str">
        <f t="array" ref="N237">IF(N210="-","-",AVERAGE(IF(N$5:N$66=$G237,$E$5:$E$66,"-")))</f>
        <v>-</v>
      </c>
      <c r="O237" s="242" t="str">
        <f t="array" ref="O237">IF(O210="-","-",AVERAGE(IF(O$5:O$66=$G237,$E$5:$E$66,"-")))</f>
        <v>-</v>
      </c>
      <c r="P237" s="242" t="str">
        <f t="array" ref="P237">IF(P210="-","-",AVERAGE(IF(P$5:P$66=$G237,$E$5:$E$66,"-")))</f>
        <v>-</v>
      </c>
      <c r="Q237" s="242" t="str">
        <f t="array" ref="Q237">IF(Q210="-","-",AVERAGE(IF(Q$5:Q$66=$G237,$E$5:$E$66,"-")))</f>
        <v>-</v>
      </c>
      <c r="R237" s="243" t="str">
        <f t="array" ref="R237">IF(R210="-","-",AVERAGE(IF(H$5:Q$66=$G237,$E$5:$E$66,"-")))</f>
        <v>-</v>
      </c>
      <c r="S237" s="186"/>
      <c r="T237" s="141"/>
      <c r="U237" s="141"/>
      <c r="V237" s="141"/>
      <c r="W237" s="141"/>
      <c r="X237" s="141"/>
      <c r="Y237" s="141"/>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F237" s="12"/>
      <c r="BG237" s="12"/>
      <c r="BH237" s="12"/>
      <c r="BI237" s="12"/>
      <c r="BJ237" s="12"/>
      <c r="BK237" s="12"/>
      <c r="BL237" s="12"/>
      <c r="BM237" s="12"/>
      <c r="BN237" s="12"/>
      <c r="BO237" s="12"/>
      <c r="BP237" s="12"/>
      <c r="BQ237" s="12"/>
      <c r="BR237" s="12"/>
      <c r="BS237" s="12"/>
      <c r="BT237" s="12"/>
      <c r="BU237" s="12"/>
    </row>
    <row r="238" spans="1:73" ht="12.75" customHeight="1">
      <c r="A238" s="19"/>
      <c r="B238" s="19"/>
      <c r="C238" s="90"/>
      <c r="D238" s="118"/>
      <c r="E238" s="136"/>
      <c r="F238" s="136"/>
      <c r="G238" s="153">
        <f t="shared" si="59"/>
        <v>19</v>
      </c>
      <c r="H238" s="242" t="str">
        <f t="array" ref="H238">IF(H211="-","-",AVERAGE(IF(H$5:H$66=$G238,$E$5:$E$66,"-")))</f>
        <v>-</v>
      </c>
      <c r="I238" s="242" t="str">
        <f t="array" ref="I238">IF(I211="-","-",AVERAGE(IF(I$5:I$66=$G238,$E$5:$E$66,"-")))</f>
        <v>-</v>
      </c>
      <c r="J238" s="242" t="str">
        <f t="array" ref="J238">IF(J211="-","-",AVERAGE(IF(J$5:J$66=$G238,$E$5:$E$66,"-")))</f>
        <v>-</v>
      </c>
      <c r="K238" s="242" t="str">
        <f t="array" ref="K238">IF(K211="-","-",AVERAGE(IF(K$5:K$66=$G238,$E$5:$E$66,"-")))</f>
        <v>-</v>
      </c>
      <c r="L238" s="242" t="str">
        <f t="array" ref="L238">IF(L211="-","-",AVERAGE(IF(L$5:L$66=$G238,$E$5:$E$66,"-")))</f>
        <v>-</v>
      </c>
      <c r="M238" s="242" t="str">
        <f t="array" ref="M238">IF(M211="-","-",AVERAGE(IF(M$5:M$66=$G238,$E$5:$E$66,"-")))</f>
        <v>-</v>
      </c>
      <c r="N238" s="242" t="str">
        <f t="array" ref="N238">IF(N211="-","-",AVERAGE(IF(N$5:N$66=$G238,$E$5:$E$66,"-")))</f>
        <v>-</v>
      </c>
      <c r="O238" s="242" t="str">
        <f t="array" ref="O238">IF(O211="-","-",AVERAGE(IF(O$5:O$66=$G238,$E$5:$E$66,"-")))</f>
        <v>-</v>
      </c>
      <c r="P238" s="242" t="str">
        <f t="array" ref="P238">IF(P211="-","-",AVERAGE(IF(P$5:P$66=$G238,$E$5:$E$66,"-")))</f>
        <v>-</v>
      </c>
      <c r="Q238" s="242" t="str">
        <f t="array" ref="Q238">IF(Q211="-","-",AVERAGE(IF(Q$5:Q$66=$G238,$E$5:$E$66,"-")))</f>
        <v>-</v>
      </c>
      <c r="R238" s="243" t="str">
        <f t="array" ref="R238">IF(R211="-","-",AVERAGE(IF(H$5:Q$66=$G238,$E$5:$E$66,"-")))</f>
        <v>-</v>
      </c>
      <c r="S238" s="186"/>
      <c r="T238" s="141"/>
      <c r="U238" s="141"/>
      <c r="V238" s="141"/>
      <c r="W238" s="141"/>
      <c r="X238" s="141"/>
      <c r="Y238" s="141"/>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F238" s="12"/>
      <c r="BG238" s="12"/>
      <c r="BH238" s="12"/>
      <c r="BI238" s="12"/>
      <c r="BJ238" s="12"/>
      <c r="BK238" s="12"/>
      <c r="BL238" s="12"/>
      <c r="BM238" s="12"/>
      <c r="BN238" s="12"/>
      <c r="BO238" s="12"/>
      <c r="BP238" s="12"/>
      <c r="BQ238" s="12"/>
      <c r="BR238" s="12"/>
      <c r="BS238" s="12"/>
      <c r="BT238" s="12"/>
      <c r="BU238" s="12"/>
    </row>
    <row r="239" spans="1:73" ht="12.75" customHeight="1">
      <c r="A239" s="19"/>
      <c r="B239" s="19"/>
      <c r="C239" s="90"/>
      <c r="D239" s="118"/>
      <c r="E239" s="136"/>
      <c r="F239" s="136"/>
      <c r="G239" s="153">
        <f t="shared" si="59"/>
        <v>20</v>
      </c>
      <c r="H239" s="242" t="str">
        <f t="array" ref="H239">IF(H212="-","-",AVERAGE(IF(H$5:H$66=$G239,$E$5:$E$66,"-")))</f>
        <v>-</v>
      </c>
      <c r="I239" s="242" t="str">
        <f t="array" ref="I239">IF(I212="-","-",AVERAGE(IF(I$5:I$66=$G239,$E$5:$E$66,"-")))</f>
        <v>-</v>
      </c>
      <c r="J239" s="242" t="str">
        <f t="array" ref="J239">IF(J212="-","-",AVERAGE(IF(J$5:J$66=$G239,$E$5:$E$66,"-")))</f>
        <v>-</v>
      </c>
      <c r="K239" s="242" t="str">
        <f t="array" ref="K239">IF(K212="-","-",AVERAGE(IF(K$5:K$66=$G239,$E$5:$E$66,"-")))</f>
        <v>-</v>
      </c>
      <c r="L239" s="242" t="str">
        <f t="array" ref="L239">IF(L212="-","-",AVERAGE(IF(L$5:L$66=$G239,$E$5:$E$66,"-")))</f>
        <v>-</v>
      </c>
      <c r="M239" s="242" t="str">
        <f t="array" ref="M239">IF(M212="-","-",AVERAGE(IF(M$5:M$66=$G239,$E$5:$E$66,"-")))</f>
        <v>-</v>
      </c>
      <c r="N239" s="242" t="str">
        <f t="array" ref="N239">IF(N212="-","-",AVERAGE(IF(N$5:N$66=$G239,$E$5:$E$66,"-")))</f>
        <v>-</v>
      </c>
      <c r="O239" s="242" t="str">
        <f t="array" ref="O239">IF(O212="-","-",AVERAGE(IF(O$5:O$66=$G239,$E$5:$E$66,"-")))</f>
        <v>-</v>
      </c>
      <c r="P239" s="242" t="str">
        <f t="array" ref="P239">IF(P212="-","-",AVERAGE(IF(P$5:P$66=$G239,$E$5:$E$66,"-")))</f>
        <v>-</v>
      </c>
      <c r="Q239" s="242" t="str">
        <f t="array" ref="Q239">IF(Q212="-","-",AVERAGE(IF(Q$5:Q$66=$G239,$E$5:$E$66,"-")))</f>
        <v>-</v>
      </c>
      <c r="R239" s="244" t="str">
        <f t="array" ref="R239">IF(R212="-","-",AVERAGE(IF(H$5:Q$66=$G239,$E$5:$E$66,"-")))</f>
        <v>-</v>
      </c>
      <c r="S239" s="186"/>
      <c r="T239" s="141"/>
      <c r="U239" s="141"/>
      <c r="V239" s="141"/>
      <c r="W239" s="141"/>
      <c r="X239" s="141"/>
      <c r="Y239" s="141"/>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F239" s="12"/>
      <c r="BG239" s="12"/>
      <c r="BH239" s="12"/>
      <c r="BI239" s="12"/>
      <c r="BJ239" s="12"/>
      <c r="BK239" s="12"/>
      <c r="BL239" s="12"/>
      <c r="BM239" s="12"/>
      <c r="BN239" s="12"/>
      <c r="BO239" s="12"/>
      <c r="BP239" s="12"/>
      <c r="BQ239" s="12"/>
      <c r="BR239" s="12"/>
      <c r="BS239" s="12"/>
      <c r="BT239" s="12"/>
      <c r="BU239" s="12"/>
    </row>
    <row r="240" spans="1:73" ht="12.75" customHeight="1">
      <c r="A240" s="19"/>
      <c r="B240" s="19"/>
      <c r="C240" s="90"/>
      <c r="D240" s="205"/>
      <c r="E240" s="206"/>
      <c r="F240" s="245" t="s">
        <v>41</v>
      </c>
      <c r="G240" s="146" t="str">
        <f>$G$101</f>
        <v>0-15</v>
      </c>
      <c r="H240" s="246">
        <f>IF(H213=0,"-",SUMPRODUCT(H219:H239,H192:H212)/H213)</f>
        <v>80.048387096774192</v>
      </c>
      <c r="I240" s="246">
        <f t="array" ref="I240">IF(I213=0,"-",SUMPRODUCT(I219:I239,I192:I212)/I213)</f>
        <v>80.048387096774192</v>
      </c>
      <c r="J240" s="246">
        <f t="array" ref="J240">IF(J213=0,"-",SUMPRODUCT(J219:J239,J192:J212)/J213)</f>
        <v>80.048387096774192</v>
      </c>
      <c r="K240" s="246">
        <f t="array" ref="K240">IF(K213=0,"-",SUMPRODUCT(K219:K239,K192:K212)/K213)</f>
        <v>80.048387096774192</v>
      </c>
      <c r="L240" s="246">
        <f t="array" ref="L240">IF(L213=0,"-",SUMPRODUCT(L219:L239,L192:L212)/L213)</f>
        <v>80.048387096774192</v>
      </c>
      <c r="M240" s="246">
        <f t="array" ref="M240">IF(M213=0,"-",SUMPRODUCT(M219:M239,M192:M212)/M213)</f>
        <v>80.048387096774192</v>
      </c>
      <c r="N240" s="246">
        <f t="array" ref="N240">IF(N213=0,"-",SUMPRODUCT(N219:N239,N192:N212)/N213)</f>
        <v>80.048387096774192</v>
      </c>
      <c r="O240" s="246">
        <f t="array" ref="O240">IF(O213=0,"-",SUMPRODUCT(O219:O239,O192:O212)/O213)</f>
        <v>80.048387096774192</v>
      </c>
      <c r="P240" s="246">
        <f t="array" ref="P240">IF(P213=0,"-",SUMPRODUCT(P219:P239,P192:P212)/P213)</f>
        <v>80.048387096774192</v>
      </c>
      <c r="Q240" s="246">
        <f t="array" ref="Q240">IF(Q213=0,"-",SUMPRODUCT(Q219:Q239,Q192:Q212)/Q213)</f>
        <v>80.048387096774192</v>
      </c>
      <c r="R240" s="470">
        <f>SUMPRODUCT(R219:R239,R192:R212)/R213</f>
        <v>80.048387096774192</v>
      </c>
      <c r="S240" s="186"/>
      <c r="T240" s="141"/>
      <c r="U240" s="141"/>
      <c r="V240" s="141"/>
      <c r="W240" s="141"/>
      <c r="X240" s="141"/>
      <c r="Y240" s="141"/>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F240" s="12"/>
      <c r="BG240" s="12"/>
      <c r="BH240" s="12"/>
      <c r="BI240" s="12"/>
      <c r="BJ240" s="12"/>
      <c r="BK240" s="12"/>
      <c r="BL240" s="12"/>
      <c r="BM240" s="12"/>
      <c r="BN240" s="12"/>
      <c r="BO240" s="12"/>
      <c r="BP240" s="12"/>
      <c r="BQ240" s="12"/>
      <c r="BR240" s="12"/>
      <c r="BS240" s="12"/>
      <c r="BT240" s="12"/>
      <c r="BU240" s="12"/>
    </row>
    <row r="241" spans="1:73" ht="12.75" customHeight="1">
      <c r="A241" s="19"/>
      <c r="B241" s="19"/>
      <c r="C241" s="90"/>
      <c r="D241" s="118"/>
      <c r="E241" s="126"/>
      <c r="F241" s="126"/>
      <c r="G241" s="118"/>
      <c r="H241" s="199"/>
      <c r="I241" s="199"/>
      <c r="J241" s="118"/>
      <c r="K241" s="118"/>
      <c r="L241" s="118"/>
      <c r="M241" s="118"/>
      <c r="N241" s="118"/>
      <c r="O241" s="118"/>
      <c r="P241" s="118"/>
      <c r="Q241" s="118"/>
      <c r="R241" s="233"/>
      <c r="S241" s="8"/>
      <c r="T241" s="141"/>
      <c r="U241" s="141"/>
      <c r="V241" s="141"/>
      <c r="W241" s="141"/>
      <c r="X241" s="141"/>
      <c r="Y241" s="141"/>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F241" s="12"/>
      <c r="BG241" s="12"/>
      <c r="BH241" s="12"/>
      <c r="BI241" s="12"/>
      <c r="BJ241" s="12"/>
      <c r="BK241" s="12"/>
      <c r="BL241" s="12"/>
      <c r="BM241" s="12"/>
      <c r="BN241" s="12"/>
      <c r="BO241" s="12"/>
      <c r="BP241" s="12"/>
      <c r="BQ241" s="12"/>
      <c r="BR241" s="12"/>
      <c r="BS241" s="12"/>
      <c r="BT241" s="12"/>
      <c r="BU241" s="12"/>
    </row>
    <row r="242" spans="1:73" ht="12.75" customHeight="1">
      <c r="A242" s="19"/>
      <c r="B242" s="19"/>
      <c r="C242" s="90"/>
      <c r="D242" s="118"/>
      <c r="E242" s="126"/>
      <c r="F242" s="126"/>
      <c r="G242" s="118"/>
      <c r="H242" s="199"/>
      <c r="I242" s="199"/>
      <c r="J242" s="118"/>
      <c r="K242" s="118"/>
      <c r="L242" s="118"/>
      <c r="M242" s="118"/>
      <c r="N242" s="118"/>
      <c r="O242" s="118"/>
      <c r="P242" s="118"/>
      <c r="Q242" s="118"/>
      <c r="R242" s="233"/>
      <c r="S242" s="8"/>
      <c r="T242" s="141"/>
      <c r="U242" s="141"/>
      <c r="V242" s="141"/>
      <c r="W242" s="141"/>
      <c r="X242" s="141"/>
      <c r="Y242" s="141"/>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F242" s="12"/>
      <c r="BG242" s="12"/>
      <c r="BH242" s="12"/>
      <c r="BI242" s="12"/>
      <c r="BJ242" s="12"/>
      <c r="BK242" s="12"/>
      <c r="BL242" s="12"/>
      <c r="BM242" s="12"/>
      <c r="BN242" s="12"/>
      <c r="BO242" s="12"/>
      <c r="BP242" s="12"/>
      <c r="BQ242" s="12"/>
      <c r="BR242" s="12"/>
      <c r="BS242" s="12"/>
      <c r="BT242" s="12"/>
      <c r="BU242" s="12"/>
    </row>
    <row r="243" spans="1:73" ht="12.75" customHeight="1">
      <c r="A243" s="19"/>
      <c r="B243" s="19"/>
      <c r="C243" s="90"/>
      <c r="D243" s="118"/>
      <c r="E243" s="118"/>
      <c r="F243" s="118"/>
      <c r="G243" s="119" t="str">
        <f>IF(R3="modal","Inter-reader bias test and reader against MODAL age bias test","Inter-reader bias test and reader against ACTUAL age bias test")</f>
        <v>Inter-reader bias test and reader against MODAL age bias test</v>
      </c>
      <c r="H243" s="184"/>
      <c r="I243" s="184"/>
      <c r="J243" s="184"/>
      <c r="K243" s="184"/>
      <c r="L243" s="184"/>
      <c r="M243" s="184"/>
      <c r="N243" s="184"/>
      <c r="O243" s="184"/>
      <c r="P243" s="247"/>
      <c r="Q243" s="247"/>
      <c r="R243" s="233"/>
      <c r="S243" s="68"/>
      <c r="T243" s="248"/>
      <c r="U243" s="248"/>
      <c r="V243" s="248"/>
      <c r="W243" s="141"/>
      <c r="X243" s="141"/>
      <c r="Y243" s="141"/>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F243" s="12"/>
      <c r="BG243" s="12"/>
      <c r="BH243" s="12"/>
      <c r="BI243" s="12"/>
      <c r="BJ243" s="12"/>
      <c r="BK243" s="12"/>
      <c r="BL243" s="12"/>
      <c r="BM243" s="12"/>
      <c r="BN243" s="12"/>
      <c r="BO243" s="12"/>
      <c r="BP243" s="12"/>
      <c r="BQ243" s="12"/>
      <c r="BR243" s="12"/>
      <c r="BS243" s="12"/>
      <c r="BT243" s="12"/>
      <c r="BU243" s="12"/>
    </row>
    <row r="244" spans="1:73" ht="24.75" customHeight="1">
      <c r="A244" s="19"/>
      <c r="B244" s="19"/>
      <c r="C244" s="90"/>
      <c r="D244" s="118"/>
      <c r="E244" s="118"/>
      <c r="F244" s="163"/>
      <c r="G244" s="168"/>
      <c r="H244" s="468" t="str">
        <f t="shared" ref="H244:Q244" si="60">H3</f>
        <v>Norway Harald Senneset</v>
      </c>
      <c r="I244" s="468" t="str">
        <f t="shared" si="60"/>
        <v>Norway Hildegunn Mjanger</v>
      </c>
      <c r="J244" s="468" t="str">
        <f t="shared" si="60"/>
        <v>Scotland Peter Clark</v>
      </c>
      <c r="K244" s="468" t="str">
        <f t="shared" si="60"/>
        <v>Belgium Martine Moerman</v>
      </c>
      <c r="L244" s="468" t="str">
        <f t="shared" si="60"/>
        <v>United Kingdom Dave Brown</v>
      </c>
      <c r="M244" s="468" t="str">
        <f t="shared" si="60"/>
        <v>Sweden AnneMarie Palmén Bratt</v>
      </c>
      <c r="N244" s="468" t="str">
        <f t="shared" si="60"/>
        <v>Belgium Ilse Maertens</v>
      </c>
      <c r="O244" s="468" t="str">
        <f>O3</f>
        <v>Germany Friederike Beussel</v>
      </c>
      <c r="P244" s="468" t="str">
        <f t="shared" si="60"/>
        <v>Sweden Rajlie Sjöberg</v>
      </c>
      <c r="Q244" s="468" t="str">
        <f t="shared" si="60"/>
        <v>Germany Ines Wilhelms</v>
      </c>
      <c r="R244" s="469"/>
      <c r="S244" s="68"/>
      <c r="T244" s="248"/>
      <c r="U244" s="248"/>
      <c r="V244" s="248"/>
      <c r="W244" s="141"/>
      <c r="X244" s="141"/>
      <c r="Y244" s="141"/>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F244" s="12"/>
      <c r="BG244" s="12"/>
      <c r="BH244" s="12"/>
      <c r="BI244" s="12"/>
      <c r="BJ244" s="12"/>
      <c r="BK244" s="12"/>
      <c r="BL244" s="12"/>
      <c r="BM244" s="12"/>
      <c r="BN244" s="12"/>
      <c r="BO244" s="12"/>
      <c r="BP244" s="12"/>
      <c r="BQ244" s="12"/>
      <c r="BR244" s="12"/>
      <c r="BS244" s="12"/>
      <c r="BT244" s="12"/>
      <c r="BU244" s="12"/>
    </row>
    <row r="245" spans="1:73" ht="12.75" customHeight="1">
      <c r="A245" s="19"/>
      <c r="B245" s="19"/>
      <c r="C245" s="90"/>
      <c r="D245" s="118"/>
      <c r="E245" s="118"/>
      <c r="F245" s="163"/>
      <c r="G245" s="183"/>
      <c r="H245" s="28" t="str">
        <f t="shared" ref="H245:Q245" si="61">H4</f>
        <v>Reader 1</v>
      </c>
      <c r="I245" s="28" t="str">
        <f t="shared" si="61"/>
        <v>Reader 2</v>
      </c>
      <c r="J245" s="28" t="str">
        <f t="shared" si="61"/>
        <v>Reader 3</v>
      </c>
      <c r="K245" s="28" t="str">
        <f t="shared" si="61"/>
        <v>Reader 4</v>
      </c>
      <c r="L245" s="28" t="str">
        <f t="shared" si="61"/>
        <v>Reader 5</v>
      </c>
      <c r="M245" s="28" t="str">
        <f t="shared" si="61"/>
        <v>Reader 6</v>
      </c>
      <c r="N245" s="28" t="str">
        <f t="shared" si="61"/>
        <v>Reader 7</v>
      </c>
      <c r="O245" s="28" t="str">
        <f>O4</f>
        <v>Reader 8</v>
      </c>
      <c r="P245" s="28" t="str">
        <f t="shared" si="61"/>
        <v>Reader 9</v>
      </c>
      <c r="Q245" s="28" t="str">
        <f t="shared" si="61"/>
        <v>Reader 10</v>
      </c>
      <c r="R245" s="469"/>
      <c r="S245" s="68"/>
      <c r="T245" s="248"/>
      <c r="U245" s="248"/>
      <c r="V245" s="248"/>
      <c r="W245" s="141"/>
      <c r="X245" s="141"/>
      <c r="Y245" s="141"/>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F245" s="12"/>
      <c r="BG245" s="12"/>
      <c r="BH245" s="12"/>
      <c r="BI245" s="12"/>
      <c r="BJ245" s="12"/>
      <c r="BK245" s="12"/>
      <c r="BL245" s="12"/>
      <c r="BM245" s="12"/>
      <c r="BN245" s="12"/>
      <c r="BO245" s="12"/>
      <c r="BP245" s="12"/>
      <c r="BQ245" s="12"/>
      <c r="BR245" s="12"/>
      <c r="BS245" s="12"/>
      <c r="BT245" s="12"/>
      <c r="BU245" s="12"/>
    </row>
    <row r="246" spans="1:73" ht="12.75" customHeight="1">
      <c r="A246" s="19"/>
      <c r="B246" s="19"/>
      <c r="C246" s="90"/>
      <c r="D246" s="118"/>
      <c r="E246" s="118"/>
      <c r="F246" s="250" t="str">
        <f>H$4</f>
        <v>Reader 1</v>
      </c>
      <c r="G246" s="251"/>
      <c r="H246" s="252"/>
      <c r="I246" s="256"/>
      <c r="J246" s="253"/>
      <c r="K246" s="256"/>
      <c r="L246" s="253"/>
      <c r="M246" s="253"/>
      <c r="N246" s="256"/>
      <c r="O246" s="256"/>
      <c r="P246" s="253"/>
      <c r="Q246" s="253"/>
      <c r="R246" s="249"/>
      <c r="S246" s="68"/>
      <c r="T246" s="248"/>
      <c r="U246" s="248"/>
      <c r="V246" s="248"/>
      <c r="W246" s="141"/>
      <c r="X246" s="141"/>
      <c r="Y246" s="141"/>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F246" s="12"/>
      <c r="BG246" s="12"/>
      <c r="BH246" s="12"/>
      <c r="BI246" s="12"/>
      <c r="BJ246" s="12"/>
      <c r="BK246" s="12"/>
      <c r="BL246" s="12"/>
      <c r="BM246" s="12"/>
      <c r="BN246" s="12"/>
      <c r="BO246" s="12"/>
      <c r="BP246" s="12"/>
      <c r="BQ246" s="12"/>
      <c r="BR246" s="12"/>
      <c r="BS246" s="12"/>
      <c r="BT246" s="12"/>
      <c r="BU246" s="12"/>
    </row>
    <row r="247" spans="1:73" ht="12.75" customHeight="1">
      <c r="A247" s="19"/>
      <c r="B247" s="19"/>
      <c r="C247" s="90"/>
      <c r="D247" s="118"/>
      <c r="E247" s="118"/>
      <c r="F247" s="250" t="str">
        <f>I$4</f>
        <v>Reader 2</v>
      </c>
      <c r="G247" s="255"/>
      <c r="H247" s="253" t="s">
        <v>20</v>
      </c>
      <c r="I247" s="252"/>
      <c r="J247" s="253"/>
      <c r="K247" s="253"/>
      <c r="L247" s="253"/>
      <c r="M247" s="253"/>
      <c r="N247" s="256"/>
      <c r="O247" s="256"/>
      <c r="P247" s="253"/>
      <c r="Q247" s="253"/>
      <c r="R247" s="249"/>
      <c r="S247" s="68"/>
      <c r="T247" s="248"/>
      <c r="U247" s="248"/>
      <c r="V247" s="248"/>
      <c r="W247" s="141"/>
      <c r="X247" s="141"/>
      <c r="Y247" s="141"/>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F247" s="12"/>
      <c r="BG247" s="12"/>
      <c r="BH247" s="12"/>
      <c r="BI247" s="12"/>
      <c r="BJ247" s="12"/>
      <c r="BK247" s="12"/>
      <c r="BL247" s="12"/>
      <c r="BM247" s="12"/>
      <c r="BN247" s="12"/>
      <c r="BO247" s="12"/>
      <c r="BP247" s="12"/>
      <c r="BQ247" s="12"/>
      <c r="BR247" s="12"/>
      <c r="BS247" s="12"/>
      <c r="BT247" s="12"/>
      <c r="BU247" s="12"/>
    </row>
    <row r="248" spans="1:73" ht="12.75" customHeight="1">
      <c r="A248" s="19"/>
      <c r="B248" s="19"/>
      <c r="C248" s="90"/>
      <c r="D248" s="118"/>
      <c r="E248" s="118"/>
      <c r="F248" s="254" t="str">
        <f>J$4</f>
        <v>Reader 3</v>
      </c>
      <c r="G248" s="255"/>
      <c r="H248" s="253" t="s">
        <v>20</v>
      </c>
      <c r="I248" s="253" t="s">
        <v>20</v>
      </c>
      <c r="J248" s="252"/>
      <c r="K248" s="253"/>
      <c r="L248" s="256"/>
      <c r="M248" s="253"/>
      <c r="N248" s="253"/>
      <c r="O248" s="253"/>
      <c r="P248" s="253"/>
      <c r="Q248" s="253"/>
      <c r="R248" s="249"/>
      <c r="S248" s="68"/>
      <c r="T248" s="248"/>
      <c r="U248" s="248"/>
      <c r="V248" s="248"/>
      <c r="W248" s="141"/>
      <c r="X248" s="141"/>
      <c r="Y248" s="141"/>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F248" s="12"/>
      <c r="BG248" s="12"/>
      <c r="BH248" s="12"/>
      <c r="BI248" s="12"/>
      <c r="BJ248" s="12"/>
      <c r="BK248" s="12"/>
      <c r="BL248" s="12"/>
      <c r="BM248" s="12"/>
      <c r="BN248" s="12"/>
      <c r="BO248" s="12"/>
      <c r="BP248" s="12"/>
      <c r="BQ248" s="12"/>
      <c r="BR248" s="12"/>
      <c r="BS248" s="12"/>
      <c r="BT248" s="12"/>
      <c r="BU248" s="12"/>
    </row>
    <row r="249" spans="1:73" ht="12.75" customHeight="1">
      <c r="A249" s="19"/>
      <c r="B249" s="19"/>
      <c r="C249" s="90"/>
      <c r="D249" s="118"/>
      <c r="E249" s="118"/>
      <c r="F249" s="254" t="str">
        <f>K$4</f>
        <v>Reader 4</v>
      </c>
      <c r="G249" s="255"/>
      <c r="H249" s="253" t="s">
        <v>135</v>
      </c>
      <c r="I249" s="253" t="s">
        <v>135</v>
      </c>
      <c r="J249" s="253" t="s">
        <v>135</v>
      </c>
      <c r="K249" s="252"/>
      <c r="L249" s="253"/>
      <c r="M249" s="256"/>
      <c r="N249" s="253"/>
      <c r="O249" s="253"/>
      <c r="P249" s="253"/>
      <c r="Q249" s="253"/>
      <c r="R249" s="249"/>
      <c r="S249" s="68"/>
      <c r="T249" s="248"/>
      <c r="U249" s="248"/>
      <c r="V249" s="248"/>
      <c r="W249" s="141"/>
      <c r="X249" s="141"/>
      <c r="Y249" s="141"/>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F249" s="12"/>
      <c r="BG249" s="12"/>
      <c r="BH249" s="12"/>
      <c r="BI249" s="12"/>
      <c r="BJ249" s="12"/>
      <c r="BK249" s="12"/>
      <c r="BL249" s="12"/>
      <c r="BM249" s="12"/>
      <c r="BN249" s="12"/>
      <c r="BO249" s="12"/>
      <c r="BP249" s="12"/>
      <c r="BQ249" s="12"/>
      <c r="BR249" s="12"/>
      <c r="BS249" s="12"/>
      <c r="BT249" s="12"/>
      <c r="BU249" s="12"/>
    </row>
    <row r="250" spans="1:73" ht="12.75" customHeight="1">
      <c r="A250" s="19"/>
      <c r="B250" s="19"/>
      <c r="C250" s="90"/>
      <c r="D250" s="118"/>
      <c r="E250" s="118"/>
      <c r="F250" s="254" t="str">
        <f>L$4</f>
        <v>Reader 5</v>
      </c>
      <c r="G250" s="255"/>
      <c r="H250" s="253" t="s">
        <v>135</v>
      </c>
      <c r="I250" s="256" t="s">
        <v>56</v>
      </c>
      <c r="J250" s="253" t="s">
        <v>20</v>
      </c>
      <c r="K250" s="253" t="s">
        <v>135</v>
      </c>
      <c r="L250" s="252"/>
      <c r="M250" s="253"/>
      <c r="N250" s="253"/>
      <c r="O250" s="253"/>
      <c r="P250" s="253"/>
      <c r="Q250" s="253"/>
      <c r="R250" s="249"/>
      <c r="S250" s="68"/>
      <c r="T250" s="248"/>
      <c r="U250" s="248"/>
      <c r="V250" s="248"/>
      <c r="W250" s="141"/>
      <c r="X250" s="141"/>
      <c r="Y250" s="141"/>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F250" s="12"/>
      <c r="BG250" s="12"/>
      <c r="BH250" s="12"/>
      <c r="BI250" s="12"/>
      <c r="BJ250" s="12"/>
      <c r="BK250" s="12"/>
      <c r="BL250" s="12"/>
      <c r="BM250" s="12"/>
      <c r="BN250" s="12"/>
      <c r="BO250" s="12"/>
      <c r="BP250" s="12"/>
      <c r="BQ250" s="12"/>
      <c r="BR250" s="12"/>
      <c r="BS250" s="12"/>
      <c r="BT250" s="12"/>
      <c r="BU250" s="12"/>
    </row>
    <row r="251" spans="1:73" ht="12.75" customHeight="1">
      <c r="A251" s="19"/>
      <c r="B251" s="19"/>
      <c r="C251" s="90"/>
      <c r="D251" s="118"/>
      <c r="E251" s="118"/>
      <c r="F251" s="254" t="str">
        <f>M$4</f>
        <v>Reader 6</v>
      </c>
      <c r="G251" s="255"/>
      <c r="H251" s="253" t="s">
        <v>20</v>
      </c>
      <c r="I251" s="253" t="s">
        <v>20</v>
      </c>
      <c r="J251" s="253" t="s">
        <v>20</v>
      </c>
      <c r="K251" s="253" t="s">
        <v>20</v>
      </c>
      <c r="L251" s="253" t="s">
        <v>135</v>
      </c>
      <c r="M251" s="252"/>
      <c r="N251" s="253"/>
      <c r="O251" s="253"/>
      <c r="P251" s="253"/>
      <c r="Q251" s="253"/>
      <c r="R251" s="249"/>
      <c r="S251" s="68"/>
      <c r="T251" s="248"/>
      <c r="U251" s="248"/>
      <c r="V251" s="248"/>
      <c r="W251" s="141"/>
      <c r="X251" s="141"/>
      <c r="Y251" s="141"/>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F251" s="12"/>
      <c r="BG251" s="12"/>
      <c r="BH251" s="12"/>
      <c r="BI251" s="12"/>
      <c r="BJ251" s="12"/>
      <c r="BK251" s="12"/>
      <c r="BL251" s="12"/>
      <c r="BM251" s="12"/>
      <c r="BN251" s="12"/>
      <c r="BO251" s="12"/>
      <c r="BP251" s="12"/>
      <c r="BQ251" s="12"/>
      <c r="BR251" s="12"/>
      <c r="BS251" s="12"/>
      <c r="BT251" s="12"/>
      <c r="BU251" s="12"/>
    </row>
    <row r="252" spans="1:73" ht="12.75" customHeight="1">
      <c r="A252" s="19"/>
      <c r="B252" s="19"/>
      <c r="C252" s="90"/>
      <c r="D252" s="118"/>
      <c r="E252" s="118"/>
      <c r="F252" s="254" t="str">
        <f>N4</f>
        <v>Reader 7</v>
      </c>
      <c r="G252" s="255"/>
      <c r="H252" s="253" t="s">
        <v>20</v>
      </c>
      <c r="I252" s="256" t="s">
        <v>56</v>
      </c>
      <c r="J252" s="253" t="s">
        <v>135</v>
      </c>
      <c r="K252" s="253" t="s">
        <v>20</v>
      </c>
      <c r="L252" s="253" t="s">
        <v>135</v>
      </c>
      <c r="M252" s="253" t="s">
        <v>20</v>
      </c>
      <c r="N252" s="252"/>
      <c r="O252" s="253"/>
      <c r="P252" s="253"/>
      <c r="Q252" s="253"/>
      <c r="R252" s="249"/>
      <c r="S252" s="68"/>
      <c r="T252" s="248"/>
      <c r="U252" s="248"/>
      <c r="V252" s="248"/>
      <c r="W252" s="141"/>
      <c r="X252" s="141"/>
      <c r="Y252" s="141"/>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F252" s="12"/>
      <c r="BG252" s="12"/>
      <c r="BH252" s="12"/>
      <c r="BI252" s="12"/>
      <c r="BJ252" s="12"/>
      <c r="BK252" s="12"/>
      <c r="BL252" s="12"/>
      <c r="BM252" s="12"/>
      <c r="BN252" s="12"/>
      <c r="BO252" s="12"/>
      <c r="BP252" s="12"/>
      <c r="BQ252" s="12"/>
      <c r="BR252" s="12"/>
      <c r="BS252" s="12"/>
      <c r="BT252" s="12"/>
      <c r="BU252" s="12"/>
    </row>
    <row r="253" spans="1:73" ht="12.75" customHeight="1">
      <c r="A253" s="19"/>
      <c r="B253" s="19"/>
      <c r="C253" s="90"/>
      <c r="D253" s="118"/>
      <c r="E253" s="118"/>
      <c r="F253" s="254" t="str">
        <f>O4</f>
        <v>Reader 8</v>
      </c>
      <c r="G253" s="255"/>
      <c r="H253" s="253" t="s">
        <v>20</v>
      </c>
      <c r="I253" s="253" t="s">
        <v>20</v>
      </c>
      <c r="J253" s="256" t="s">
        <v>56</v>
      </c>
      <c r="K253" s="253" t="s">
        <v>20</v>
      </c>
      <c r="L253" s="253" t="s">
        <v>135</v>
      </c>
      <c r="M253" s="253" t="s">
        <v>20</v>
      </c>
      <c r="N253" s="253" t="s">
        <v>20</v>
      </c>
      <c r="O253" s="252"/>
      <c r="P253" s="253"/>
      <c r="Q253" s="253"/>
      <c r="R253" s="249"/>
      <c r="S253" s="68"/>
      <c r="T253" s="248"/>
      <c r="U253" s="248"/>
      <c r="V253" s="248"/>
      <c r="W253" s="141"/>
      <c r="X253" s="141"/>
      <c r="Y253" s="141"/>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F253" s="12"/>
      <c r="BG253" s="12"/>
      <c r="BH253" s="12"/>
      <c r="BI253" s="12"/>
      <c r="BJ253" s="12"/>
      <c r="BK253" s="12"/>
      <c r="BL253" s="12"/>
      <c r="BM253" s="12"/>
      <c r="BN253" s="12"/>
      <c r="BO253" s="12"/>
      <c r="BP253" s="12"/>
      <c r="BQ253" s="12"/>
      <c r="BR253" s="12"/>
      <c r="BS253" s="12"/>
      <c r="BT253" s="12"/>
      <c r="BU253" s="12"/>
    </row>
    <row r="254" spans="1:73" ht="12.75" customHeight="1">
      <c r="A254" s="19"/>
      <c r="B254" s="19"/>
      <c r="C254" s="90"/>
      <c r="D254" s="118"/>
      <c r="E254" s="118"/>
      <c r="F254" s="254" t="str">
        <f>P4</f>
        <v>Reader 9</v>
      </c>
      <c r="G254" s="255"/>
      <c r="H254" s="256" t="s">
        <v>56</v>
      </c>
      <c r="I254" s="253" t="s">
        <v>135</v>
      </c>
      <c r="J254" s="253" t="s">
        <v>135</v>
      </c>
      <c r="K254" s="253" t="s">
        <v>20</v>
      </c>
      <c r="L254" s="253" t="s">
        <v>135</v>
      </c>
      <c r="M254" s="256" t="s">
        <v>56</v>
      </c>
      <c r="N254" s="253" t="s">
        <v>20</v>
      </c>
      <c r="O254" s="256" t="s">
        <v>56</v>
      </c>
      <c r="P254" s="252"/>
      <c r="Q254" s="253"/>
      <c r="R254" s="249"/>
      <c r="S254" s="68"/>
      <c r="T254" s="248"/>
      <c r="U254" s="248"/>
      <c r="V254" s="248"/>
      <c r="W254" s="141"/>
      <c r="X254" s="141"/>
      <c r="Y254" s="141"/>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F254" s="12"/>
      <c r="BG254" s="12"/>
      <c r="BH254" s="12"/>
      <c r="BI254" s="12"/>
      <c r="BJ254" s="12"/>
      <c r="BK254" s="12"/>
      <c r="BL254" s="12"/>
      <c r="BM254" s="12"/>
      <c r="BN254" s="12"/>
      <c r="BO254" s="12"/>
      <c r="BP254" s="12"/>
      <c r="BQ254" s="12"/>
      <c r="BR254" s="12"/>
      <c r="BS254" s="12"/>
      <c r="BT254" s="12"/>
      <c r="BU254" s="12"/>
    </row>
    <row r="255" spans="1:73" ht="12.75" customHeight="1">
      <c r="A255" s="19"/>
      <c r="B255" s="19"/>
      <c r="C255" s="90"/>
      <c r="D255" s="118"/>
      <c r="E255" s="118"/>
      <c r="F255" s="254" t="str">
        <f>Q4</f>
        <v>Reader 10</v>
      </c>
      <c r="G255" s="255"/>
      <c r="H255" s="256" t="s">
        <v>56</v>
      </c>
      <c r="I255" s="253" t="s">
        <v>135</v>
      </c>
      <c r="J255" s="253" t="s">
        <v>135</v>
      </c>
      <c r="K255" s="253" t="s">
        <v>20</v>
      </c>
      <c r="L255" s="253" t="s">
        <v>135</v>
      </c>
      <c r="M255" s="253" t="s">
        <v>20</v>
      </c>
      <c r="N255" s="253" t="s">
        <v>20</v>
      </c>
      <c r="O255" s="253" t="s">
        <v>20</v>
      </c>
      <c r="P255" s="253" t="s">
        <v>20</v>
      </c>
      <c r="Q255" s="252"/>
      <c r="R255" s="249"/>
      <c r="S255" s="68"/>
      <c r="T255" s="248"/>
      <c r="U255" s="248"/>
      <c r="V255" s="248"/>
      <c r="W255" s="141"/>
      <c r="X255" s="141"/>
      <c r="Y255" s="141"/>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F255" s="12"/>
      <c r="BG255" s="12"/>
      <c r="BH255" s="12"/>
      <c r="BI255" s="12"/>
      <c r="BJ255" s="12"/>
      <c r="BK255" s="12"/>
      <c r="BL255" s="12"/>
      <c r="BM255" s="12"/>
      <c r="BN255" s="12"/>
      <c r="BO255" s="12"/>
      <c r="BP255" s="12"/>
      <c r="BQ255" s="12"/>
      <c r="BR255" s="12"/>
      <c r="BS255" s="12"/>
      <c r="BT255" s="12"/>
      <c r="BU255" s="12"/>
    </row>
    <row r="256" spans="1:73" ht="12.75" customHeight="1">
      <c r="A256" s="19"/>
      <c r="B256" s="19"/>
      <c r="C256" s="90"/>
      <c r="D256" s="118"/>
      <c r="E256" s="118"/>
      <c r="F256" s="118"/>
      <c r="G256" s="118"/>
      <c r="H256" s="257"/>
      <c r="I256" s="257"/>
      <c r="J256" s="258"/>
      <c r="K256" s="258"/>
      <c r="L256" s="258"/>
      <c r="M256" s="259"/>
      <c r="N256" s="118"/>
      <c r="O256" s="118"/>
      <c r="P256" s="118"/>
      <c r="Q256" s="118"/>
      <c r="R256" s="118"/>
      <c r="S256" s="68"/>
      <c r="T256" s="68"/>
      <c r="U256" s="68"/>
      <c r="V256" s="68"/>
      <c r="W256" s="141"/>
      <c r="X256" s="141"/>
      <c r="Y256" s="141"/>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F256" s="12"/>
      <c r="BG256" s="12"/>
      <c r="BH256" s="12"/>
      <c r="BI256" s="12"/>
      <c r="BJ256" s="12"/>
      <c r="BK256" s="12"/>
      <c r="BL256" s="12"/>
      <c r="BM256" s="12"/>
      <c r="BN256" s="12"/>
      <c r="BO256" s="12"/>
      <c r="BP256" s="12"/>
      <c r="BQ256" s="12"/>
      <c r="BR256" s="12"/>
      <c r="BS256" s="12"/>
      <c r="BT256" s="12"/>
      <c r="BU256" s="12"/>
    </row>
    <row r="257" spans="1:73" ht="12.75" customHeight="1">
      <c r="A257" s="19"/>
      <c r="B257" s="19"/>
      <c r="C257" s="90"/>
      <c r="D257" s="118"/>
      <c r="E257" s="260"/>
      <c r="F257" s="261" t="str">
        <f>R3</f>
        <v>MODAL</v>
      </c>
      <c r="G257" s="262" t="str">
        <f>R4</f>
        <v>(R1-R9)</v>
      </c>
      <c r="H257" s="253" t="s">
        <v>20</v>
      </c>
      <c r="I257" s="253" t="s">
        <v>20</v>
      </c>
      <c r="J257" s="253" t="s">
        <v>20</v>
      </c>
      <c r="K257" s="253" t="s">
        <v>135</v>
      </c>
      <c r="L257" s="256" t="s">
        <v>56</v>
      </c>
      <c r="M257" s="253" t="s">
        <v>20</v>
      </c>
      <c r="N257" s="256" t="s">
        <v>56</v>
      </c>
      <c r="O257" s="253" t="s">
        <v>20</v>
      </c>
      <c r="P257" s="253" t="s">
        <v>135</v>
      </c>
      <c r="Q257" s="253" t="s">
        <v>135</v>
      </c>
      <c r="R257" s="249"/>
      <c r="S257" s="68"/>
      <c r="T257" s="68"/>
      <c r="U257" s="68"/>
      <c r="V257" s="68"/>
      <c r="W257" s="141"/>
      <c r="X257" s="141"/>
      <c r="Y257" s="141"/>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F257" s="12"/>
      <c r="BG257" s="12"/>
      <c r="BH257" s="12"/>
      <c r="BI257" s="12"/>
      <c r="BJ257" s="12"/>
      <c r="BK257" s="12"/>
      <c r="BL257" s="12"/>
      <c r="BM257" s="12"/>
      <c r="BN257" s="12"/>
      <c r="BO257" s="12"/>
      <c r="BP257" s="12"/>
      <c r="BQ257" s="12"/>
      <c r="BR257" s="12"/>
      <c r="BS257" s="12"/>
      <c r="BT257" s="12"/>
      <c r="BU257" s="12"/>
    </row>
    <row r="258" spans="1:73" ht="12.75" customHeight="1">
      <c r="A258" s="19"/>
      <c r="B258" s="19"/>
      <c r="C258" s="90"/>
      <c r="D258" s="118"/>
      <c r="E258" s="263"/>
      <c r="F258" s="263"/>
      <c r="G258" s="264"/>
      <c r="H258" s="264"/>
      <c r="I258" s="264"/>
      <c r="J258" s="264"/>
      <c r="K258" s="264"/>
      <c r="L258" s="264"/>
      <c r="M258" s="264"/>
      <c r="N258" s="264"/>
      <c r="O258" s="264"/>
      <c r="P258" s="264"/>
      <c r="Q258" s="264"/>
      <c r="R258" s="233"/>
      <c r="S258" s="68"/>
      <c r="T258" s="68"/>
      <c r="U258" s="68"/>
      <c r="V258" s="68"/>
      <c r="W258" s="141"/>
      <c r="X258" s="141"/>
      <c r="Y258" s="141"/>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F258" s="12"/>
      <c r="BG258" s="12"/>
      <c r="BH258" s="12"/>
      <c r="BI258" s="12"/>
      <c r="BJ258" s="12"/>
      <c r="BK258" s="12"/>
      <c r="BL258" s="12"/>
      <c r="BM258" s="12"/>
      <c r="BN258" s="12"/>
      <c r="BO258" s="12"/>
      <c r="BP258" s="12"/>
      <c r="BQ258" s="12"/>
      <c r="BR258" s="12"/>
      <c r="BS258" s="12"/>
      <c r="BT258" s="12"/>
      <c r="BU258" s="12"/>
    </row>
    <row r="259" spans="1:73" ht="12.75" customHeight="1">
      <c r="A259" s="19"/>
      <c r="B259" s="19"/>
      <c r="C259" s="90"/>
      <c r="D259" s="118"/>
      <c r="E259" s="118"/>
      <c r="F259" s="118"/>
      <c r="G259" s="118"/>
      <c r="H259" s="118"/>
      <c r="I259" s="118"/>
      <c r="J259" s="256" t="s">
        <v>20</v>
      </c>
      <c r="K259" s="265" t="s">
        <v>57</v>
      </c>
      <c r="L259" s="118"/>
      <c r="M259" s="118"/>
      <c r="N259" s="118"/>
      <c r="O259" s="118"/>
      <c r="P259" s="118"/>
      <c r="Q259" s="118"/>
      <c r="R259" s="118"/>
      <c r="S259" s="68"/>
      <c r="T259" s="68"/>
      <c r="U259" s="68"/>
      <c r="V259" s="68"/>
      <c r="W259" s="141"/>
      <c r="X259" s="141"/>
      <c r="Y259" s="141"/>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F259" s="12"/>
      <c r="BG259" s="12"/>
      <c r="BH259" s="12"/>
      <c r="BI259" s="12"/>
      <c r="BJ259" s="12"/>
      <c r="BK259" s="12"/>
      <c r="BL259" s="12"/>
      <c r="BM259" s="12"/>
      <c r="BN259" s="12"/>
      <c r="BO259" s="12"/>
      <c r="BP259" s="12"/>
      <c r="BQ259" s="12"/>
      <c r="BR259" s="12"/>
      <c r="BS259" s="12"/>
      <c r="BT259" s="12"/>
      <c r="BU259" s="12"/>
    </row>
    <row r="260" spans="1:73" ht="12.75" customHeight="1">
      <c r="A260" s="19"/>
      <c r="B260" s="19"/>
      <c r="C260" s="90"/>
      <c r="D260" s="118"/>
      <c r="E260" s="118"/>
      <c r="F260" s="118"/>
      <c r="G260" s="118"/>
      <c r="H260" s="118"/>
      <c r="I260" s="118"/>
      <c r="J260" s="253" t="s">
        <v>56</v>
      </c>
      <c r="K260" s="265" t="s">
        <v>58</v>
      </c>
      <c r="L260" s="118"/>
      <c r="M260" s="118"/>
      <c r="N260" s="118"/>
      <c r="O260" s="118"/>
      <c r="P260" s="118"/>
      <c r="Q260" s="118"/>
      <c r="R260" s="118"/>
      <c r="S260" s="68"/>
      <c r="T260" s="68"/>
      <c r="U260" s="68"/>
      <c r="V260" s="68"/>
      <c r="W260" s="141"/>
      <c r="X260" s="141"/>
      <c r="Y260" s="141"/>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F260" s="12"/>
      <c r="BG260" s="12"/>
      <c r="BH260" s="12"/>
      <c r="BI260" s="12"/>
      <c r="BJ260" s="12"/>
      <c r="BK260" s="12"/>
      <c r="BL260" s="12"/>
      <c r="BM260" s="12"/>
      <c r="BN260" s="12"/>
      <c r="BO260" s="12"/>
      <c r="BP260" s="12"/>
      <c r="BQ260" s="12"/>
      <c r="BR260" s="12"/>
      <c r="BS260" s="12"/>
      <c r="BT260" s="12"/>
      <c r="BU260" s="12"/>
    </row>
    <row r="261" spans="1:73" ht="12.75" customHeight="1">
      <c r="A261" s="19"/>
      <c r="B261" s="19"/>
      <c r="C261" s="90"/>
      <c r="D261" s="118"/>
      <c r="E261" s="118"/>
      <c r="F261" s="118"/>
      <c r="G261" s="118"/>
      <c r="H261" s="118"/>
      <c r="I261" s="118"/>
      <c r="J261" s="253" t="s">
        <v>59</v>
      </c>
      <c r="K261" s="265" t="s">
        <v>60</v>
      </c>
      <c r="L261" s="118"/>
      <c r="M261" s="118"/>
      <c r="N261" s="118"/>
      <c r="O261" s="118"/>
      <c r="P261" s="118"/>
      <c r="Q261" s="118"/>
      <c r="R261" s="118"/>
      <c r="S261" s="68"/>
      <c r="T261" s="68"/>
      <c r="U261" s="68"/>
      <c r="V261" s="68"/>
      <c r="W261" s="141"/>
      <c r="X261" s="141"/>
      <c r="Y261" s="141"/>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F261" s="12"/>
      <c r="BG261" s="12"/>
      <c r="BH261" s="12"/>
      <c r="BI261" s="12"/>
      <c r="BJ261" s="12"/>
      <c r="BK261" s="12"/>
      <c r="BL261" s="12"/>
      <c r="BM261" s="12"/>
      <c r="BN261" s="12"/>
      <c r="BO261" s="12"/>
      <c r="BP261" s="12"/>
      <c r="BQ261" s="12"/>
      <c r="BR261" s="12"/>
      <c r="BS261" s="12"/>
      <c r="BT261" s="12"/>
      <c r="BU261" s="12"/>
    </row>
    <row r="262" spans="1:73" ht="12.75" customHeight="1">
      <c r="A262" s="19"/>
      <c r="B262" s="19"/>
      <c r="C262" s="90"/>
      <c r="D262" s="19"/>
      <c r="E262" s="89"/>
      <c r="F262" s="89"/>
      <c r="G262" s="19"/>
      <c r="H262" s="90"/>
      <c r="I262" s="90"/>
      <c r="J262" s="19"/>
      <c r="K262" s="19"/>
      <c r="L262" s="19"/>
      <c r="M262" s="19"/>
      <c r="N262" s="19"/>
      <c r="O262" s="19"/>
      <c r="P262" s="19"/>
      <c r="Q262" s="19"/>
      <c r="R262" s="141"/>
      <c r="S262" s="68"/>
      <c r="T262" s="68"/>
      <c r="U262" s="68"/>
      <c r="V262" s="68"/>
      <c r="W262" s="141"/>
      <c r="X262" s="141"/>
      <c r="Y262" s="141"/>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F262" s="12"/>
      <c r="BG262" s="12"/>
      <c r="BH262" s="12"/>
      <c r="BI262" s="12"/>
      <c r="BJ262" s="12"/>
      <c r="BK262" s="12"/>
      <c r="BL262" s="12"/>
      <c r="BM262" s="12"/>
      <c r="BN262" s="12"/>
      <c r="BO262" s="12"/>
      <c r="BP262" s="12"/>
      <c r="BQ262" s="12"/>
      <c r="BR262" s="12"/>
      <c r="BS262" s="12"/>
      <c r="BT262" s="12"/>
      <c r="BU262" s="12"/>
    </row>
    <row r="263" spans="1:73" ht="12.75" customHeight="1">
      <c r="A263" s="19"/>
      <c r="B263" s="19"/>
      <c r="C263" s="19"/>
      <c r="D263" s="19"/>
      <c r="E263" s="89"/>
      <c r="F263" s="89"/>
      <c r="G263" s="19"/>
      <c r="H263" s="90"/>
      <c r="I263" s="90"/>
      <c r="J263" s="19"/>
      <c r="K263" s="19"/>
      <c r="L263" s="19"/>
      <c r="M263" s="19"/>
      <c r="N263" s="19"/>
      <c r="O263" s="19"/>
      <c r="P263" s="19"/>
      <c r="Q263" s="19"/>
      <c r="R263" s="141"/>
      <c r="S263" s="8"/>
      <c r="T263" s="141"/>
      <c r="U263" s="141"/>
      <c r="V263" s="141"/>
      <c r="W263" s="141"/>
      <c r="X263" s="141"/>
      <c r="Y263" s="141"/>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F263" s="12"/>
      <c r="BG263" s="12"/>
      <c r="BH263" s="12"/>
      <c r="BI263" s="12"/>
      <c r="BJ263" s="12"/>
      <c r="BK263" s="12"/>
      <c r="BL263" s="12"/>
      <c r="BM263" s="12"/>
      <c r="BN263" s="12"/>
      <c r="BO263" s="12"/>
      <c r="BP263" s="12"/>
      <c r="BQ263" s="12"/>
      <c r="BR263" s="12"/>
      <c r="BS263" s="12"/>
      <c r="BT263" s="12"/>
      <c r="BU263" s="12"/>
    </row>
    <row r="264" spans="1:73" ht="22.5" customHeight="1">
      <c r="A264" s="19"/>
      <c r="B264" s="19"/>
      <c r="C264" s="19"/>
      <c r="D264" s="266" t="s">
        <v>61</v>
      </c>
      <c r="E264" s="266"/>
      <c r="F264" s="266"/>
      <c r="G264" s="266"/>
      <c r="H264" s="267" t="s">
        <v>62</v>
      </c>
      <c r="I264" s="267"/>
      <c r="J264" s="268"/>
      <c r="K264" s="268"/>
      <c r="L264" s="268"/>
      <c r="M264" s="268"/>
      <c r="N264" s="268"/>
      <c r="O264" s="268"/>
      <c r="P264" s="267"/>
      <c r="Q264" s="267"/>
      <c r="R264" s="233"/>
      <c r="S264" s="8"/>
      <c r="T264" s="141"/>
      <c r="U264" s="141"/>
      <c r="V264" s="141"/>
      <c r="W264" s="141"/>
      <c r="X264" s="141"/>
      <c r="Y264" s="141"/>
      <c r="Z264" s="269"/>
      <c r="AA264" s="269"/>
      <c r="AB264" s="19"/>
      <c r="AC264" s="19"/>
      <c r="AD264" s="19"/>
      <c r="AE264" s="19"/>
      <c r="AF264" s="19"/>
      <c r="AG264" s="19"/>
      <c r="AH264" s="19"/>
      <c r="AI264" s="19"/>
      <c r="AJ264" s="19"/>
      <c r="AK264" s="19"/>
      <c r="AL264" s="19"/>
      <c r="AM264" s="19"/>
      <c r="AN264" s="19"/>
      <c r="AO264" s="19"/>
      <c r="AP264" s="19"/>
      <c r="AQ264" s="19"/>
      <c r="AR264" s="19"/>
      <c r="AS264" s="19"/>
      <c r="AT264" s="269"/>
      <c r="AU264" s="269"/>
      <c r="AV264" s="19"/>
      <c r="AW264" s="19"/>
      <c r="AX264" s="19"/>
      <c r="AY264" s="19"/>
      <c r="AZ264" s="19"/>
      <c r="BA264" s="19"/>
      <c r="BB264" s="19"/>
      <c r="BC264" s="19"/>
      <c r="BF264" s="12"/>
      <c r="BG264" s="12"/>
      <c r="BH264" s="12"/>
      <c r="BI264" s="12"/>
      <c r="BJ264" s="12"/>
      <c r="BK264" s="12"/>
      <c r="BL264" s="12"/>
      <c r="BM264" s="12"/>
      <c r="BN264" s="12"/>
      <c r="BO264" s="12"/>
      <c r="BP264" s="12"/>
      <c r="BQ264" s="12"/>
      <c r="BR264" s="12"/>
      <c r="BS264" s="12"/>
      <c r="BT264" s="12"/>
      <c r="BU264" s="12"/>
    </row>
    <row r="265" spans="1:73" s="274" customFormat="1" ht="12.75" customHeight="1">
      <c r="A265" s="19"/>
      <c r="B265" s="19"/>
      <c r="C265" s="19"/>
      <c r="D265" s="267"/>
      <c r="E265" s="267"/>
      <c r="F265" s="267"/>
      <c r="G265" s="267"/>
      <c r="H265" s="267"/>
      <c r="I265" s="267"/>
      <c r="J265" s="267"/>
      <c r="K265" s="267"/>
      <c r="L265" s="267"/>
      <c r="M265" s="267"/>
      <c r="N265" s="267"/>
      <c r="O265" s="267"/>
      <c r="P265" s="267"/>
      <c r="Q265" s="267"/>
      <c r="R265" s="271"/>
      <c r="S265" s="8"/>
      <c r="T265" s="272"/>
      <c r="U265" s="272"/>
      <c r="V265" s="272"/>
      <c r="W265" s="272"/>
      <c r="X265" s="272"/>
      <c r="Y265" s="141"/>
      <c r="Z265" s="269"/>
      <c r="AA265" s="269"/>
      <c r="AB265" s="269"/>
      <c r="AC265" s="269"/>
      <c r="AD265" s="269"/>
      <c r="AE265" s="269"/>
      <c r="AF265" s="269"/>
      <c r="AG265" s="269"/>
      <c r="AH265" s="269"/>
      <c r="AI265" s="269"/>
      <c r="AJ265" s="269"/>
      <c r="AK265" s="269"/>
      <c r="AL265" s="269"/>
      <c r="AM265" s="269"/>
      <c r="AN265" s="269"/>
      <c r="AO265" s="269"/>
      <c r="AP265" s="269"/>
      <c r="AQ265" s="269"/>
      <c r="AR265" s="269"/>
      <c r="AS265" s="269"/>
      <c r="AT265" s="269"/>
      <c r="AU265" s="269"/>
      <c r="AV265" s="269"/>
      <c r="AW265" s="269"/>
      <c r="AX265" s="269"/>
      <c r="AY265" s="269"/>
      <c r="AZ265" s="269"/>
      <c r="BA265" s="269"/>
      <c r="BB265" s="269"/>
      <c r="BC265" s="269"/>
      <c r="BD265" s="273"/>
      <c r="BE265" s="273"/>
      <c r="BF265" s="12"/>
      <c r="BG265" s="12"/>
      <c r="BH265" s="12"/>
      <c r="BI265" s="12"/>
      <c r="BJ265" s="12"/>
      <c r="BK265" s="12"/>
      <c r="BL265" s="12"/>
      <c r="BM265" s="12"/>
      <c r="BN265" s="12"/>
      <c r="BO265" s="12"/>
      <c r="BP265" s="12"/>
      <c r="BQ265" s="12"/>
      <c r="BR265" s="12"/>
      <c r="BS265" s="12"/>
      <c r="BT265" s="12"/>
      <c r="BU265" s="12"/>
    </row>
    <row r="266" spans="1:73" s="110" customFormat="1" ht="26.25" customHeight="1">
      <c r="A266" s="19"/>
      <c r="B266" s="19"/>
      <c r="C266" s="19"/>
      <c r="D266" s="92" t="str">
        <f>$H$1</f>
        <v>International North Sea Cod reading 2012, AGE</v>
      </c>
      <c r="E266" s="106"/>
      <c r="F266" s="106"/>
      <c r="G266" s="106"/>
      <c r="H266" s="106"/>
      <c r="I266" s="106"/>
      <c r="J266" s="106"/>
      <c r="K266" s="106"/>
      <c r="L266" s="106"/>
      <c r="M266" s="106"/>
      <c r="N266" s="106"/>
      <c r="O266" s="106"/>
      <c r="P266" s="106"/>
      <c r="Q266" s="106"/>
      <c r="R266" s="106"/>
      <c r="S266" s="8"/>
      <c r="T266" s="107"/>
      <c r="U266" s="107"/>
      <c r="V266" s="107"/>
      <c r="W266" s="107"/>
      <c r="X266" s="107"/>
      <c r="Y266" s="91"/>
      <c r="Z266" s="108"/>
      <c r="AA266" s="108"/>
      <c r="AB266" s="108"/>
      <c r="AC266" s="108"/>
      <c r="AD266" s="108"/>
      <c r="AE266" s="108"/>
      <c r="AF266" s="108"/>
      <c r="AG266" s="108"/>
      <c r="AH266" s="108"/>
      <c r="AI266" s="108"/>
      <c r="AJ266" s="108"/>
      <c r="AK266" s="108"/>
      <c r="AL266" s="108"/>
      <c r="AM266" s="108"/>
      <c r="AN266" s="108"/>
      <c r="AO266" s="108"/>
      <c r="AP266" s="108"/>
      <c r="AQ266" s="108"/>
      <c r="AR266" s="108"/>
      <c r="AS266" s="108"/>
      <c r="AT266" s="108"/>
      <c r="AU266" s="108"/>
      <c r="AV266" s="108"/>
      <c r="AW266" s="108"/>
      <c r="AX266" s="107"/>
      <c r="AY266" s="107"/>
      <c r="AZ266" s="107"/>
      <c r="BA266" s="107"/>
      <c r="BB266" s="107"/>
      <c r="BC266" s="107"/>
      <c r="BD266" s="109"/>
      <c r="BE266" s="109"/>
      <c r="BF266" s="12"/>
      <c r="BG266" s="12"/>
      <c r="BH266" s="12"/>
      <c r="BI266" s="12"/>
      <c r="BJ266" s="12"/>
      <c r="BK266" s="12"/>
      <c r="BL266" s="12"/>
      <c r="BM266" s="12"/>
      <c r="BN266" s="12"/>
      <c r="BO266" s="12"/>
      <c r="BP266" s="12"/>
      <c r="BQ266" s="12"/>
      <c r="BR266" s="12"/>
      <c r="BS266" s="12"/>
      <c r="BT266" s="12"/>
      <c r="BU266" s="12"/>
    </row>
    <row r="267" spans="1:73" s="274" customFormat="1" ht="12.75" customHeight="1">
      <c r="A267" s="19"/>
      <c r="B267" s="19"/>
      <c r="C267" s="19"/>
      <c r="D267" s="267"/>
      <c r="E267" s="267"/>
      <c r="F267" s="267"/>
      <c r="G267" s="267"/>
      <c r="H267" s="267"/>
      <c r="I267" s="267"/>
      <c r="J267" s="267"/>
      <c r="K267" s="267"/>
      <c r="L267" s="267"/>
      <c r="M267" s="267"/>
      <c r="N267" s="267"/>
      <c r="O267" s="267"/>
      <c r="P267" s="267"/>
      <c r="Q267" s="267"/>
      <c r="R267" s="271"/>
      <c r="S267" s="8"/>
      <c r="T267" s="272"/>
      <c r="U267" s="272"/>
      <c r="V267" s="272"/>
      <c r="W267" s="272"/>
      <c r="X267" s="272"/>
      <c r="Y267" s="141"/>
      <c r="Z267" s="269"/>
      <c r="AA267" s="269"/>
      <c r="AB267" s="269"/>
      <c r="AC267" s="269"/>
      <c r="AD267" s="269"/>
      <c r="AE267" s="269"/>
      <c r="AF267" s="269"/>
      <c r="AG267" s="269"/>
      <c r="AH267" s="269"/>
      <c r="AI267" s="269"/>
      <c r="AJ267" s="269"/>
      <c r="AK267" s="269"/>
      <c r="AL267" s="269"/>
      <c r="AM267" s="269"/>
      <c r="AN267" s="269"/>
      <c r="AO267" s="269"/>
      <c r="AP267" s="269"/>
      <c r="AQ267" s="269"/>
      <c r="AR267" s="269"/>
      <c r="AS267" s="269"/>
      <c r="AT267" s="269"/>
      <c r="AU267" s="269"/>
      <c r="AV267" s="269"/>
      <c r="AW267" s="269"/>
      <c r="AX267" s="269"/>
      <c r="AY267" s="269"/>
      <c r="AZ267" s="269"/>
      <c r="BA267" s="269"/>
      <c r="BB267" s="269"/>
      <c r="BC267" s="269"/>
      <c r="BD267" s="273"/>
      <c r="BE267" s="273"/>
      <c r="BF267" s="12"/>
      <c r="BG267" s="12"/>
      <c r="BH267" s="12"/>
      <c r="BI267" s="12"/>
      <c r="BJ267" s="12"/>
      <c r="BK267" s="12"/>
      <c r="BL267" s="12"/>
      <c r="BM267" s="12"/>
      <c r="BN267" s="12"/>
      <c r="BO267" s="12"/>
      <c r="BP267" s="12"/>
      <c r="BQ267" s="12"/>
      <c r="BR267" s="12"/>
      <c r="BS267" s="12"/>
      <c r="BT267" s="12"/>
      <c r="BU267" s="12"/>
    </row>
    <row r="268" spans="1:73" s="274" customFormat="1" ht="18" customHeight="1">
      <c r="A268" s="19"/>
      <c r="B268" s="19"/>
      <c r="C268" s="19"/>
      <c r="D268" s="267"/>
      <c r="E268" s="270"/>
      <c r="F268" s="270"/>
      <c r="G268" s="275" t="s">
        <v>63</v>
      </c>
      <c r="H268" s="276"/>
      <c r="I268" s="547"/>
      <c r="J268" s="267"/>
      <c r="K268" s="267"/>
      <c r="L268" s="267"/>
      <c r="M268" s="267"/>
      <c r="N268" s="267"/>
      <c r="O268" s="267"/>
      <c r="P268" s="267"/>
      <c r="Q268" s="267"/>
      <c r="R268" s="271"/>
      <c r="S268" s="74" t="s">
        <v>64</v>
      </c>
      <c r="T268" s="272"/>
      <c r="U268" s="272"/>
      <c r="V268" s="272"/>
      <c r="W268" s="272"/>
      <c r="X268" s="272"/>
      <c r="Y268" s="141"/>
      <c r="Z268" s="277"/>
      <c r="AA268" s="269"/>
      <c r="AB268" s="269"/>
      <c r="AC268" s="269"/>
      <c r="AD268" s="269"/>
      <c r="AE268" s="269"/>
      <c r="AF268" s="269"/>
      <c r="AG268" s="269"/>
      <c r="AH268" s="269"/>
      <c r="AI268" s="269"/>
      <c r="AJ268" s="269"/>
      <c r="AK268" s="269"/>
      <c r="AL268" s="269"/>
      <c r="AM268" s="269"/>
      <c r="AN268" s="269"/>
      <c r="AO268" s="269"/>
      <c r="AP268" s="269"/>
      <c r="AQ268" s="269"/>
      <c r="AR268" s="269"/>
      <c r="AS268" s="269"/>
      <c r="AT268" s="269"/>
      <c r="AU268" s="269"/>
      <c r="AV268" s="269"/>
      <c r="AW268" s="269"/>
      <c r="AX268" s="269"/>
      <c r="AY268" s="269"/>
      <c r="AZ268" s="269"/>
      <c r="BA268" s="269"/>
      <c r="BB268" s="269"/>
      <c r="BC268" s="269"/>
      <c r="BD268" s="273"/>
      <c r="BE268" s="273"/>
      <c r="BF268" s="12"/>
      <c r="BG268" s="12"/>
      <c r="BH268" s="12"/>
      <c r="BI268" s="12"/>
      <c r="BJ268" s="12"/>
      <c r="BK268" s="12"/>
      <c r="BL268" s="12"/>
      <c r="BM268" s="12"/>
      <c r="BN268" s="12"/>
      <c r="BO268" s="12"/>
      <c r="BP268" s="12"/>
      <c r="BQ268" s="12"/>
      <c r="BR268" s="12"/>
      <c r="BS268" s="12"/>
      <c r="BT268" s="12"/>
      <c r="BU268" s="12"/>
    </row>
    <row r="269" spans="1:73" s="285" customFormat="1" ht="41.25" customHeight="1">
      <c r="A269" s="19"/>
      <c r="B269" s="19"/>
      <c r="C269" s="19"/>
      <c r="D269" s="139"/>
      <c r="E269" s="278"/>
      <c r="F269" s="278"/>
      <c r="G269" s="137" t="str">
        <f>R3</f>
        <v>MODAL</v>
      </c>
      <c r="H269" s="464" t="str">
        <f t="shared" ref="H269:Q269" si="62">H3</f>
        <v>Norway Harald Senneset</v>
      </c>
      <c r="I269" s="464" t="str">
        <f t="shared" si="62"/>
        <v>Norway Hildegunn Mjanger</v>
      </c>
      <c r="J269" s="464" t="str">
        <f t="shared" si="62"/>
        <v>Scotland Peter Clark</v>
      </c>
      <c r="K269" s="464" t="str">
        <f t="shared" si="62"/>
        <v>Belgium Martine Moerman</v>
      </c>
      <c r="L269" s="464" t="str">
        <f t="shared" si="62"/>
        <v>United Kingdom Dave Brown</v>
      </c>
      <c r="M269" s="464" t="str">
        <f t="shared" si="62"/>
        <v>Sweden AnneMarie Palmén Bratt</v>
      </c>
      <c r="N269" s="464" t="str">
        <f t="shared" si="62"/>
        <v>Belgium Ilse Maertens</v>
      </c>
      <c r="O269" s="464" t="str">
        <f>O3</f>
        <v>Germany Friederike Beussel</v>
      </c>
      <c r="P269" s="464" t="str">
        <f t="shared" si="62"/>
        <v>Sweden Rajlie Sjöberg</v>
      </c>
      <c r="Q269" s="464" t="str">
        <f t="shared" si="62"/>
        <v>Germany Ines Wilhelms</v>
      </c>
      <c r="R269" s="537" t="s">
        <v>63</v>
      </c>
      <c r="S269" s="279" t="s">
        <v>65</v>
      </c>
      <c r="T269" s="272"/>
      <c r="U269" s="280"/>
      <c r="V269" s="280"/>
      <c r="W269" s="280"/>
      <c r="X269" s="280"/>
      <c r="Y269" s="281"/>
      <c r="Z269" s="282"/>
      <c r="AA269" s="282"/>
      <c r="AB269" s="282"/>
      <c r="AC269" s="282"/>
      <c r="AD269" s="282"/>
      <c r="AE269" s="282"/>
      <c r="AF269" s="282"/>
      <c r="AG269" s="282"/>
      <c r="AH269" s="282"/>
      <c r="AI269" s="282"/>
      <c r="AJ269" s="282"/>
      <c r="AK269" s="282"/>
      <c r="AL269" s="282"/>
      <c r="AM269" s="282"/>
      <c r="AN269" s="282"/>
      <c r="AO269" s="282"/>
      <c r="AP269" s="282"/>
      <c r="AQ269" s="282"/>
      <c r="AR269" s="282"/>
      <c r="AS269" s="282"/>
      <c r="AT269" s="282"/>
      <c r="AU269" s="282"/>
      <c r="AV269" s="282"/>
      <c r="AW269" s="282"/>
      <c r="AX269" s="282"/>
      <c r="AY269" s="282"/>
      <c r="AZ269" s="282"/>
      <c r="BA269" s="282"/>
      <c r="BB269" s="282"/>
      <c r="BC269" s="282"/>
      <c r="BD269" s="283"/>
      <c r="BE269" s="283"/>
      <c r="BF269" s="284"/>
      <c r="BG269" s="284"/>
      <c r="BH269" s="284"/>
      <c r="BI269" s="284"/>
      <c r="BJ269" s="284"/>
      <c r="BK269" s="284"/>
      <c r="BL269" s="284"/>
      <c r="BM269" s="284"/>
      <c r="BN269" s="284"/>
      <c r="BO269" s="284"/>
      <c r="BP269" s="284"/>
      <c r="BQ269" s="284"/>
      <c r="BR269" s="284"/>
      <c r="BS269" s="284"/>
      <c r="BT269" s="284"/>
      <c r="BU269" s="284"/>
    </row>
    <row r="270" spans="1:73" s="285" customFormat="1" ht="12.75" customHeight="1">
      <c r="A270" s="19"/>
      <c r="B270" s="19"/>
      <c r="C270" s="19"/>
      <c r="D270" s="139"/>
      <c r="E270" s="278"/>
      <c r="F270" s="278"/>
      <c r="G270" s="143" t="str">
        <f>R4</f>
        <v>(R1-R9)</v>
      </c>
      <c r="H270" s="286" t="str">
        <f t="shared" ref="H270:Q270" si="63">H4</f>
        <v>Reader 1</v>
      </c>
      <c r="I270" s="286" t="str">
        <f t="shared" si="63"/>
        <v>Reader 2</v>
      </c>
      <c r="J270" s="286" t="str">
        <f t="shared" si="63"/>
        <v>Reader 3</v>
      </c>
      <c r="K270" s="286" t="str">
        <f t="shared" si="63"/>
        <v>Reader 4</v>
      </c>
      <c r="L270" s="286" t="str">
        <f t="shared" si="63"/>
        <v>Reader 5</v>
      </c>
      <c r="M270" s="286" t="str">
        <f t="shared" si="63"/>
        <v>Reader 6</v>
      </c>
      <c r="N270" s="286" t="str">
        <f t="shared" si="63"/>
        <v>Reader 7</v>
      </c>
      <c r="O270" s="286" t="str">
        <f>O4</f>
        <v>Reader 8</v>
      </c>
      <c r="P270" s="286" t="str">
        <f t="shared" si="63"/>
        <v>Reader 9</v>
      </c>
      <c r="Q270" s="286" t="str">
        <f t="shared" si="63"/>
        <v>Reader 10</v>
      </c>
      <c r="R270" s="287" t="s">
        <v>39</v>
      </c>
      <c r="S270" s="288" t="s">
        <v>39</v>
      </c>
      <c r="T270" s="272"/>
      <c r="U270" s="280"/>
      <c r="V270" s="280"/>
      <c r="W270" s="280"/>
      <c r="X270" s="280"/>
      <c r="Y270" s="281"/>
      <c r="Z270" s="282"/>
      <c r="AA270" s="282"/>
      <c r="AB270" s="282"/>
      <c r="AC270" s="282"/>
      <c r="AD270" s="282"/>
      <c r="AE270" s="282"/>
      <c r="AF270" s="282"/>
      <c r="AG270" s="282"/>
      <c r="AH270" s="282"/>
      <c r="AI270" s="282"/>
      <c r="AJ270" s="282"/>
      <c r="AK270" s="282"/>
      <c r="AL270" s="282"/>
      <c r="AM270" s="282"/>
      <c r="AN270" s="282"/>
      <c r="AO270" s="282"/>
      <c r="AP270" s="282"/>
      <c r="AQ270" s="282"/>
      <c r="AR270" s="282"/>
      <c r="AS270" s="282"/>
      <c r="AT270" s="282"/>
      <c r="AU270" s="282"/>
      <c r="AV270" s="282"/>
      <c r="AW270" s="282"/>
      <c r="AX270" s="282"/>
      <c r="AY270" s="282"/>
      <c r="AZ270" s="282"/>
      <c r="BA270" s="282"/>
      <c r="BB270" s="282"/>
      <c r="BC270" s="282"/>
      <c r="BD270" s="283"/>
      <c r="BE270" s="283"/>
      <c r="BF270" s="284"/>
      <c r="BG270" s="284"/>
      <c r="BH270" s="284"/>
      <c r="BI270" s="284"/>
      <c r="BJ270" s="284"/>
      <c r="BK270" s="284"/>
      <c r="BL270" s="284"/>
      <c r="BM270" s="284"/>
      <c r="BN270" s="284"/>
      <c r="BO270" s="284"/>
      <c r="BP270" s="284"/>
      <c r="BQ270" s="284"/>
      <c r="BR270" s="284"/>
      <c r="BS270" s="284"/>
      <c r="BT270" s="284"/>
      <c r="BU270" s="284"/>
    </row>
    <row r="271" spans="1:73" s="274" customFormat="1" ht="12.75" customHeight="1">
      <c r="A271" s="19"/>
      <c r="B271" s="19"/>
      <c r="C271" s="19"/>
      <c r="D271" s="118"/>
      <c r="E271" s="136"/>
      <c r="F271" s="136"/>
      <c r="G271" s="150">
        <v>0</v>
      </c>
      <c r="H271" s="289" t="str">
        <f t="array" ref="H271">IF(H85="-","-",IF( H85&gt;1,2*STDEV(IF($R$5:$R$66=$G271,H$5:H$66,"-")),"-"))</f>
        <v>-</v>
      </c>
      <c r="I271" s="289" t="str">
        <f t="array" ref="I271">IF(I85="-","-",IF( I85&gt;1,2*STDEV(IF($R$5:$R$66=$G271,I$5:I$66,"-")),"-"))</f>
        <v>-</v>
      </c>
      <c r="J271" s="289" t="str">
        <f t="array" ref="J271">IF(J85="-","-",IF( J85&gt;1,2*STDEV(IF($R$5:$R$66=$G271,J$5:J$66,"-")),"-"))</f>
        <v>-</v>
      </c>
      <c r="K271" s="289" t="str">
        <f t="array" ref="K271">IF(K85="-","-",IF( K85&gt;1,2*STDEV(IF($R$5:$R$66=$G271,K$5:K$66,"-")),"-"))</f>
        <v>-</v>
      </c>
      <c r="L271" s="289" t="str">
        <f t="array" ref="L271">IF(L85="-","-",IF( L85&gt;1,2*STDEV(IF($R$5:$R$66=$G271,L$5:L$66,"-")),"-"))</f>
        <v>-</v>
      </c>
      <c r="M271" s="289" t="str">
        <f t="array" ref="M271">IF(M85="-","-",IF( M85&gt;1,2*STDEV(IF($R$5:$R$66=$G271,M$5:M$66,"-")),"-"))</f>
        <v>-</v>
      </c>
      <c r="N271" s="289" t="str">
        <f t="array" ref="N271">IF(N85="-","-",IF( N85&gt;1,2*STDEV(IF($R$5:$R$66=$G271,N$5:N$66,"-")),"-"))</f>
        <v>-</v>
      </c>
      <c r="O271" s="289" t="str">
        <f t="array" ref="O271">IF(O85="-","-",IF( O85&gt;1,2*STDEV(IF($R$5:$R$66=$G271,O$5:O$66,"-")),"-"))</f>
        <v>-</v>
      </c>
      <c r="P271" s="289" t="str">
        <f t="array" ref="P271">IF(P85="-","-",IF( P85&gt;1,2*STDEV(IF($R$5:$R$66=$G271,P$5:P$66,"-")),"-"))</f>
        <v>-</v>
      </c>
      <c r="Q271" s="289" t="str">
        <f t="array" ref="Q271">IF(Q85="-","-",IF( Q85&gt;1,2*STDEV(IF($R$5:$R$66=$G271,Q$5:Q$66,"-")),"-"))</f>
        <v>-</v>
      </c>
      <c r="R271" s="290" t="str">
        <f t="array" ref="R271">IF( H85="-","-",2*STDEV(IF($R$5:$R$66=$G271,H$5:Q$66,"-")))</f>
        <v>-</v>
      </c>
      <c r="S271" s="291" t="str">
        <f t="array" ref="S271">IF(R271="-","-",0.5*R271)</f>
        <v>-</v>
      </c>
      <c r="T271" s="272"/>
      <c r="U271" s="272"/>
      <c r="V271" s="272"/>
      <c r="W271" s="272"/>
      <c r="X271" s="272"/>
      <c r="Y271" s="141"/>
      <c r="Z271" s="269"/>
      <c r="AA271" s="269"/>
      <c r="AB271" s="269"/>
      <c r="AC271" s="269"/>
      <c r="AD271" s="269"/>
      <c r="AE271" s="269"/>
      <c r="AF271" s="269"/>
      <c r="AG271" s="269"/>
      <c r="AH271" s="269"/>
      <c r="AI271" s="269"/>
      <c r="AJ271" s="269"/>
      <c r="AK271" s="269"/>
      <c r="AL271" s="269"/>
      <c r="AM271" s="269"/>
      <c r="AN271" s="269"/>
      <c r="AO271" s="269"/>
      <c r="AP271" s="269"/>
      <c r="AQ271" s="269"/>
      <c r="AR271" s="269"/>
      <c r="AS271" s="269"/>
      <c r="AT271" s="269"/>
      <c r="AU271" s="269"/>
      <c r="AV271" s="269"/>
      <c r="AW271" s="269"/>
      <c r="AX271" s="269"/>
      <c r="AY271" s="269"/>
      <c r="AZ271" s="269"/>
      <c r="BA271" s="269"/>
      <c r="BB271" s="269"/>
      <c r="BC271" s="269"/>
      <c r="BD271" s="273"/>
      <c r="BE271" s="273"/>
      <c r="BF271" s="12"/>
      <c r="BG271" s="12"/>
      <c r="BH271" s="12"/>
      <c r="BI271" s="12"/>
      <c r="BJ271" s="12"/>
      <c r="BK271" s="12"/>
      <c r="BL271" s="12"/>
      <c r="BM271" s="12"/>
      <c r="BN271" s="12"/>
      <c r="BO271" s="12"/>
      <c r="BP271" s="12"/>
      <c r="BQ271" s="12"/>
      <c r="BR271" s="12"/>
      <c r="BS271" s="12"/>
      <c r="BT271" s="12"/>
      <c r="BU271" s="12"/>
    </row>
    <row r="272" spans="1:73" s="274" customFormat="1" ht="12.75" customHeight="1">
      <c r="A272" s="19"/>
      <c r="B272" s="19"/>
      <c r="C272" s="19"/>
      <c r="D272" s="118"/>
      <c r="E272" s="136"/>
      <c r="F272" s="136"/>
      <c r="G272" s="153">
        <f t="shared" ref="G272:G286" si="64">G271+1</f>
        <v>1</v>
      </c>
      <c r="H272" s="292" t="str">
        <f t="array" ref="H272">IF(H86="-","-",IF( H86&gt;1,2*STDEV(IF($R$5:$R$66=$G272,H$5:H$66,"-")),"-"))</f>
        <v>-</v>
      </c>
      <c r="I272" s="292" t="str">
        <f t="array" ref="I272">IF(I86="-","-",IF( I86&gt;1,2*STDEV(IF($R$5:$R$66=$G272,I$5:I$66,"-")),"-"))</f>
        <v>-</v>
      </c>
      <c r="J272" s="292" t="str">
        <f t="array" ref="J272">IF(J86="-","-",IF( J86&gt;1,2*STDEV(IF($R$5:$R$66=$G272,J$5:J$66,"-")),"-"))</f>
        <v>-</v>
      </c>
      <c r="K272" s="292" t="str">
        <f t="array" ref="K272">IF(K86="-","-",IF( K86&gt;1,2*STDEV(IF($R$5:$R$66=$G272,K$5:K$66,"-")),"-"))</f>
        <v>-</v>
      </c>
      <c r="L272" s="292" t="str">
        <f t="array" ref="L272">IF(L86="-","-",IF( L86&gt;1,2*STDEV(IF($R$5:$R$66=$G272,L$5:L$66,"-")),"-"))</f>
        <v>-</v>
      </c>
      <c r="M272" s="292" t="str">
        <f t="array" ref="M272">IF(M86="-","-",IF( M86&gt;1,2*STDEV(IF($R$5:$R$66=$G272,M$5:M$66,"-")),"-"))</f>
        <v>-</v>
      </c>
      <c r="N272" s="292" t="str">
        <f t="array" ref="N272">IF(N86="-","-",IF( N86&gt;1,2*STDEV(IF($R$5:$R$66=$G272,N$5:N$66,"-")),"-"))</f>
        <v>-</v>
      </c>
      <c r="O272" s="292" t="str">
        <f t="array" ref="O272">IF(O86="-","-",IF( O86&gt;1,2*STDEV(IF($R$5:$R$66=$G272,O$5:O$66,"-")),"-"))</f>
        <v>-</v>
      </c>
      <c r="P272" s="292" t="str">
        <f t="array" ref="P272">IF(P86="-","-",IF( P86&gt;1,2*STDEV(IF($R$5:$R$66=$G272,P$5:P$66,"-")),"-"))</f>
        <v>-</v>
      </c>
      <c r="Q272" s="292" t="str">
        <f t="array" ref="Q272">IF(Q86="-","-",IF( Q86&gt;1,2*STDEV(IF($R$5:$R$66=$G272,Q$5:Q$66,"-")),"-"))</f>
        <v>-</v>
      </c>
      <c r="R272" s="293" t="str">
        <f t="array" ref="R272">IF( H86="-","-",2*STDEV(IF($R$5:$R$66=$G272,H$5:Q$66,"-")))</f>
        <v>-</v>
      </c>
      <c r="S272" s="294" t="str">
        <f t="array" ref="S272">IF(R272="-","-",0.5*R272)</f>
        <v>-</v>
      </c>
      <c r="T272" s="272"/>
      <c r="U272" s="272"/>
      <c r="V272" s="272"/>
      <c r="W272" s="272"/>
      <c r="X272" s="272"/>
      <c r="Y272" s="141"/>
      <c r="Z272" s="269"/>
      <c r="AA272" s="269"/>
      <c r="AB272" s="269"/>
      <c r="AC272" s="269"/>
      <c r="AD272" s="269"/>
      <c r="AE272" s="269"/>
      <c r="AF272" s="269"/>
      <c r="AG272" s="269"/>
      <c r="AH272" s="269"/>
      <c r="AI272" s="269"/>
      <c r="AJ272" s="269"/>
      <c r="AK272" s="269"/>
      <c r="AL272" s="269"/>
      <c r="AM272" s="269"/>
      <c r="AN272" s="269"/>
      <c r="AO272" s="269"/>
      <c r="AP272" s="269"/>
      <c r="AQ272" s="269"/>
      <c r="AR272" s="269"/>
      <c r="AS272" s="269"/>
      <c r="AT272" s="269"/>
      <c r="AU272" s="269"/>
      <c r="AV272" s="269"/>
      <c r="AW272" s="269"/>
      <c r="AX272" s="269"/>
      <c r="AY272" s="269"/>
      <c r="AZ272" s="269"/>
      <c r="BA272" s="269"/>
      <c r="BB272" s="269"/>
      <c r="BC272" s="269"/>
      <c r="BD272" s="273"/>
      <c r="BE272" s="273"/>
      <c r="BF272" s="12"/>
      <c r="BG272" s="12"/>
      <c r="BH272" s="12"/>
      <c r="BI272" s="12"/>
      <c r="BJ272" s="12"/>
      <c r="BK272" s="12"/>
      <c r="BL272" s="12"/>
      <c r="BM272" s="12"/>
      <c r="BN272" s="12"/>
      <c r="BO272" s="12"/>
      <c r="BP272" s="12"/>
      <c r="BQ272" s="12"/>
      <c r="BR272" s="12"/>
      <c r="BS272" s="12"/>
      <c r="BT272" s="12"/>
      <c r="BU272" s="12"/>
    </row>
    <row r="273" spans="1:73" s="274" customFormat="1" ht="12.75" customHeight="1">
      <c r="A273" s="19"/>
      <c r="B273" s="19"/>
      <c r="C273" s="19"/>
      <c r="D273" s="118"/>
      <c r="E273" s="136"/>
      <c r="F273" s="136"/>
      <c r="G273" s="153">
        <f t="shared" si="64"/>
        <v>2</v>
      </c>
      <c r="H273" s="292">
        <f t="array" ref="H273">IF(H87="-","-",IF( H87&gt;1,2*STDEV(IF($R$5:$R$66=$G273,H$5:H$66,"-")),"-"))</f>
        <v>0</v>
      </c>
      <c r="I273" s="292">
        <f t="array" ref="I273">IF(I87="-","-",IF( I87&gt;1,2*STDEV(IF($R$5:$R$66=$G273,I$5:I$66,"-")),"-"))</f>
        <v>0</v>
      </c>
      <c r="J273" s="292">
        <f t="array" ref="J273">IF(J87="-","-",IF( J87&gt;1,2*STDEV(IF($R$5:$R$66=$G273,J$5:J$66,"-")),"-"))</f>
        <v>0</v>
      </c>
      <c r="K273" s="292">
        <f t="array" ref="K273">IF(K87="-","-",IF( K87&gt;1,2*STDEV(IF($R$5:$R$66=$G273,K$5:K$66,"-")),"-"))</f>
        <v>0</v>
      </c>
      <c r="L273" s="292">
        <f t="array" ref="L273">IF(L87="-","-",IF( L87&gt;1,2*STDEV(IF($R$5:$R$66=$G273,L$5:L$66,"-")),"-"))</f>
        <v>0</v>
      </c>
      <c r="M273" s="292">
        <f t="array" ref="M273">IF(M87="-","-",IF( M87&gt;1,2*STDEV(IF($R$5:$R$66=$G273,M$5:M$66,"-")),"-"))</f>
        <v>1.4142135623730951</v>
      </c>
      <c r="N273" s="292">
        <f t="array" ref="N273">IF(N87="-","-",IF( N87&gt;1,2*STDEV(IF($R$5:$R$66=$G273,N$5:N$66,"-")),"-"))</f>
        <v>0</v>
      </c>
      <c r="O273" s="292">
        <f t="array" ref="O273">IF(O87="-","-",IF( O87&gt;1,2*STDEV(IF($R$5:$R$66=$G273,O$5:O$66,"-")),"-"))</f>
        <v>0</v>
      </c>
      <c r="P273" s="292">
        <f t="array" ref="P273">IF(P87="-","-",IF( P87&gt;1,2*STDEV(IF($R$5:$R$66=$G273,P$5:P$66,"-")),"-"))</f>
        <v>0</v>
      </c>
      <c r="Q273" s="292">
        <f t="array" ref="Q273">IF(Q87="-","-",IF( Q87&gt;1,2*STDEV(IF($R$5:$R$66=$G273,Q$5:Q$66,"-")),"-"))</f>
        <v>0</v>
      </c>
      <c r="R273" s="293">
        <f t="array" ref="R273">IF( H87="-","-",2*STDEV(IF($R$5:$R$66=$G273,H$5:Q$66,"-")))</f>
        <v>0.44721359549995859</v>
      </c>
      <c r="S273" s="294">
        <f t="array" ref="S273">IF(R273="-","-",0.5*R273)</f>
        <v>0.2236067977499793</v>
      </c>
      <c r="T273" s="272"/>
      <c r="U273" s="272"/>
      <c r="V273" s="272"/>
      <c r="W273" s="272"/>
      <c r="X273" s="272"/>
      <c r="Y273" s="141"/>
      <c r="Z273" s="269"/>
      <c r="AA273" s="269"/>
      <c r="AB273" s="269"/>
      <c r="AC273" s="269"/>
      <c r="AD273" s="269"/>
      <c r="AE273" s="269"/>
      <c r="AF273" s="269"/>
      <c r="AG273" s="269"/>
      <c r="AH273" s="269"/>
      <c r="AI273" s="269"/>
      <c r="AJ273" s="269"/>
      <c r="AK273" s="269"/>
      <c r="AL273" s="269"/>
      <c r="AM273" s="269"/>
      <c r="AN273" s="269"/>
      <c r="AO273" s="269"/>
      <c r="AP273" s="269"/>
      <c r="AQ273" s="269"/>
      <c r="AR273" s="269"/>
      <c r="AS273" s="269"/>
      <c r="AT273" s="269"/>
      <c r="AU273" s="269"/>
      <c r="AV273" s="269"/>
      <c r="AW273" s="269"/>
      <c r="AX273" s="269"/>
      <c r="AY273" s="269"/>
      <c r="AZ273" s="269"/>
      <c r="BA273" s="269"/>
      <c r="BB273" s="269"/>
      <c r="BC273" s="269"/>
      <c r="BD273" s="273"/>
      <c r="BE273" s="273"/>
      <c r="BF273" s="12"/>
      <c r="BG273" s="12"/>
      <c r="BH273" s="12"/>
      <c r="BI273" s="12"/>
      <c r="BJ273" s="12"/>
      <c r="BK273" s="12"/>
      <c r="BL273" s="12"/>
      <c r="BM273" s="12"/>
      <c r="BN273" s="12"/>
      <c r="BO273" s="12"/>
      <c r="BP273" s="12"/>
      <c r="BQ273" s="12"/>
      <c r="BR273" s="12"/>
      <c r="BS273" s="12"/>
      <c r="BT273" s="12"/>
      <c r="BU273" s="12"/>
    </row>
    <row r="274" spans="1:73" s="274" customFormat="1" ht="12.75" customHeight="1">
      <c r="A274" s="19"/>
      <c r="B274" s="19"/>
      <c r="C274" s="19"/>
      <c r="D274" s="118"/>
      <c r="E274" s="136"/>
      <c r="F274" s="136"/>
      <c r="G274" s="153">
        <f t="shared" si="64"/>
        <v>3</v>
      </c>
      <c r="H274" s="292">
        <f t="array" ref="H274">IF(H88="-","-",IF( H88&gt;1,2*STDEV(IF($R$5:$R$66=$G274,H$5:H$66,"-")),"-"))</f>
        <v>0</v>
      </c>
      <c r="I274" s="292">
        <f t="array" ref="I274">IF(I88="-","-",IF( I88&gt;1,2*STDEV(IF($R$5:$R$66=$G274,I$5:I$66,"-")),"-"))</f>
        <v>0</v>
      </c>
      <c r="J274" s="292">
        <f t="array" ref="J274">IF(J88="-","-",IF( J88&gt;1,2*STDEV(IF($R$5:$R$66=$G274,J$5:J$66,"-")),"-"))</f>
        <v>0.66666666666666552</v>
      </c>
      <c r="K274" s="292">
        <f t="array" ref="K274">IF(K88="-","-",IF( K88&gt;1,2*STDEV(IF($R$5:$R$66=$G274,K$5:K$66,"-")),"-"))</f>
        <v>1.0540925533894612</v>
      </c>
      <c r="L274" s="292">
        <f t="array" ref="L274">IF(L88="-","-",IF( L88&gt;1,2*STDEV(IF($R$5:$R$66=$G274,L$5:L$66,"-")),"-"))</f>
        <v>0</v>
      </c>
      <c r="M274" s="292">
        <f t="array" ref="M274">IF(M88="-","-",IF( M88&gt;1,2*STDEV(IF($R$5:$R$66=$G274,M$5:M$66,"-")),"-"))</f>
        <v>0</v>
      </c>
      <c r="N274" s="292">
        <f t="array" ref="N274">IF(N88="-","-",IF( N88&gt;1,2*STDEV(IF($R$5:$R$66=$G274,N$5:N$66,"-")),"-"))</f>
        <v>0.66666666666666552</v>
      </c>
      <c r="O274" s="292">
        <f t="array" ref="O274">IF(O88="-","-",IF( O88&gt;1,2*STDEV(IF($R$5:$R$66=$G274,O$5:O$66,"-")),"-"))</f>
        <v>0.66666666666666552</v>
      </c>
      <c r="P274" s="292">
        <f t="array" ref="P274">IF(P88="-","-",IF( P88&gt;1,2*STDEV(IF($R$5:$R$66=$G274,P$5:P$66,"-")),"-"))</f>
        <v>1.452966314513559</v>
      </c>
      <c r="Q274" s="292">
        <f t="array" ref="Q274">IF(Q88="-","-",IF( Q88&gt;1,2*STDEV(IF($R$5:$R$66=$G274,Q$5:Q$66,"-")),"-"))</f>
        <v>0.88191710368819731</v>
      </c>
      <c r="R274" s="293">
        <f t="array" ref="R274">IF( H88="-","-",2*STDEV(IF($R$5:$R$66=$G274,H$5:Q$66,"-")))</f>
        <v>0.78817730915173623</v>
      </c>
      <c r="S274" s="294">
        <f t="array" ref="S274">IF(R274="-","-",0.5*R274)</f>
        <v>0.39408865457586811</v>
      </c>
      <c r="T274" s="272"/>
      <c r="U274" s="272"/>
      <c r="V274" s="272"/>
      <c r="W274" s="272"/>
      <c r="X274" s="272"/>
      <c r="Y274" s="141"/>
      <c r="Z274" s="269"/>
      <c r="AA274" s="269"/>
      <c r="AB274" s="269"/>
      <c r="AC274" s="269"/>
      <c r="AD274" s="269"/>
      <c r="AE274" s="269"/>
      <c r="AF274" s="269"/>
      <c r="AG274" s="269"/>
      <c r="AH274" s="269"/>
      <c r="AI274" s="269"/>
      <c r="AJ274" s="269"/>
      <c r="AK274" s="269"/>
      <c r="AL274" s="269"/>
      <c r="AM274" s="269"/>
      <c r="AN274" s="269"/>
      <c r="AO274" s="269"/>
      <c r="AP274" s="269"/>
      <c r="AQ274" s="269"/>
      <c r="AR274" s="269"/>
      <c r="AS274" s="269"/>
      <c r="AT274" s="269"/>
      <c r="AU274" s="269"/>
      <c r="AV274" s="269"/>
      <c r="AW274" s="269"/>
      <c r="AX274" s="269"/>
      <c r="AY274" s="269"/>
      <c r="AZ274" s="269"/>
      <c r="BA274" s="269"/>
      <c r="BB274" s="269"/>
      <c r="BC274" s="269"/>
      <c r="BD274" s="273"/>
      <c r="BE274" s="273"/>
      <c r="BF274" s="12"/>
      <c r="BG274" s="12"/>
      <c r="BH274" s="12"/>
      <c r="BI274" s="12"/>
      <c r="BJ274" s="12"/>
      <c r="BK274" s="12"/>
      <c r="BL274" s="12"/>
      <c r="BM274" s="12"/>
      <c r="BN274" s="12"/>
      <c r="BO274" s="12"/>
      <c r="BP274" s="12"/>
      <c r="BQ274" s="12"/>
      <c r="BR274" s="12"/>
      <c r="BS274" s="12"/>
      <c r="BT274" s="12"/>
      <c r="BU274" s="12"/>
    </row>
    <row r="275" spans="1:73" s="274" customFormat="1" ht="12.75" customHeight="1">
      <c r="A275" s="19"/>
      <c r="B275" s="19"/>
      <c r="C275" s="19"/>
      <c r="D275" s="118"/>
      <c r="E275" s="136"/>
      <c r="F275" s="136"/>
      <c r="G275" s="153">
        <f t="shared" si="64"/>
        <v>4</v>
      </c>
      <c r="H275" s="292">
        <f t="array" ref="H275">IF(H89="-","-",IF( H89&gt;1,2*STDEV(IF($R$5:$R$66=$G275,H$5:H$66,"-")),"-"))</f>
        <v>0.75018035349545287</v>
      </c>
      <c r="I275" s="292">
        <f t="array" ref="I275">IF(I89="-","-",IF( I89&gt;1,2*STDEV(IF($R$5:$R$66=$G275,I$5:I$66,"-")),"-"))</f>
        <v>0.70250017331420866</v>
      </c>
      <c r="J275" s="292">
        <f t="array" ref="J275">IF(J89="-","-",IF( J89&gt;1,2*STDEV(IF($R$5:$R$66=$G275,J$5:J$66,"-")),"-"))</f>
        <v>0.70250017331420866</v>
      </c>
      <c r="K275" s="292">
        <f t="array" ref="K275">IF(K89="-","-",IF( K89&gt;1,2*STDEV(IF($R$5:$R$66=$G275,K$5:K$66,"-")),"-"))</f>
        <v>0.42640143271122088</v>
      </c>
      <c r="L275" s="292">
        <f t="array" ref="L275">IF(L89="-","-",IF( L89&gt;1,2*STDEV(IF($R$5:$R$66=$G275,L$5:L$66,"-")),"-"))</f>
        <v>1.0568269096134517</v>
      </c>
      <c r="M275" s="292">
        <f t="array" ref="M275">IF(M89="-","-",IF( M89&gt;1,2*STDEV(IF($R$5:$R$66=$G275,M$5:M$66,"-")),"-"))</f>
        <v>1.3289972784899757</v>
      </c>
      <c r="N275" s="292">
        <f t="array" ref="N275">IF(N89="-","-",IF( N89&gt;1,2*STDEV(IF($R$5:$R$66=$G275,N$5:N$66,"-")),"-"))</f>
        <v>0.87287156094396945</v>
      </c>
      <c r="O275" s="292">
        <f t="array" ref="O275">IF(O89="-","-",IF( O89&gt;1,2*STDEV(IF($R$5:$R$66=$G275,O$5:O$66,"-")),"-"))</f>
        <v>1.0527227119356299</v>
      </c>
      <c r="P275" s="292">
        <f t="array" ref="P275">IF(P89="-","-",IF( P89&gt;1,2*STDEV(IF($R$5:$R$66=$G275,P$5:P$66,"-")),"-"))</f>
        <v>1.0568269096134517</v>
      </c>
      <c r="Q275" s="292">
        <f t="array" ref="Q275">IF(Q89="-","-",IF( Q89&gt;1,2*STDEV(IF($R$5:$R$66=$G275,Q$5:Q$66,"-")),"-"))</f>
        <v>1.0568269096134517</v>
      </c>
      <c r="R275" s="293">
        <f t="array" ref="R275">IF( H89="-","-",2*STDEV(IF($R$5:$R$66=$G275,H$5:Q$66,"-")))</f>
        <v>0.9640701734284236</v>
      </c>
      <c r="S275" s="294">
        <f t="array" ref="S275">IF(R275="-","-",0.5*R275)</f>
        <v>0.4820350867142118</v>
      </c>
      <c r="T275" s="272"/>
      <c r="U275" s="272"/>
      <c r="V275" s="272"/>
      <c r="W275" s="272"/>
      <c r="X275" s="272"/>
      <c r="Y275" s="141"/>
      <c r="Z275" s="269"/>
      <c r="AA275" s="269"/>
      <c r="AB275" s="269"/>
      <c r="AC275" s="269"/>
      <c r="AD275" s="269"/>
      <c r="AE275" s="269"/>
      <c r="AF275" s="269"/>
      <c r="AG275" s="269"/>
      <c r="AH275" s="269"/>
      <c r="AI275" s="269"/>
      <c r="AJ275" s="269"/>
      <c r="AK275" s="269"/>
      <c r="AL275" s="269"/>
      <c r="AM275" s="269"/>
      <c r="AN275" s="269"/>
      <c r="AO275" s="269"/>
      <c r="AP275" s="269"/>
      <c r="AQ275" s="269"/>
      <c r="AR275" s="269"/>
      <c r="AS275" s="269"/>
      <c r="AT275" s="269"/>
      <c r="AU275" s="269"/>
      <c r="AV275" s="269"/>
      <c r="AW275" s="269"/>
      <c r="AX275" s="269"/>
      <c r="AY275" s="269"/>
      <c r="AZ275" s="269"/>
      <c r="BA275" s="269"/>
      <c r="BB275" s="269"/>
      <c r="BC275" s="269"/>
      <c r="BD275" s="273"/>
      <c r="BE275" s="273"/>
      <c r="BF275" s="12"/>
      <c r="BG275" s="12"/>
      <c r="BH275" s="12"/>
      <c r="BI275" s="12"/>
      <c r="BJ275" s="12"/>
      <c r="BK275" s="12"/>
      <c r="BL275" s="12"/>
      <c r="BM275" s="12"/>
      <c r="BN275" s="12"/>
      <c r="BO275" s="12"/>
      <c r="BP275" s="12"/>
      <c r="BQ275" s="12"/>
      <c r="BR275" s="12"/>
      <c r="BS275" s="12"/>
      <c r="BT275" s="12"/>
      <c r="BU275" s="12"/>
    </row>
    <row r="276" spans="1:73" s="274" customFormat="1" ht="12.75" customHeight="1">
      <c r="A276" s="19"/>
      <c r="B276" s="19"/>
      <c r="C276" s="19"/>
      <c r="D276" s="118"/>
      <c r="E276" s="136"/>
      <c r="F276" s="136"/>
      <c r="G276" s="153">
        <f t="shared" si="64"/>
        <v>5</v>
      </c>
      <c r="H276" s="292">
        <f t="array" ref="H276">IF(H90="-","-",IF( H90&gt;1,2*STDEV(IF($R$5:$R$66=$G276,H$5:H$66,"-")),"-"))</f>
        <v>1.2608503439122309</v>
      </c>
      <c r="I276" s="292">
        <f t="array" ref="I276">IF(I90="-","-",IF( I90&gt;1,2*STDEV(IF($R$5:$R$66=$G276,I$5:I$66,"-")),"-"))</f>
        <v>0.55470019622522904</v>
      </c>
      <c r="J276" s="292">
        <f t="array" ref="J276">IF(J90="-","-",IF( J90&gt;1,2*STDEV(IF($R$5:$R$66=$G276,J$5:J$66,"-")),"-"))</f>
        <v>0</v>
      </c>
      <c r="K276" s="292">
        <f t="array" ref="K276">IF(K90="-","-",IF( K90&gt;1,2*STDEV(IF($R$5:$R$66=$G276,K$5:K$66,"-")),"-"))</f>
        <v>1.320450583547049</v>
      </c>
      <c r="L276" s="292">
        <f t="array" ref="L276">IF(L90="-","-",IF( L90&gt;1,2*STDEV(IF($R$5:$R$66=$G276,L$5:L$66,"-")),"-"))</f>
        <v>0.55470019622522904</v>
      </c>
      <c r="M276" s="292">
        <f t="array" ref="M276">IF(M90="-","-",IF( M90&gt;1,2*STDEV(IF($R$5:$R$66=$G276,M$5:M$66,"-")),"-"))</f>
        <v>0.8770580193070292</v>
      </c>
      <c r="N276" s="292">
        <f t="array" ref="N276">IF(N90="-","-",IF( N90&gt;1,2*STDEV(IF($R$5:$R$66=$G276,N$5:N$66,"-")),"-"))</f>
        <v>1.7394369852458098</v>
      </c>
      <c r="O276" s="292">
        <f t="array" ref="O276">IF(O90="-","-",IF( O90&gt;1,2*STDEV(IF($R$5:$R$66=$G276,O$5:O$66,"-")),"-"))</f>
        <v>0.98709623358564902</v>
      </c>
      <c r="P276" s="292">
        <f t="array" ref="P276">IF(P90="-","-",IF( P90&gt;1,2*STDEV(IF($R$5:$R$66=$G276,P$5:P$66,"-")),"-"))</f>
        <v>1.3774744634423874</v>
      </c>
      <c r="Q276" s="292">
        <f t="array" ref="Q276">IF(Q90="-","-",IF( Q90&gt;1,2*STDEV(IF($R$5:$R$66=$G276,Q$5:Q$66,"-")),"-"))</f>
        <v>0.8770580193070292</v>
      </c>
      <c r="R276" s="293">
        <f t="array" ref="R276">IF( H90="-","-",2*STDEV(IF($R$5:$R$66=$G276,H$5:Q$66,"-")))</f>
        <v>1.1132636672614284</v>
      </c>
      <c r="S276" s="294">
        <f t="array" ref="S276">IF(R276="-","-",0.5*R276)</f>
        <v>0.55663183363071422</v>
      </c>
      <c r="T276" s="272"/>
      <c r="U276" s="272"/>
      <c r="V276" s="272"/>
      <c r="W276" s="272"/>
      <c r="X276" s="272"/>
      <c r="Y276" s="141"/>
      <c r="Z276" s="269"/>
      <c r="AA276" s="269"/>
      <c r="AB276" s="269"/>
      <c r="AC276" s="269"/>
      <c r="AD276" s="269"/>
      <c r="AE276" s="269"/>
      <c r="AF276" s="269"/>
      <c r="AG276" s="269"/>
      <c r="AH276" s="269"/>
      <c r="AI276" s="269"/>
      <c r="AJ276" s="269"/>
      <c r="AK276" s="269"/>
      <c r="AL276" s="269"/>
      <c r="AM276" s="269"/>
      <c r="AN276" s="269"/>
      <c r="AO276" s="269"/>
      <c r="AP276" s="269"/>
      <c r="AQ276" s="269"/>
      <c r="AR276" s="269"/>
      <c r="AS276" s="269"/>
      <c r="AT276" s="269"/>
      <c r="AU276" s="269"/>
      <c r="AV276" s="269"/>
      <c r="AW276" s="269"/>
      <c r="AX276" s="269"/>
      <c r="AY276" s="269"/>
      <c r="AZ276" s="269"/>
      <c r="BA276" s="269"/>
      <c r="BB276" s="269"/>
      <c r="BC276" s="269"/>
      <c r="BD276" s="273"/>
      <c r="BE276" s="273"/>
      <c r="BF276" s="12"/>
      <c r="BG276" s="12"/>
      <c r="BH276" s="12"/>
      <c r="BI276" s="12"/>
      <c r="BJ276" s="12"/>
      <c r="BK276" s="12"/>
      <c r="BL276" s="12"/>
      <c r="BM276" s="12"/>
      <c r="BN276" s="12"/>
      <c r="BO276" s="12"/>
      <c r="BP276" s="12"/>
      <c r="BQ276" s="12"/>
      <c r="BR276" s="12"/>
      <c r="BS276" s="12"/>
      <c r="BT276" s="12"/>
      <c r="BU276" s="12"/>
    </row>
    <row r="277" spans="1:73" s="274" customFormat="1" ht="12.75" customHeight="1">
      <c r="A277" s="19"/>
      <c r="B277" s="19"/>
      <c r="C277" s="19"/>
      <c r="D277" s="118"/>
      <c r="E277" s="136"/>
      <c r="F277" s="136"/>
      <c r="G277" s="153">
        <f t="shared" si="64"/>
        <v>6</v>
      </c>
      <c r="H277" s="292">
        <f t="array" ref="H277">IF(H91="-","-",IF( H91&gt;1,2*STDEV(IF($R$5:$R$66=$G277,H$5:H$66,"-")),"-"))</f>
        <v>1.3498971154211095</v>
      </c>
      <c r="I277" s="292">
        <f t="array" ref="I277">IF(I91="-","-",IF( I91&gt;1,2*STDEV(IF($R$5:$R$66=$G277,I$5:I$66,"-")),"-"))</f>
        <v>0.63245553203367588</v>
      </c>
      <c r="J277" s="292">
        <f t="array" ref="J277">IF(J91="-","-",IF( J91&gt;1,2*STDEV(IF($R$5:$R$66=$G277,J$5:J$66,"-")),"-"))</f>
        <v>0.84327404271156781</v>
      </c>
      <c r="K277" s="292">
        <f t="array" ref="K277">IF(K91="-","-",IF( K91&gt;1,2*STDEV(IF($R$5:$R$66=$G277,K$5:K$66,"-")),"-"))</f>
        <v>1.3498971154211095</v>
      </c>
      <c r="L277" s="292">
        <f t="array" ref="L277">IF(L91="-","-",IF( L91&gt;1,2*STDEV(IF($R$5:$R$66=$G277,L$5:L$66,"-")),"-"))</f>
        <v>0.84327404271156781</v>
      </c>
      <c r="M277" s="292">
        <f t="array" ref="M277">IF(M91="-","-",IF( M91&gt;1,2*STDEV(IF($R$5:$R$66=$G277,M$5:M$66,"-")),"-"))</f>
        <v>0.94280904158206336</v>
      </c>
      <c r="N277" s="292">
        <f t="array" ref="N277">IF(N91="-","-",IF( N91&gt;1,2*STDEV(IF($R$5:$R$66=$G277,N$5:N$66,"-")),"-"))</f>
        <v>0.96609178307929588</v>
      </c>
      <c r="O277" s="292">
        <f t="array" ref="O277">IF(O91="-","-",IF( O91&gt;1,2*STDEV(IF($R$5:$R$66=$G277,O$5:O$66,"-")),"-"))</f>
        <v>1.2649110640673518</v>
      </c>
      <c r="P277" s="292">
        <f t="array" ref="P277">IF(P91="-","-",IF( P91&gt;1,2*STDEV(IF($R$5:$R$66=$G277,P$5:P$66,"-")),"-"))</f>
        <v>1.0327955589886444</v>
      </c>
      <c r="Q277" s="292">
        <f t="array" ref="Q277">IF(Q91="-","-",IF( Q91&gt;1,2*STDEV(IF($R$5:$R$66=$G277,Q$5:Q$66,"-")),"-"))</f>
        <v>1.0327955589886444</v>
      </c>
      <c r="R277" s="293">
        <f t="array" ref="R277">IF( H91="-","-",2*STDEV(IF($R$5:$R$66=$G277,H$5:Q$66,"-")))</f>
        <v>1.0906396973771633</v>
      </c>
      <c r="S277" s="294">
        <f t="array" ref="S277">IF(R277="-","-",0.5*R277)</f>
        <v>0.54531984868858163</v>
      </c>
      <c r="T277" s="272"/>
      <c r="U277" s="272"/>
      <c r="V277" s="272"/>
      <c r="W277" s="272"/>
      <c r="X277" s="272"/>
      <c r="Y277" s="141"/>
      <c r="Z277" s="269"/>
      <c r="AA277" s="269"/>
      <c r="AB277" s="269"/>
      <c r="AC277" s="269"/>
      <c r="AD277" s="269"/>
      <c r="AE277" s="269"/>
      <c r="AF277" s="269"/>
      <c r="AG277" s="269"/>
      <c r="AH277" s="269"/>
      <c r="AI277" s="269"/>
      <c r="AJ277" s="269"/>
      <c r="AK277" s="269"/>
      <c r="AL277" s="269"/>
      <c r="AM277" s="269"/>
      <c r="AN277" s="269"/>
      <c r="AO277" s="269"/>
      <c r="AP277" s="269"/>
      <c r="AQ277" s="269"/>
      <c r="AR277" s="269"/>
      <c r="AS277" s="269"/>
      <c r="AT277" s="269"/>
      <c r="AU277" s="269"/>
      <c r="AV277" s="269"/>
      <c r="AW277" s="269"/>
      <c r="AX277" s="269"/>
      <c r="AY277" s="269"/>
      <c r="AZ277" s="269"/>
      <c r="BA277" s="269"/>
      <c r="BB277" s="269"/>
      <c r="BC277" s="269"/>
      <c r="BD277" s="273"/>
      <c r="BE277" s="273"/>
      <c r="BF277" s="12"/>
      <c r="BG277" s="12"/>
      <c r="BH277" s="12"/>
      <c r="BI277" s="12"/>
      <c r="BJ277" s="12"/>
      <c r="BK277" s="12"/>
      <c r="BL277" s="12"/>
      <c r="BM277" s="12"/>
      <c r="BN277" s="12"/>
      <c r="BO277" s="12"/>
      <c r="BP277" s="12"/>
      <c r="BQ277" s="12"/>
      <c r="BR277" s="12"/>
      <c r="BS277" s="12"/>
      <c r="BT277" s="12"/>
      <c r="BU277" s="12"/>
    </row>
    <row r="278" spans="1:73" s="274" customFormat="1" ht="12.75" customHeight="1">
      <c r="A278" s="19"/>
      <c r="B278" s="19"/>
      <c r="C278" s="19"/>
      <c r="D278" s="118"/>
      <c r="E278" s="136"/>
      <c r="F278" s="136"/>
      <c r="G278" s="153">
        <f t="shared" si="64"/>
        <v>7</v>
      </c>
      <c r="H278" s="292">
        <f t="array" ref="H278">IF(H92="-","-",IF( H92&gt;1,2*STDEV(IF($R$5:$R$66=$G278,H$5:H$66,"-")),"-"))</f>
        <v>0</v>
      </c>
      <c r="I278" s="292">
        <f t="array" ref="I278">IF(I92="-","-",IF( I92&gt;1,2*STDEV(IF($R$5:$R$66=$G278,I$5:I$66,"-")),"-"))</f>
        <v>0</v>
      </c>
      <c r="J278" s="292">
        <f t="array" ref="J278">IF(J92="-","-",IF( J92&gt;1,2*STDEV(IF($R$5:$R$66=$G278,J$5:J$66,"-")),"-"))</f>
        <v>0</v>
      </c>
      <c r="K278" s="292">
        <f t="array" ref="K278">IF(K92="-","-",IF( K92&gt;1,2*STDEV(IF($R$5:$R$66=$G278,K$5:K$66,"-")),"-"))</f>
        <v>1.1547005383792517</v>
      </c>
      <c r="L278" s="292">
        <f t="array" ref="L278">IF(L92="-","-",IF( L92&gt;1,2*STDEV(IF($R$5:$R$66=$G278,L$5:L$66,"-")),"-"))</f>
        <v>0</v>
      </c>
      <c r="M278" s="292">
        <f t="array" ref="M278">IF(M92="-","-",IF( M92&gt;1,2*STDEV(IF($R$5:$R$66=$G278,M$5:M$66,"-")),"-"))</f>
        <v>1.1547005383792517</v>
      </c>
      <c r="N278" s="292">
        <f t="array" ref="N278">IF(N92="-","-",IF( N92&gt;1,2*STDEV(IF($R$5:$R$66=$G278,N$5:N$66,"-")),"-"))</f>
        <v>0</v>
      </c>
      <c r="O278" s="292">
        <f t="array" ref="O278">IF(O92="-","-",IF( O92&gt;1,2*STDEV(IF($R$5:$R$66=$G278,O$5:O$66,"-")),"-"))</f>
        <v>1.1547005383792517</v>
      </c>
      <c r="P278" s="292">
        <f t="array" ref="P278">IF(P92="-","-",IF( P92&gt;1,2*STDEV(IF($R$5:$R$66=$G278,P$5:P$66,"-")),"-"))</f>
        <v>1.1547005383792517</v>
      </c>
      <c r="Q278" s="292">
        <f t="array" ref="Q278">IF(Q92="-","-",IF( Q92&gt;1,2*STDEV(IF($R$5:$R$66=$G278,Q$5:Q$66,"-")),"-"))</f>
        <v>1.1547005383792517</v>
      </c>
      <c r="R278" s="293">
        <f t="array" ref="R278">IF( H92="-","-",2*STDEV(IF($R$5:$R$66=$G278,H$5:Q$66,"-")))</f>
        <v>0.86036613430415254</v>
      </c>
      <c r="S278" s="294">
        <f t="array" ref="S278">IF(R278="-","-",0.5*R278)</f>
        <v>0.43018306715207627</v>
      </c>
      <c r="T278" s="272"/>
      <c r="U278" s="272"/>
      <c r="V278" s="272"/>
      <c r="W278" s="272"/>
      <c r="X278" s="272"/>
      <c r="Y278" s="141"/>
      <c r="Z278" s="269"/>
      <c r="AA278" s="269"/>
      <c r="AB278" s="269"/>
      <c r="AC278" s="269"/>
      <c r="AD278" s="269"/>
      <c r="AE278" s="269"/>
      <c r="AF278" s="269"/>
      <c r="AG278" s="269"/>
      <c r="AH278" s="269"/>
      <c r="AI278" s="269"/>
      <c r="AJ278" s="269"/>
      <c r="AK278" s="269"/>
      <c r="AL278" s="269"/>
      <c r="AM278" s="269"/>
      <c r="AN278" s="269"/>
      <c r="AO278" s="269"/>
      <c r="AP278" s="269"/>
      <c r="AQ278" s="269"/>
      <c r="AR278" s="269"/>
      <c r="AS278" s="269"/>
      <c r="AT278" s="269"/>
      <c r="AU278" s="269"/>
      <c r="AV278" s="269"/>
      <c r="AW278" s="269"/>
      <c r="AX278" s="269"/>
      <c r="AY278" s="269"/>
      <c r="AZ278" s="269"/>
      <c r="BA278" s="269"/>
      <c r="BB278" s="269"/>
      <c r="BC278" s="269"/>
      <c r="BD278" s="273"/>
      <c r="BE278" s="273"/>
      <c r="BF278" s="12"/>
      <c r="BG278" s="12"/>
      <c r="BH278" s="12"/>
      <c r="BI278" s="12"/>
      <c r="BJ278" s="12"/>
      <c r="BK278" s="12"/>
      <c r="BL278" s="12"/>
      <c r="BM278" s="12"/>
      <c r="BN278" s="12"/>
      <c r="BO278" s="12"/>
      <c r="BP278" s="12"/>
      <c r="BQ278" s="12"/>
      <c r="BR278" s="12"/>
      <c r="BS278" s="12"/>
      <c r="BT278" s="12"/>
      <c r="BU278" s="12"/>
    </row>
    <row r="279" spans="1:73" s="274" customFormat="1" ht="12.75" customHeight="1">
      <c r="A279" s="19"/>
      <c r="B279" s="19"/>
      <c r="C279" s="19"/>
      <c r="D279" s="118"/>
      <c r="E279" s="136"/>
      <c r="F279" s="136"/>
      <c r="G279" s="153">
        <f t="shared" si="64"/>
        <v>8</v>
      </c>
      <c r="H279" s="292" t="str">
        <f t="array" ref="H279">IF(H93="-","-",IF( H93&gt;1,2*STDEV(IF($R$5:$R$66=$G279,H$5:H$66,"-")),"-"))</f>
        <v>-</v>
      </c>
      <c r="I279" s="292" t="str">
        <f t="array" ref="I279">IF(I93="-","-",IF( I93&gt;1,2*STDEV(IF($R$5:$R$66=$G279,I$5:I$66,"-")),"-"))</f>
        <v>-</v>
      </c>
      <c r="J279" s="292" t="str">
        <f t="array" ref="J279">IF(J93="-","-",IF( J93&gt;1,2*STDEV(IF($R$5:$R$66=$G279,J$5:J$66,"-")),"-"))</f>
        <v>-</v>
      </c>
      <c r="K279" s="292" t="str">
        <f t="array" ref="K279">IF(K93="-","-",IF( K93&gt;1,2*STDEV(IF($R$5:$R$66=$G279,K$5:K$66,"-")),"-"))</f>
        <v>-</v>
      </c>
      <c r="L279" s="292" t="str">
        <f t="array" ref="L279">IF(L93="-","-",IF( L93&gt;1,2*STDEV(IF($R$5:$R$66=$G279,L$5:L$66,"-")),"-"))</f>
        <v>-</v>
      </c>
      <c r="M279" s="292" t="str">
        <f t="array" ref="M279">IF(M93="-","-",IF( M93&gt;1,2*STDEV(IF($R$5:$R$66=$G279,M$5:M$66,"-")),"-"))</f>
        <v>-</v>
      </c>
      <c r="N279" s="292" t="str">
        <f t="array" ref="N279">IF(N93="-","-",IF( N93&gt;1,2*STDEV(IF($R$5:$R$66=$G279,N$5:N$66,"-")),"-"))</f>
        <v>-</v>
      </c>
      <c r="O279" s="292" t="str">
        <f t="array" ref="O279">IF(O93="-","-",IF( O93&gt;1,2*STDEV(IF($R$5:$R$66=$G279,O$5:O$66,"-")),"-"))</f>
        <v>-</v>
      </c>
      <c r="P279" s="292" t="str">
        <f t="array" ref="P279">IF(P93="-","-",IF( P93&gt;1,2*STDEV(IF($R$5:$R$66=$G279,P$5:P$66,"-")),"-"))</f>
        <v>-</v>
      </c>
      <c r="Q279" s="292" t="str">
        <f t="array" ref="Q279">IF(Q93="-","-",IF( Q93&gt;1,2*STDEV(IF($R$5:$R$66=$G279,Q$5:Q$66,"-")),"-"))</f>
        <v>-</v>
      </c>
      <c r="R279" s="293" t="str">
        <f t="array" ref="R279">IF( H93="-","-",2*STDEV(IF($R$5:$R$66=$G279,H$5:Q$66,"-")))</f>
        <v>-</v>
      </c>
      <c r="S279" s="294" t="str">
        <f t="array" ref="S279">IF(R279="-","-",0.5*R279)</f>
        <v>-</v>
      </c>
      <c r="T279" s="272"/>
      <c r="U279" s="272"/>
      <c r="V279" s="272"/>
      <c r="W279" s="272"/>
      <c r="X279" s="272"/>
      <c r="Y279" s="141"/>
      <c r="Z279" s="269"/>
      <c r="AA279" s="269"/>
      <c r="AB279" s="269"/>
      <c r="AC279" s="269"/>
      <c r="AD279" s="269"/>
      <c r="AE279" s="269"/>
      <c r="AF279" s="269"/>
      <c r="AG279" s="269"/>
      <c r="AH279" s="269"/>
      <c r="AI279" s="269"/>
      <c r="AJ279" s="269"/>
      <c r="AK279" s="269"/>
      <c r="AL279" s="269"/>
      <c r="AM279" s="269"/>
      <c r="AN279" s="269"/>
      <c r="AO279" s="269"/>
      <c r="AP279" s="269"/>
      <c r="AQ279" s="269"/>
      <c r="AR279" s="269"/>
      <c r="AS279" s="269"/>
      <c r="AT279" s="269"/>
      <c r="AU279" s="269"/>
      <c r="AV279" s="269"/>
      <c r="AW279" s="269"/>
      <c r="AX279" s="269"/>
      <c r="AY279" s="269"/>
      <c r="AZ279" s="269"/>
      <c r="BA279" s="269"/>
      <c r="BB279" s="269"/>
      <c r="BC279" s="269"/>
      <c r="BD279" s="273"/>
      <c r="BE279" s="273"/>
      <c r="BF279" s="12"/>
      <c r="BG279" s="12"/>
      <c r="BH279" s="12"/>
      <c r="BI279" s="12"/>
      <c r="BJ279" s="12"/>
      <c r="BK279" s="12"/>
      <c r="BL279" s="12"/>
      <c r="BM279" s="12"/>
      <c r="BN279" s="12"/>
      <c r="BO279" s="12"/>
      <c r="BP279" s="12"/>
      <c r="BQ279" s="12"/>
      <c r="BR279" s="12"/>
      <c r="BS279" s="12"/>
      <c r="BT279" s="12"/>
      <c r="BU279" s="12"/>
    </row>
    <row r="280" spans="1:73" s="274" customFormat="1" ht="12.75" customHeight="1">
      <c r="A280" s="19"/>
      <c r="B280" s="19"/>
      <c r="C280" s="19"/>
      <c r="D280" s="118"/>
      <c r="E280" s="136"/>
      <c r="F280" s="136"/>
      <c r="G280" s="153">
        <f t="shared" si="64"/>
        <v>9</v>
      </c>
      <c r="H280" s="292">
        <f t="array" ref="H280">IF(H94="-","-",IF( H94&gt;1,2*STDEV(IF($R$5:$R$66=$G280,H$5:H$66,"-")),"-"))</f>
        <v>1.4142135623730951</v>
      </c>
      <c r="I280" s="292">
        <f t="array" ref="I280">IF(I94="-","-",IF( I94&gt;1,2*STDEV(IF($R$5:$R$66=$G280,I$5:I$66,"-")),"-"))</f>
        <v>2.8284271247461903</v>
      </c>
      <c r="J280" s="292">
        <f t="array" ref="J280">IF(J94="-","-",IF( J94&gt;1,2*STDEV(IF($R$5:$R$66=$G280,J$5:J$66,"-")),"-"))</f>
        <v>1.4142135623730951</v>
      </c>
      <c r="K280" s="292">
        <f t="array" ref="K280">IF(K94="-","-",IF( K94&gt;1,2*STDEV(IF($R$5:$R$66=$G280,K$5:K$66,"-")),"-"))</f>
        <v>1.4142135623730951</v>
      </c>
      <c r="L280" s="292">
        <f t="array" ref="L280">IF(L94="-","-",IF( L94&gt;1,2*STDEV(IF($R$5:$R$66=$G280,L$5:L$66,"-")),"-"))</f>
        <v>4.2426406871192848</v>
      </c>
      <c r="M280" s="292">
        <f t="array" ref="M280">IF(M94="-","-",IF( M94&gt;1,2*STDEV(IF($R$5:$R$66=$G280,M$5:M$66,"-")),"-"))</f>
        <v>4.2426406871192848</v>
      </c>
      <c r="N280" s="292">
        <f t="array" ref="N280">IF(N94="-","-",IF( N94&gt;1,2*STDEV(IF($R$5:$R$66=$G280,N$5:N$66,"-")),"-"))</f>
        <v>0</v>
      </c>
      <c r="O280" s="292">
        <f t="array" ref="O280">IF(O94="-","-",IF( O94&gt;1,2*STDEV(IF($R$5:$R$66=$G280,O$5:O$66,"-")),"-"))</f>
        <v>1.4142135623730951</v>
      </c>
      <c r="P280" s="292">
        <f t="array" ref="P280">IF(P94="-","-",IF( P94&gt;1,2*STDEV(IF($R$5:$R$66=$G280,P$5:P$66,"-")),"-"))</f>
        <v>1.4142135623730951</v>
      </c>
      <c r="Q280" s="292">
        <f t="array" ref="Q280">IF(Q94="-","-",IF( Q94&gt;1,2*STDEV(IF($R$5:$R$66=$G280,Q$5:Q$66,"-")),"-"))</f>
        <v>1.4142135623730951</v>
      </c>
      <c r="R280" s="293">
        <f t="array" ref="R280">IF( H94="-","-",2*STDEV(IF($R$5:$R$66=$G280,H$5:Q$66,"-")))</f>
        <v>2.643761275949577</v>
      </c>
      <c r="S280" s="294">
        <f t="array" ref="S280">IF(R280="-","-",0.5*R280)</f>
        <v>1.3218806379747885</v>
      </c>
      <c r="T280" s="272"/>
      <c r="U280" s="272"/>
      <c r="V280" s="272"/>
      <c r="W280" s="272"/>
      <c r="X280" s="272"/>
      <c r="Y280" s="141"/>
      <c r="Z280" s="269"/>
      <c r="AA280" s="269"/>
      <c r="AB280" s="269"/>
      <c r="AC280" s="269"/>
      <c r="AD280" s="269"/>
      <c r="AE280" s="269"/>
      <c r="AF280" s="269"/>
      <c r="AG280" s="269"/>
      <c r="AH280" s="269"/>
      <c r="AI280" s="269"/>
      <c r="AJ280" s="269"/>
      <c r="AK280" s="269"/>
      <c r="AL280" s="269"/>
      <c r="AM280" s="269"/>
      <c r="AN280" s="269"/>
      <c r="AO280" s="269"/>
      <c r="AP280" s="269"/>
      <c r="AQ280" s="269"/>
      <c r="AR280" s="269"/>
      <c r="AS280" s="269"/>
      <c r="AT280" s="269"/>
      <c r="AU280" s="269"/>
      <c r="AV280" s="269"/>
      <c r="AW280" s="269"/>
      <c r="AX280" s="269"/>
      <c r="AY280" s="269"/>
      <c r="AZ280" s="269"/>
      <c r="BA280" s="269"/>
      <c r="BB280" s="269"/>
      <c r="BC280" s="269"/>
      <c r="BD280" s="273"/>
      <c r="BE280" s="273"/>
      <c r="BF280" s="12"/>
      <c r="BG280" s="12"/>
      <c r="BH280" s="12"/>
      <c r="BI280" s="12"/>
      <c r="BJ280" s="12"/>
      <c r="BK280" s="12"/>
      <c r="BL280" s="12"/>
      <c r="BM280" s="12"/>
      <c r="BN280" s="12"/>
      <c r="BO280" s="12"/>
      <c r="BP280" s="12"/>
      <c r="BQ280" s="12"/>
      <c r="BR280" s="12"/>
      <c r="BS280" s="12"/>
      <c r="BT280" s="12"/>
      <c r="BU280" s="12"/>
    </row>
    <row r="281" spans="1:73" s="274" customFormat="1" ht="12.75" customHeight="1">
      <c r="A281" s="19"/>
      <c r="B281" s="19"/>
      <c r="C281" s="19"/>
      <c r="D281" s="118"/>
      <c r="E281" s="136"/>
      <c r="F281" s="136"/>
      <c r="G281" s="153">
        <f t="shared" si="64"/>
        <v>10</v>
      </c>
      <c r="H281" s="292" t="str">
        <f t="array" ref="H281">IF(H95="-","-",IF( H95&gt;1,2*STDEV(IF($R$5:$R$66=$G281,H$5:H$66,"-")),"-"))</f>
        <v>-</v>
      </c>
      <c r="I281" s="292" t="str">
        <f t="array" ref="I281">IF(I95="-","-",IF( I95&gt;1,2*STDEV(IF($R$5:$R$66=$G281,I$5:I$66,"-")),"-"))</f>
        <v>-</v>
      </c>
      <c r="J281" s="292" t="str">
        <f t="array" ref="J281">IF(J95="-","-",IF( J95&gt;1,2*STDEV(IF($R$5:$R$66=$G281,J$5:J$66,"-")),"-"))</f>
        <v>-</v>
      </c>
      <c r="K281" s="292" t="str">
        <f t="array" ref="K281">IF(K95="-","-",IF( K95&gt;1,2*STDEV(IF($R$5:$R$66=$G281,K$5:K$66,"-")),"-"))</f>
        <v>-</v>
      </c>
      <c r="L281" s="292" t="str">
        <f t="array" ref="L281">IF(L95="-","-",IF( L95&gt;1,2*STDEV(IF($R$5:$R$66=$G281,L$5:L$66,"-")),"-"))</f>
        <v>-</v>
      </c>
      <c r="M281" s="292" t="str">
        <f t="array" ref="M281">IF(M95="-","-",IF( M95&gt;1,2*STDEV(IF($R$5:$R$66=$G281,M$5:M$66,"-")),"-"))</f>
        <v>-</v>
      </c>
      <c r="N281" s="292" t="str">
        <f t="array" ref="N281">IF(N95="-","-",IF( N95&gt;1,2*STDEV(IF($R$5:$R$66=$G281,N$5:N$66,"-")),"-"))</f>
        <v>-</v>
      </c>
      <c r="O281" s="292" t="str">
        <f t="array" ref="O281">IF(O95="-","-",IF( O95&gt;1,2*STDEV(IF($R$5:$R$66=$G281,O$5:O$66,"-")),"-"))</f>
        <v>-</v>
      </c>
      <c r="P281" s="292" t="str">
        <f t="array" ref="P281">IF(P95="-","-",IF( P95&gt;1,2*STDEV(IF($R$5:$R$66=$G281,P$5:P$66,"-")),"-"))</f>
        <v>-</v>
      </c>
      <c r="Q281" s="292" t="str">
        <f t="array" ref="Q281">IF(Q95="-","-",IF( Q95&gt;1,2*STDEV(IF($R$5:$R$66=$G281,Q$5:Q$66,"-")),"-"))</f>
        <v>-</v>
      </c>
      <c r="R281" s="293">
        <f t="array" ref="R281">IF( H95="-","-",2*STDEV(IF($R$5:$R$66=$G281,H$5:Q$66,"-")))</f>
        <v>0.84327404271156792</v>
      </c>
      <c r="S281" s="294">
        <f t="array" ref="S281">IF(R281="-","-",0.5*R281)</f>
        <v>0.42163702135578396</v>
      </c>
      <c r="T281" s="272"/>
      <c r="U281" s="272"/>
      <c r="V281" s="272"/>
      <c r="W281" s="272"/>
      <c r="X281" s="272"/>
      <c r="Y281" s="141"/>
      <c r="Z281" s="269"/>
      <c r="AA281" s="269"/>
      <c r="AB281" s="269"/>
      <c r="AC281" s="269"/>
      <c r="AD281" s="269"/>
      <c r="AE281" s="269"/>
      <c r="AF281" s="269"/>
      <c r="AG281" s="269"/>
      <c r="AH281" s="269"/>
      <c r="AI281" s="269"/>
      <c r="AJ281" s="269"/>
      <c r="AK281" s="269"/>
      <c r="AL281" s="269"/>
      <c r="AM281" s="269"/>
      <c r="AN281" s="269"/>
      <c r="AO281" s="269"/>
      <c r="AP281" s="269"/>
      <c r="AQ281" s="269"/>
      <c r="AR281" s="269"/>
      <c r="AS281" s="269"/>
      <c r="AT281" s="269"/>
      <c r="AU281" s="269"/>
      <c r="AV281" s="269"/>
      <c r="AW281" s="269"/>
      <c r="AX281" s="269"/>
      <c r="AY281" s="269"/>
      <c r="AZ281" s="269"/>
      <c r="BA281" s="269"/>
      <c r="BB281" s="269"/>
      <c r="BC281" s="269"/>
      <c r="BD281" s="273"/>
      <c r="BE281" s="273"/>
      <c r="BF281" s="12"/>
      <c r="BG281" s="12"/>
      <c r="BH281" s="12"/>
      <c r="BI281" s="12"/>
      <c r="BJ281" s="12"/>
      <c r="BK281" s="12"/>
      <c r="BL281" s="12"/>
      <c r="BM281" s="12"/>
      <c r="BN281" s="12"/>
      <c r="BO281" s="12"/>
      <c r="BP281" s="12"/>
      <c r="BQ281" s="12"/>
      <c r="BR281" s="12"/>
      <c r="BS281" s="12"/>
      <c r="BT281" s="12"/>
      <c r="BU281" s="12"/>
    </row>
    <row r="282" spans="1:73" s="274" customFormat="1" ht="12.75" customHeight="1">
      <c r="A282" s="19"/>
      <c r="B282" s="19"/>
      <c r="C282" s="19"/>
      <c r="D282" s="118"/>
      <c r="E282" s="136"/>
      <c r="F282" s="136"/>
      <c r="G282" s="153">
        <f t="shared" si="64"/>
        <v>11</v>
      </c>
      <c r="H282" s="292" t="str">
        <f t="array" ref="H282">IF(H96="-","-",IF( H96&gt;1,2*STDEV(IF($R$5:$R$66=$G282,H$5:H$66,"-")),"-"))</f>
        <v>-</v>
      </c>
      <c r="I282" s="292" t="str">
        <f t="array" ref="I282">IF(I96="-","-",IF( I96&gt;1,2*STDEV(IF($R$5:$R$66=$G282,I$5:I$66,"-")),"-"))</f>
        <v>-</v>
      </c>
      <c r="J282" s="292" t="str">
        <f t="array" ref="J282">IF(J96="-","-",IF( J96&gt;1,2*STDEV(IF($R$5:$R$66=$G282,J$5:J$66,"-")),"-"))</f>
        <v>-</v>
      </c>
      <c r="K282" s="292" t="str">
        <f t="array" ref="K282">IF(K96="-","-",IF( K96&gt;1,2*STDEV(IF($R$5:$R$66=$G282,K$5:K$66,"-")),"-"))</f>
        <v>-</v>
      </c>
      <c r="L282" s="292" t="str">
        <f t="array" ref="L282">IF(L96="-","-",IF( L96&gt;1,2*STDEV(IF($R$5:$R$66=$G282,L$5:L$66,"-")),"-"))</f>
        <v>-</v>
      </c>
      <c r="M282" s="292" t="str">
        <f t="array" ref="M282">IF(M96="-","-",IF( M96&gt;1,2*STDEV(IF($R$5:$R$66=$G282,M$5:M$66,"-")),"-"))</f>
        <v>-</v>
      </c>
      <c r="N282" s="292" t="str">
        <f t="array" ref="N282">IF(N96="-","-",IF( N96&gt;1,2*STDEV(IF($R$5:$R$66=$G282,N$5:N$66,"-")),"-"))</f>
        <v>-</v>
      </c>
      <c r="O282" s="292" t="str">
        <f t="array" ref="O282">IF(O96="-","-",IF( O96&gt;1,2*STDEV(IF($R$5:$R$66=$G282,O$5:O$66,"-")),"-"))</f>
        <v>-</v>
      </c>
      <c r="P282" s="292" t="str">
        <f t="array" ref="P282">IF(P96="-","-",IF( P96&gt;1,2*STDEV(IF($R$5:$R$66=$G282,P$5:P$66,"-")),"-"))</f>
        <v>-</v>
      </c>
      <c r="Q282" s="292" t="str">
        <f t="array" ref="Q282">IF(Q96="-","-",IF( Q96&gt;1,2*STDEV(IF($R$5:$R$66=$G282,Q$5:Q$66,"-")),"-"))</f>
        <v>-</v>
      </c>
      <c r="R282" s="293" t="str">
        <f t="array" ref="R282">IF( H96="-","-",2*STDEV(IF($R$5:$R$66=$G282,H$5:Q$66,"-")))</f>
        <v>-</v>
      </c>
      <c r="S282" s="294" t="str">
        <f t="array" ref="S282">IF(R282="-","-",0.5*R282)</f>
        <v>-</v>
      </c>
      <c r="T282" s="272"/>
      <c r="U282" s="272"/>
      <c r="V282" s="272"/>
      <c r="W282" s="272"/>
      <c r="X282" s="272"/>
      <c r="Y282" s="141"/>
      <c r="Z282" s="269"/>
      <c r="AA282" s="269"/>
      <c r="AB282" s="269"/>
      <c r="AC282" s="269"/>
      <c r="AD282" s="269"/>
      <c r="AE282" s="269"/>
      <c r="AF282" s="269"/>
      <c r="AG282" s="269"/>
      <c r="AH282" s="269"/>
      <c r="AI282" s="269"/>
      <c r="AJ282" s="269"/>
      <c r="AK282" s="269"/>
      <c r="AL282" s="269"/>
      <c r="AM282" s="269"/>
      <c r="AN282" s="269"/>
      <c r="AO282" s="269"/>
      <c r="AP282" s="269"/>
      <c r="AQ282" s="269"/>
      <c r="AR282" s="269"/>
      <c r="AS282" s="269"/>
      <c r="AT282" s="269"/>
      <c r="AU282" s="269"/>
      <c r="AV282" s="269"/>
      <c r="AW282" s="269"/>
      <c r="AX282" s="269"/>
      <c r="AY282" s="269"/>
      <c r="AZ282" s="269"/>
      <c r="BA282" s="269"/>
      <c r="BB282" s="269"/>
      <c r="BC282" s="269"/>
      <c r="BD282" s="273"/>
      <c r="BE282" s="273"/>
      <c r="BF282" s="12"/>
      <c r="BG282" s="12"/>
      <c r="BH282" s="12"/>
      <c r="BI282" s="12"/>
      <c r="BJ282" s="12"/>
      <c r="BK282" s="12"/>
      <c r="BL282" s="12"/>
      <c r="BM282" s="12"/>
      <c r="BN282" s="12"/>
      <c r="BO282" s="12"/>
      <c r="BP282" s="12"/>
      <c r="BQ282" s="12"/>
      <c r="BR282" s="12"/>
      <c r="BS282" s="12"/>
      <c r="BT282" s="12"/>
      <c r="BU282" s="12"/>
    </row>
    <row r="283" spans="1:73" s="274" customFormat="1" ht="12.75" customHeight="1">
      <c r="A283" s="19"/>
      <c r="B283" s="19"/>
      <c r="C283" s="19"/>
      <c r="D283" s="118"/>
      <c r="E283" s="136"/>
      <c r="F283" s="136"/>
      <c r="G283" s="153">
        <f t="shared" si="64"/>
        <v>12</v>
      </c>
      <c r="H283" s="292" t="str">
        <f t="array" ref="H283">IF(H97="-","-",IF( H97&gt;1,2*STDEV(IF($R$5:$R$66=$G283,H$5:H$66,"-")),"-"))</f>
        <v>-</v>
      </c>
      <c r="I283" s="292" t="str">
        <f t="array" ref="I283">IF(I97="-","-",IF( I97&gt;1,2*STDEV(IF($R$5:$R$66=$G283,I$5:I$66,"-")),"-"))</f>
        <v>-</v>
      </c>
      <c r="J283" s="292" t="str">
        <f t="array" ref="J283">IF(J97="-","-",IF( J97&gt;1,2*STDEV(IF($R$5:$R$66=$G283,J$5:J$66,"-")),"-"))</f>
        <v>-</v>
      </c>
      <c r="K283" s="292" t="str">
        <f t="array" ref="K283">IF(K97="-","-",IF( K97&gt;1,2*STDEV(IF($R$5:$R$66=$G283,K$5:K$66,"-")),"-"))</f>
        <v>-</v>
      </c>
      <c r="L283" s="292" t="str">
        <f t="array" ref="L283">IF(L97="-","-",IF( L97&gt;1,2*STDEV(IF($R$5:$R$66=$G283,L$5:L$66,"-")),"-"))</f>
        <v>-</v>
      </c>
      <c r="M283" s="292" t="str">
        <f t="array" ref="M283">IF(M97="-","-",IF( M97&gt;1,2*STDEV(IF($R$5:$R$66=$G283,M$5:M$66,"-")),"-"))</f>
        <v>-</v>
      </c>
      <c r="N283" s="292" t="str">
        <f t="array" ref="N283">IF(N97="-","-",IF( N97&gt;1,2*STDEV(IF($R$5:$R$66=$G283,N$5:N$66,"-")),"-"))</f>
        <v>-</v>
      </c>
      <c r="O283" s="292" t="str">
        <f t="array" ref="O283">IF(O97="-","-",IF( O97&gt;1,2*STDEV(IF($R$5:$R$66=$G283,O$5:O$66,"-")),"-"))</f>
        <v>-</v>
      </c>
      <c r="P283" s="292" t="str">
        <f t="array" ref="P283">IF(P97="-","-",IF( P97&gt;1,2*STDEV(IF($R$5:$R$66=$G283,P$5:P$66,"-")),"-"))</f>
        <v>-</v>
      </c>
      <c r="Q283" s="292" t="str">
        <f t="array" ref="Q283">IF(Q97="-","-",IF( Q97&gt;1,2*STDEV(IF($R$5:$R$66=$G283,Q$5:Q$66,"-")),"-"))</f>
        <v>-</v>
      </c>
      <c r="R283" s="293" t="str">
        <f t="array" ref="R283">IF( H97="-","-",2*STDEV(IF($R$5:$R$66=$G283,H$5:Q$66,"-")))</f>
        <v>-</v>
      </c>
      <c r="S283" s="294" t="str">
        <f t="array" ref="S283">IF(R283="-","-",0.5*R283)</f>
        <v>-</v>
      </c>
      <c r="T283" s="272"/>
      <c r="U283" s="272"/>
      <c r="V283" s="272"/>
      <c r="W283" s="272"/>
      <c r="X283" s="272"/>
      <c r="Y283" s="141"/>
      <c r="Z283" s="269"/>
      <c r="AA283" s="269"/>
      <c r="AB283" s="269"/>
      <c r="AC283" s="269"/>
      <c r="AD283" s="269"/>
      <c r="AE283" s="269"/>
      <c r="AF283" s="269"/>
      <c r="AG283" s="269"/>
      <c r="AH283" s="269"/>
      <c r="AI283" s="269"/>
      <c r="AJ283" s="269"/>
      <c r="AK283" s="269"/>
      <c r="AL283" s="269"/>
      <c r="AM283" s="269"/>
      <c r="AN283" s="269"/>
      <c r="AO283" s="269"/>
      <c r="AP283" s="269"/>
      <c r="AQ283" s="269"/>
      <c r="AR283" s="269"/>
      <c r="AS283" s="269"/>
      <c r="AT283" s="269"/>
      <c r="AU283" s="269"/>
      <c r="AV283" s="269"/>
      <c r="AW283" s="269"/>
      <c r="AX283" s="269"/>
      <c r="AY283" s="269"/>
      <c r="AZ283" s="269"/>
      <c r="BA283" s="269"/>
      <c r="BB283" s="269"/>
      <c r="BC283" s="269"/>
      <c r="BD283" s="273"/>
      <c r="BE283" s="273"/>
      <c r="BF283" s="12"/>
      <c r="BG283" s="12"/>
      <c r="BH283" s="12"/>
      <c r="BI283" s="12"/>
      <c r="BJ283" s="12"/>
      <c r="BK283" s="12"/>
      <c r="BL283" s="12"/>
      <c r="BM283" s="12"/>
      <c r="BN283" s="12"/>
      <c r="BO283" s="12"/>
      <c r="BP283" s="12"/>
      <c r="BQ283" s="12"/>
      <c r="BR283" s="12"/>
      <c r="BS283" s="12"/>
      <c r="BT283" s="12"/>
      <c r="BU283" s="12"/>
    </row>
    <row r="284" spans="1:73" s="274" customFormat="1" ht="12.75" customHeight="1">
      <c r="A284" s="19"/>
      <c r="B284" s="19"/>
      <c r="C284" s="19"/>
      <c r="D284" s="118"/>
      <c r="E284" s="136"/>
      <c r="F284" s="136"/>
      <c r="G284" s="153">
        <f t="shared" si="64"/>
        <v>13</v>
      </c>
      <c r="H284" s="292" t="str">
        <f t="array" ref="H284">IF(H98="-","-",IF( H98&gt;1,2*STDEV(IF($R$5:$R$66=$G284,H$5:H$66,"-")),"-"))</f>
        <v>-</v>
      </c>
      <c r="I284" s="292" t="str">
        <f t="array" ref="I284">IF(I98="-","-",IF( I98&gt;1,2*STDEV(IF($R$5:$R$66=$G284,I$5:I$66,"-")),"-"))</f>
        <v>-</v>
      </c>
      <c r="J284" s="292" t="str">
        <f t="array" ref="J284">IF(J98="-","-",IF( J98&gt;1,2*STDEV(IF($R$5:$R$66=$G284,J$5:J$66,"-")),"-"))</f>
        <v>-</v>
      </c>
      <c r="K284" s="292" t="str">
        <f t="array" ref="K284">IF(K98="-","-",IF( K98&gt;1,2*STDEV(IF($R$5:$R$66=$G284,K$5:K$66,"-")),"-"))</f>
        <v>-</v>
      </c>
      <c r="L284" s="292" t="str">
        <f t="array" ref="L284">IF(L98="-","-",IF( L98&gt;1,2*STDEV(IF($R$5:$R$66=$G284,L$5:L$66,"-")),"-"))</f>
        <v>-</v>
      </c>
      <c r="M284" s="292" t="str">
        <f t="array" ref="M284">IF(M98="-","-",IF( M98&gt;1,2*STDEV(IF($R$5:$R$66=$G284,M$5:M$66,"-")),"-"))</f>
        <v>-</v>
      </c>
      <c r="N284" s="292" t="str">
        <f t="array" ref="N284">IF(N98="-","-",IF( N98&gt;1,2*STDEV(IF($R$5:$R$66=$G284,N$5:N$66,"-")),"-"))</f>
        <v>-</v>
      </c>
      <c r="O284" s="292" t="str">
        <f t="array" ref="O284">IF(O98="-","-",IF( O98&gt;1,2*STDEV(IF($R$5:$R$66=$G284,O$5:O$66,"-")),"-"))</f>
        <v>-</v>
      </c>
      <c r="P284" s="292" t="str">
        <f t="array" ref="P284">IF(P98="-","-",IF( P98&gt;1,2*STDEV(IF($R$5:$R$66=$G284,P$5:P$66,"-")),"-"))</f>
        <v>-</v>
      </c>
      <c r="Q284" s="292" t="str">
        <f t="array" ref="Q284">IF(Q98="-","-",IF( Q98&gt;1,2*STDEV(IF($R$5:$R$66=$G284,Q$5:Q$66,"-")),"-"))</f>
        <v>-</v>
      </c>
      <c r="R284" s="293" t="str">
        <f t="array" ref="R284">IF( H98="-","-",2*STDEV(IF($R$5:$R$66=$G284,H$5:Q$66,"-")))</f>
        <v>-</v>
      </c>
      <c r="S284" s="294" t="str">
        <f t="array" ref="S284">IF(R284="-","-",0.5*R284)</f>
        <v>-</v>
      </c>
      <c r="T284" s="272"/>
      <c r="U284" s="272"/>
      <c r="V284" s="272"/>
      <c r="W284" s="272"/>
      <c r="X284" s="272"/>
      <c r="Y284" s="141"/>
      <c r="Z284" s="269"/>
      <c r="AA284" s="269"/>
      <c r="AB284" s="269"/>
      <c r="AC284" s="269"/>
      <c r="AD284" s="269"/>
      <c r="AE284" s="269"/>
      <c r="AF284" s="269"/>
      <c r="AG284" s="269"/>
      <c r="AH284" s="269"/>
      <c r="AI284" s="269"/>
      <c r="AJ284" s="269"/>
      <c r="AK284" s="269"/>
      <c r="AL284" s="269"/>
      <c r="AM284" s="269"/>
      <c r="AN284" s="269"/>
      <c r="AO284" s="269"/>
      <c r="AP284" s="269"/>
      <c r="AQ284" s="269"/>
      <c r="AR284" s="269"/>
      <c r="AS284" s="269"/>
      <c r="AT284" s="269"/>
      <c r="AU284" s="269"/>
      <c r="AV284" s="269"/>
      <c r="AW284" s="269"/>
      <c r="AX284" s="269"/>
      <c r="AY284" s="269"/>
      <c r="AZ284" s="269"/>
      <c r="BA284" s="269"/>
      <c r="BB284" s="269"/>
      <c r="BC284" s="269"/>
      <c r="BD284" s="273"/>
      <c r="BE284" s="273"/>
      <c r="BF284" s="12"/>
      <c r="BG284" s="12"/>
      <c r="BH284" s="12"/>
      <c r="BI284" s="12"/>
      <c r="BJ284" s="12"/>
      <c r="BK284" s="12"/>
      <c r="BL284" s="12"/>
      <c r="BM284" s="12"/>
      <c r="BN284" s="12"/>
      <c r="BO284" s="12"/>
      <c r="BP284" s="12"/>
      <c r="BQ284" s="12"/>
      <c r="BR284" s="12"/>
      <c r="BS284" s="12"/>
      <c r="BT284" s="12"/>
      <c r="BU284" s="12"/>
    </row>
    <row r="285" spans="1:73" s="274" customFormat="1" ht="12.75" customHeight="1">
      <c r="A285" s="19"/>
      <c r="B285" s="19"/>
      <c r="C285" s="19"/>
      <c r="D285" s="118"/>
      <c r="E285" s="136"/>
      <c r="F285" s="136"/>
      <c r="G285" s="153">
        <f t="shared" si="64"/>
        <v>14</v>
      </c>
      <c r="H285" s="292" t="str">
        <f t="array" ref="H285">IF(H99="-","-",IF( H99&gt;1,2*STDEV(IF($R$5:$R$66=$G285,H$5:H$66,"-")),"-"))</f>
        <v>-</v>
      </c>
      <c r="I285" s="292" t="str">
        <f t="array" ref="I285">IF(I99="-","-",IF( I99&gt;1,2*STDEV(IF($R$5:$R$66=$G285,I$5:I$66,"-")),"-"))</f>
        <v>-</v>
      </c>
      <c r="J285" s="292" t="str">
        <f t="array" ref="J285">IF(J99="-","-",IF( J99&gt;1,2*STDEV(IF($R$5:$R$66=$G285,J$5:J$66,"-")),"-"))</f>
        <v>-</v>
      </c>
      <c r="K285" s="292" t="str">
        <f t="array" ref="K285">IF(K99="-","-",IF( K99&gt;1,2*STDEV(IF($R$5:$R$66=$G285,K$5:K$66,"-")),"-"))</f>
        <v>-</v>
      </c>
      <c r="L285" s="292" t="str">
        <f t="array" ref="L285">IF(L99="-","-",IF( L99&gt;1,2*STDEV(IF($R$5:$R$66=$G285,L$5:L$66,"-")),"-"))</f>
        <v>-</v>
      </c>
      <c r="M285" s="292" t="str">
        <f t="array" ref="M285">IF(M99="-","-",IF( M99&gt;1,2*STDEV(IF($R$5:$R$66=$G285,M$5:M$66,"-")),"-"))</f>
        <v>-</v>
      </c>
      <c r="N285" s="292" t="str">
        <f t="array" ref="N285">IF(N99="-","-",IF( N99&gt;1,2*STDEV(IF($R$5:$R$66=$G285,N$5:N$66,"-")),"-"))</f>
        <v>-</v>
      </c>
      <c r="O285" s="292" t="str">
        <f t="array" ref="O285">IF(O99="-","-",IF( O99&gt;1,2*STDEV(IF($R$5:$R$66=$G285,O$5:O$66,"-")),"-"))</f>
        <v>-</v>
      </c>
      <c r="P285" s="292" t="str">
        <f t="array" ref="P285">IF(P99="-","-",IF( P99&gt;1,2*STDEV(IF($R$5:$R$66=$G285,P$5:P$66,"-")),"-"))</f>
        <v>-</v>
      </c>
      <c r="Q285" s="292" t="str">
        <f t="array" ref="Q285">IF(Q99="-","-",IF( Q99&gt;1,2*STDEV(IF($R$5:$R$66=$G285,Q$5:Q$66,"-")),"-"))</f>
        <v>-</v>
      </c>
      <c r="R285" s="293" t="str">
        <f t="array" ref="R285">IF( H99="-","-",2*STDEV(IF($R$5:$R$66=$G285,H$5:Q$66,"-")))</f>
        <v>-</v>
      </c>
      <c r="S285" s="294" t="str">
        <f t="array" ref="S285">IF(R285="-","-",0.5*R285)</f>
        <v>-</v>
      </c>
      <c r="T285" s="272"/>
      <c r="U285" s="272"/>
      <c r="V285" s="272"/>
      <c r="W285" s="272"/>
      <c r="X285" s="272"/>
      <c r="Y285" s="141"/>
      <c r="Z285" s="269"/>
      <c r="AA285" s="269"/>
      <c r="AB285" s="269"/>
      <c r="AC285" s="269"/>
      <c r="AD285" s="269"/>
      <c r="AE285" s="269"/>
      <c r="AF285" s="269"/>
      <c r="AG285" s="269"/>
      <c r="AH285" s="269"/>
      <c r="AI285" s="269"/>
      <c r="AJ285" s="269"/>
      <c r="AK285" s="269"/>
      <c r="AL285" s="269"/>
      <c r="AM285" s="269"/>
      <c r="AN285" s="269"/>
      <c r="AO285" s="269"/>
      <c r="AP285" s="269"/>
      <c r="AQ285" s="269"/>
      <c r="AR285" s="269"/>
      <c r="AS285" s="269"/>
      <c r="AT285" s="269"/>
      <c r="AU285" s="269"/>
      <c r="AV285" s="269"/>
      <c r="AW285" s="269"/>
      <c r="AX285" s="269"/>
      <c r="AY285" s="269"/>
      <c r="AZ285" s="269"/>
      <c r="BA285" s="269"/>
      <c r="BB285" s="269"/>
      <c r="BC285" s="269"/>
      <c r="BD285" s="273"/>
      <c r="BE285" s="273"/>
      <c r="BF285" s="12"/>
      <c r="BG285" s="12"/>
      <c r="BH285" s="12"/>
      <c r="BI285" s="12"/>
      <c r="BJ285" s="12"/>
      <c r="BK285" s="12"/>
      <c r="BL285" s="12"/>
      <c r="BM285" s="12"/>
      <c r="BN285" s="12"/>
      <c r="BO285" s="12"/>
      <c r="BP285" s="12"/>
      <c r="BQ285" s="12"/>
      <c r="BR285" s="12"/>
      <c r="BS285" s="12"/>
      <c r="BT285" s="12"/>
      <c r="BU285" s="12"/>
    </row>
    <row r="286" spans="1:73" s="274" customFormat="1" ht="12.75" customHeight="1">
      <c r="A286" s="19"/>
      <c r="B286" s="19"/>
      <c r="C286" s="19"/>
      <c r="D286" s="118"/>
      <c r="E286" s="136"/>
      <c r="F286" s="136"/>
      <c r="G286" s="156">
        <f t="shared" si="64"/>
        <v>15</v>
      </c>
      <c r="H286" s="295" t="str">
        <f t="array" ref="H286">IF(H100="-","-",IF( H100&gt;1,2*STDEV(IF($R$5:$R$66=$G286,H$5:H$66,"-")),"-"))</f>
        <v>-</v>
      </c>
      <c r="I286" s="295" t="str">
        <f t="array" ref="I286">IF(I100="-","-",IF( I100&gt;1,2*STDEV(IF($R$5:$R$66=$G286,I$5:I$66,"-")),"-"))</f>
        <v>-</v>
      </c>
      <c r="J286" s="295" t="str">
        <f t="array" ref="J286">IF(J100="-","-",IF( J100&gt;1,2*STDEV(IF($R$5:$R$66=$G286,J$5:J$66,"-")),"-"))</f>
        <v>-</v>
      </c>
      <c r="K286" s="295" t="str">
        <f t="array" ref="K286">IF(K100="-","-",IF( K100&gt;1,2*STDEV(IF($R$5:$R$66=$G286,K$5:K$66,"-")),"-"))</f>
        <v>-</v>
      </c>
      <c r="L286" s="295" t="str">
        <f t="array" ref="L286">IF(L100="-","-",IF( L100&gt;1,2*STDEV(IF($R$5:$R$66=$G286,L$5:L$66,"-")),"-"))</f>
        <v>-</v>
      </c>
      <c r="M286" s="295" t="str">
        <f t="array" ref="M286">IF(M100="-","-",IF( M100&gt;1,2*STDEV(IF($R$5:$R$66=$G286,M$5:M$66,"-")),"-"))</f>
        <v>-</v>
      </c>
      <c r="N286" s="295" t="str">
        <f t="array" ref="N286">IF(N100="-","-",IF( N100&gt;1,2*STDEV(IF($R$5:$R$66=$G286,N$5:N$66,"-")),"-"))</f>
        <v>-</v>
      </c>
      <c r="O286" s="295" t="str">
        <f t="array" ref="O286">IF(O100="-","-",IF( O100&gt;1,2*STDEV(IF($R$5:$R$66=$G286,O$5:O$66,"-")),"-"))</f>
        <v>-</v>
      </c>
      <c r="P286" s="295" t="str">
        <f t="array" ref="P286">IF(P100="-","-",IF( P100&gt;1,2*STDEV(IF($R$5:$R$66=$G286,P$5:P$66,"-")),"-"))</f>
        <v>-</v>
      </c>
      <c r="Q286" s="295" t="str">
        <f t="array" ref="Q286">IF(Q100="-","-",IF( Q100&gt;1,2*STDEV(IF($R$5:$R$66=$G286,Q$5:Q$66,"-")),"-"))</f>
        <v>-</v>
      </c>
      <c r="R286" s="296" t="str">
        <f t="array" ref="R286">IF( H100="-","-",2*STDEV(IF($R$5:$R$66=$G286,H$5:Q$66,"-")))</f>
        <v>-</v>
      </c>
      <c r="S286" s="297" t="str">
        <f t="array" ref="S286">IF(R286="-","-",0.5*R286)</f>
        <v>-</v>
      </c>
      <c r="T286" s="272"/>
      <c r="U286" s="272"/>
      <c r="V286" s="272"/>
      <c r="W286" s="272"/>
      <c r="X286" s="272"/>
      <c r="Y286" s="141"/>
      <c r="Z286" s="269"/>
      <c r="AA286" s="269"/>
      <c r="AB286" s="269"/>
      <c r="AC286" s="269"/>
      <c r="AD286" s="269"/>
      <c r="AE286" s="269"/>
      <c r="AF286" s="269"/>
      <c r="AG286" s="269"/>
      <c r="AH286" s="269"/>
      <c r="AI286" s="269"/>
      <c r="AJ286" s="269"/>
      <c r="AK286" s="269"/>
      <c r="AL286" s="269"/>
      <c r="AM286" s="269"/>
      <c r="AN286" s="269"/>
      <c r="AO286" s="269"/>
      <c r="AP286" s="269"/>
      <c r="AQ286" s="269"/>
      <c r="AR286" s="269"/>
      <c r="AS286" s="269"/>
      <c r="AT286" s="269"/>
      <c r="AU286" s="269"/>
      <c r="AV286" s="269"/>
      <c r="AW286" s="269"/>
      <c r="AX286" s="269"/>
      <c r="AY286" s="269"/>
      <c r="AZ286" s="269"/>
      <c r="BA286" s="269"/>
      <c r="BB286" s="269"/>
      <c r="BC286" s="269"/>
      <c r="BD286" s="273"/>
      <c r="BE286" s="273"/>
      <c r="BF286" s="12"/>
      <c r="BG286" s="12"/>
      <c r="BH286" s="12"/>
      <c r="BI286" s="12"/>
      <c r="BJ286" s="12"/>
      <c r="BK286" s="12"/>
      <c r="BL286" s="12"/>
      <c r="BM286" s="12"/>
      <c r="BN286" s="12"/>
      <c r="BO286" s="12"/>
      <c r="BP286" s="12"/>
      <c r="BQ286" s="12"/>
      <c r="BR286" s="12"/>
      <c r="BS286" s="12"/>
      <c r="BT286" s="12"/>
      <c r="BU286" s="12"/>
    </row>
    <row r="287" spans="1:73" s="274" customFormat="1" ht="12.75" customHeight="1">
      <c r="A287" s="19"/>
      <c r="B287" s="19"/>
      <c r="C287" s="19"/>
      <c r="D287" s="118"/>
      <c r="E287" s="298"/>
      <c r="F287" s="298"/>
      <c r="G287" s="299"/>
      <c r="H287" s="300"/>
      <c r="I287" s="300"/>
      <c r="J287" s="301"/>
      <c r="K287" s="301"/>
      <c r="L287" s="301"/>
      <c r="M287" s="301"/>
      <c r="N287" s="301"/>
      <c r="O287" s="301"/>
      <c r="P287" s="301"/>
      <c r="Q287" s="301"/>
      <c r="R287" s="302"/>
      <c r="S287" s="303"/>
      <c r="T287" s="272"/>
      <c r="U287" s="272"/>
      <c r="V287" s="272"/>
      <c r="W287" s="272"/>
      <c r="X287" s="272"/>
      <c r="Y287" s="141"/>
      <c r="Z287" s="269"/>
      <c r="AA287" s="269"/>
      <c r="AB287" s="269"/>
      <c r="AC287" s="269"/>
      <c r="AD287" s="269"/>
      <c r="AE287" s="269"/>
      <c r="AF287" s="269"/>
      <c r="AG287" s="269"/>
      <c r="AH287" s="269"/>
      <c r="AI287" s="269"/>
      <c r="AJ287" s="269"/>
      <c r="AK287" s="269"/>
      <c r="AL287" s="269"/>
      <c r="AM287" s="269"/>
      <c r="AN287" s="269"/>
      <c r="AO287" s="269"/>
      <c r="AP287" s="269"/>
      <c r="AQ287" s="269"/>
      <c r="AR287" s="269"/>
      <c r="AS287" s="269"/>
      <c r="AT287" s="269"/>
      <c r="AU287" s="269"/>
      <c r="AV287" s="269"/>
      <c r="AW287" s="269"/>
      <c r="AX287" s="269"/>
      <c r="AY287" s="269"/>
      <c r="AZ287" s="269"/>
      <c r="BA287" s="269"/>
      <c r="BB287" s="269"/>
      <c r="BC287" s="269"/>
      <c r="BD287" s="273"/>
      <c r="BE287" s="273"/>
      <c r="BF287" s="12"/>
      <c r="BG287" s="12"/>
      <c r="BH287" s="12"/>
      <c r="BI287" s="12"/>
      <c r="BJ287" s="12"/>
      <c r="BK287" s="12"/>
      <c r="BL287" s="12"/>
      <c r="BM287" s="12"/>
      <c r="BN287" s="12"/>
      <c r="BO287" s="12"/>
      <c r="BP287" s="12"/>
      <c r="BQ287" s="12"/>
      <c r="BR287" s="12"/>
      <c r="BS287" s="12"/>
      <c r="BT287" s="12"/>
      <c r="BU287" s="12"/>
    </row>
    <row r="288" spans="1:73" s="273" customFormat="1" ht="12.75" customHeight="1">
      <c r="A288" s="19"/>
      <c r="B288" s="19"/>
      <c r="C288" s="19"/>
      <c r="D288" s="199"/>
      <c r="E288" s="163"/>
      <c r="F288" s="163"/>
      <c r="G288" s="169"/>
      <c r="H288" s="304"/>
      <c r="I288" s="304"/>
      <c r="J288" s="305"/>
      <c r="K288" s="305"/>
      <c r="L288" s="305"/>
      <c r="M288" s="305"/>
      <c r="N288" s="305"/>
      <c r="O288" s="305"/>
      <c r="P288" s="305"/>
      <c r="Q288" s="305"/>
      <c r="R288" s="304"/>
      <c r="S288" s="8"/>
      <c r="T288" s="272"/>
      <c r="U288" s="272"/>
      <c r="V288" s="272"/>
      <c r="W288" s="272"/>
      <c r="X288" s="272"/>
      <c r="Y288" s="141"/>
      <c r="Z288" s="269"/>
      <c r="AA288" s="269"/>
      <c r="AB288" s="269"/>
      <c r="AC288" s="269"/>
      <c r="AD288" s="269"/>
      <c r="AE288" s="269"/>
      <c r="AF288" s="269"/>
      <c r="AG288" s="269"/>
      <c r="AH288" s="269"/>
      <c r="AI288" s="269"/>
      <c r="AJ288" s="269"/>
      <c r="AK288" s="269"/>
      <c r="AL288" s="269"/>
      <c r="AM288" s="269"/>
      <c r="AN288" s="269"/>
      <c r="AO288" s="269"/>
      <c r="AP288" s="269"/>
      <c r="AQ288" s="269"/>
      <c r="AR288" s="269"/>
      <c r="AS288" s="269"/>
      <c r="AT288" s="269"/>
      <c r="AU288" s="269"/>
      <c r="AV288" s="269"/>
      <c r="AW288" s="269"/>
      <c r="AX288" s="269"/>
      <c r="AY288" s="269"/>
      <c r="AZ288" s="269"/>
      <c r="BA288" s="269"/>
      <c r="BB288" s="269"/>
      <c r="BC288" s="269"/>
      <c r="BF288" s="12"/>
      <c r="BG288" s="12"/>
      <c r="BH288" s="12"/>
      <c r="BI288" s="12"/>
      <c r="BJ288" s="12"/>
      <c r="BK288" s="12"/>
      <c r="BL288" s="12"/>
      <c r="BM288" s="12"/>
      <c r="BN288" s="12"/>
      <c r="BO288" s="12"/>
      <c r="BP288" s="12"/>
      <c r="BQ288" s="12"/>
      <c r="BR288" s="12"/>
      <c r="BS288" s="12"/>
      <c r="BT288" s="12"/>
      <c r="BU288" s="12"/>
    </row>
    <row r="289" spans="1:73" s="273" customFormat="1" ht="18" customHeight="1">
      <c r="A289" s="19"/>
      <c r="B289" s="19"/>
      <c r="C289" s="19"/>
      <c r="D289" s="118"/>
      <c r="E289" s="270"/>
      <c r="F289" s="270"/>
      <c r="G289" s="119" t="s">
        <v>66</v>
      </c>
      <c r="H289" s="121"/>
      <c r="I289" s="122"/>
      <c r="J289" s="122"/>
      <c r="K289" s="122"/>
      <c r="L289" s="122"/>
      <c r="M289" s="238"/>
      <c r="N289" s="238"/>
      <c r="O289" s="238"/>
      <c r="P289" s="238"/>
      <c r="Q289" s="238"/>
      <c r="R289" s="239"/>
      <c r="S289" s="8"/>
      <c r="T289" s="272"/>
      <c r="U289" s="272"/>
      <c r="V289" s="272"/>
      <c r="W289" s="272"/>
      <c r="X289" s="272"/>
      <c r="Y289" s="141"/>
      <c r="Z289" s="269"/>
      <c r="AA289" s="269"/>
      <c r="AB289" s="269"/>
      <c r="AC289" s="269"/>
      <c r="AD289" s="269"/>
      <c r="AE289" s="269"/>
      <c r="AF289" s="269"/>
      <c r="AG289" s="269"/>
      <c r="AH289" s="269"/>
      <c r="AI289" s="269"/>
      <c r="AJ289" s="269"/>
      <c r="AK289" s="269"/>
      <c r="AL289" s="269"/>
      <c r="AM289" s="269"/>
      <c r="AN289" s="269"/>
      <c r="AO289" s="269"/>
      <c r="AP289" s="269"/>
      <c r="AQ289" s="269"/>
      <c r="AR289" s="269"/>
      <c r="AS289" s="269"/>
      <c r="AT289" s="269"/>
      <c r="AU289" s="269"/>
      <c r="AV289" s="269"/>
      <c r="AW289" s="269"/>
      <c r="AX289" s="269"/>
      <c r="AY289" s="269"/>
      <c r="AZ289" s="269"/>
      <c r="BA289" s="269"/>
      <c r="BB289" s="269"/>
      <c r="BC289" s="269"/>
      <c r="BF289" s="12"/>
      <c r="BG289" s="12"/>
      <c r="BH289" s="12"/>
      <c r="BI289" s="12"/>
      <c r="BJ289" s="12"/>
      <c r="BK289" s="12"/>
      <c r="BL289" s="12"/>
      <c r="BM289" s="12"/>
      <c r="BN289" s="12"/>
      <c r="BO289" s="12"/>
      <c r="BP289" s="12"/>
      <c r="BQ289" s="12"/>
      <c r="BR289" s="12"/>
      <c r="BS289" s="12"/>
      <c r="BT289" s="12"/>
      <c r="BU289" s="12"/>
    </row>
    <row r="290" spans="1:73" s="283" customFormat="1" ht="24.75" customHeight="1">
      <c r="A290" s="19"/>
      <c r="B290" s="19"/>
      <c r="C290" s="19"/>
      <c r="D290" s="139"/>
      <c r="E290" s="306"/>
      <c r="F290" s="306"/>
      <c r="G290" s="140" t="str">
        <f>R3</f>
        <v>MODAL</v>
      </c>
      <c r="H290" s="464" t="str">
        <f t="shared" ref="H290:Q290" si="65">H3</f>
        <v>Norway Harald Senneset</v>
      </c>
      <c r="I290" s="464" t="str">
        <f t="shared" si="65"/>
        <v>Norway Hildegunn Mjanger</v>
      </c>
      <c r="J290" s="464" t="str">
        <f t="shared" si="65"/>
        <v>Scotland Peter Clark</v>
      </c>
      <c r="K290" s="464" t="str">
        <f t="shared" si="65"/>
        <v>Belgium Martine Moerman</v>
      </c>
      <c r="L290" s="464" t="str">
        <f t="shared" si="65"/>
        <v>United Kingdom Dave Brown</v>
      </c>
      <c r="M290" s="464" t="str">
        <f t="shared" si="65"/>
        <v>Sweden AnneMarie Palmén Bratt</v>
      </c>
      <c r="N290" s="464" t="str">
        <f t="shared" si="65"/>
        <v>Belgium Ilse Maertens</v>
      </c>
      <c r="O290" s="464" t="str">
        <f>O3</f>
        <v>Germany Friederike Beussel</v>
      </c>
      <c r="P290" s="464" t="str">
        <f t="shared" si="65"/>
        <v>Sweden Rajlie Sjöberg</v>
      </c>
      <c r="Q290" s="464" t="str">
        <f t="shared" si="65"/>
        <v>Germany Ines Wilhelms</v>
      </c>
      <c r="R290" s="137"/>
      <c r="S290" s="307"/>
      <c r="T290" s="280"/>
      <c r="U290" s="280"/>
      <c r="V290" s="280"/>
      <c r="W290" s="280"/>
      <c r="X290" s="280"/>
      <c r="Y290" s="281"/>
      <c r="Z290" s="282"/>
      <c r="AA290" s="282"/>
      <c r="AB290" s="282"/>
      <c r="AC290" s="282"/>
      <c r="AD290" s="282"/>
      <c r="AE290" s="282"/>
      <c r="AF290" s="282"/>
      <c r="AG290" s="282"/>
      <c r="AH290" s="282"/>
      <c r="AI290" s="282"/>
      <c r="AJ290" s="282"/>
      <c r="AK290" s="282"/>
      <c r="AL290" s="282"/>
      <c r="AM290" s="282"/>
      <c r="AN290" s="282"/>
      <c r="AO290" s="282"/>
      <c r="AP290" s="282"/>
      <c r="AQ290" s="282"/>
      <c r="AR290" s="282"/>
      <c r="AS290" s="282"/>
      <c r="AT290" s="282"/>
      <c r="AU290" s="282"/>
      <c r="AV290" s="282"/>
      <c r="AW290" s="282"/>
      <c r="AX290" s="282"/>
      <c r="AY290" s="282"/>
      <c r="AZ290" s="282"/>
      <c r="BA290" s="282"/>
      <c r="BB290" s="282"/>
      <c r="BC290" s="282"/>
      <c r="BF290" s="284"/>
      <c r="BG290" s="284"/>
      <c r="BH290" s="284"/>
      <c r="BI290" s="284"/>
      <c r="BJ290" s="284"/>
      <c r="BK290" s="284"/>
      <c r="BL290" s="284"/>
      <c r="BM290" s="284"/>
      <c r="BN290" s="284"/>
      <c r="BO290" s="284"/>
      <c r="BP290" s="284"/>
      <c r="BQ290" s="284"/>
      <c r="BR290" s="284"/>
      <c r="BS290" s="284"/>
      <c r="BT290" s="284"/>
      <c r="BU290" s="284"/>
    </row>
    <row r="291" spans="1:73" s="283" customFormat="1" ht="12.75" customHeight="1">
      <c r="A291" s="19"/>
      <c r="B291" s="19"/>
      <c r="C291" s="19"/>
      <c r="D291" s="139"/>
      <c r="E291" s="306"/>
      <c r="F291" s="306"/>
      <c r="G291" s="143" t="str">
        <f>R4</f>
        <v>(R1-R9)</v>
      </c>
      <c r="H291" s="286" t="str">
        <f t="shared" ref="H291:Q291" si="66">H4</f>
        <v>Reader 1</v>
      </c>
      <c r="I291" s="286" t="str">
        <f t="shared" si="66"/>
        <v>Reader 2</v>
      </c>
      <c r="J291" s="286" t="str">
        <f t="shared" si="66"/>
        <v>Reader 3</v>
      </c>
      <c r="K291" s="286" t="str">
        <f t="shared" si="66"/>
        <v>Reader 4</v>
      </c>
      <c r="L291" s="286" t="str">
        <f t="shared" si="66"/>
        <v>Reader 5</v>
      </c>
      <c r="M291" s="286" t="str">
        <f t="shared" si="66"/>
        <v>Reader 6</v>
      </c>
      <c r="N291" s="286" t="str">
        <f t="shared" si="66"/>
        <v>Reader 7</v>
      </c>
      <c r="O291" s="286" t="str">
        <f>O4</f>
        <v>Reader 8</v>
      </c>
      <c r="P291" s="286" t="str">
        <f t="shared" si="66"/>
        <v>Reader 9</v>
      </c>
      <c r="Q291" s="286" t="str">
        <f t="shared" si="66"/>
        <v>Reader 10</v>
      </c>
      <c r="R291" s="143" t="s">
        <v>39</v>
      </c>
      <c r="S291" s="307"/>
      <c r="T291" s="280"/>
      <c r="U291" s="280"/>
      <c r="V291" s="280"/>
      <c r="W291" s="280"/>
      <c r="X291" s="280"/>
      <c r="Y291" s="281"/>
      <c r="Z291" s="282"/>
      <c r="AA291" s="282"/>
      <c r="AB291" s="282"/>
      <c r="AC291" s="282"/>
      <c r="AD291" s="282"/>
      <c r="AE291" s="282"/>
      <c r="AF291" s="282"/>
      <c r="AG291" s="282"/>
      <c r="AH291" s="282"/>
      <c r="AI291" s="282"/>
      <c r="AJ291" s="282"/>
      <c r="AK291" s="282"/>
      <c r="AL291" s="282"/>
      <c r="AM291" s="282"/>
      <c r="AN291" s="282"/>
      <c r="AO291" s="282"/>
      <c r="AP291" s="282"/>
      <c r="AQ291" s="282"/>
      <c r="AR291" s="282"/>
      <c r="AS291" s="282"/>
      <c r="AT291" s="282"/>
      <c r="AU291" s="282"/>
      <c r="AV291" s="282"/>
      <c r="AW291" s="282"/>
      <c r="AX291" s="282"/>
      <c r="AY291" s="282"/>
      <c r="AZ291" s="282"/>
      <c r="BA291" s="282"/>
      <c r="BB291" s="282"/>
      <c r="BC291" s="282"/>
      <c r="BF291" s="284"/>
      <c r="BG291" s="284"/>
      <c r="BH291" s="284"/>
      <c r="BI291" s="284"/>
      <c r="BJ291" s="284"/>
      <c r="BK291" s="284"/>
      <c r="BL291" s="284"/>
      <c r="BM291" s="284"/>
      <c r="BN291" s="284"/>
      <c r="BO291" s="284"/>
      <c r="BP291" s="284"/>
      <c r="BQ291" s="284"/>
      <c r="BR291" s="284"/>
      <c r="BS291" s="284"/>
      <c r="BT291" s="284"/>
      <c r="BU291" s="284"/>
    </row>
    <row r="292" spans="1:73" s="273" customFormat="1" ht="12.75" customHeight="1">
      <c r="A292" s="19"/>
      <c r="B292" s="19"/>
      <c r="C292" s="19"/>
      <c r="D292" s="118"/>
      <c r="E292" s="136"/>
      <c r="F292" s="136"/>
      <c r="G292" s="150">
        <v>0</v>
      </c>
      <c r="H292" s="308" t="str">
        <f t="array" ref="H292">IF(H85="-","-",IF( H85&gt;0,AVERAGE(IF($R$5:$R$66=$G292,H$5:H$66,"-")),"-"))</f>
        <v>-</v>
      </c>
      <c r="I292" s="308" t="str">
        <f t="array" ref="I292">IF(I85="-","-",IF( I85&gt;0,AVERAGE(IF($R$5:$R$66=$G292,I$5:I$66,"-")),"-"))</f>
        <v>-</v>
      </c>
      <c r="J292" s="308" t="str">
        <f t="array" ref="J292">IF(J85="-","-",IF( J85&gt;0,AVERAGE(IF($R$5:$R$66=$G292,J$5:J$66,"-")),"-"))</f>
        <v>-</v>
      </c>
      <c r="K292" s="308" t="str">
        <f t="array" ref="K292">IF(K85="-","-",IF( K85&gt;0,AVERAGE(IF($R$5:$R$66=$G292,K$5:K$66,"-")),"-"))</f>
        <v>-</v>
      </c>
      <c r="L292" s="308" t="str">
        <f t="array" ref="L292">IF(L85="-","-",IF( L85&gt;0,AVERAGE(IF($R$5:$R$66=$G292,L$5:L$66,"-")),"-"))</f>
        <v>-</v>
      </c>
      <c r="M292" s="308" t="str">
        <f t="array" ref="M292">IF(M85="-","-",IF( M85&gt;0,AVERAGE(IF($R$5:$R$66=$G292,M$5:M$66,"-")),"-"))</f>
        <v>-</v>
      </c>
      <c r="N292" s="308" t="str">
        <f t="array" ref="N292">IF(N85="-","-",IF( N85&gt;0,AVERAGE(IF($R$5:$R$66=$G292,N$5:N$66,"-")),"-"))</f>
        <v>-</v>
      </c>
      <c r="O292" s="308" t="str">
        <f t="array" ref="O292">IF(O85="-","-",IF( O85&gt;0,AVERAGE(IF($R$5:$R$66=$G292,O$5:O$66,"-")),"-"))</f>
        <v>-</v>
      </c>
      <c r="P292" s="308" t="str">
        <f t="array" ref="P292">IF(P85="-","-",IF( P85&gt;0,AVERAGE(IF($R$5:$R$66=$G292,P$5:P$66,"-")),"-"))</f>
        <v>-</v>
      </c>
      <c r="Q292" s="308" t="str">
        <f t="array" ref="Q292">IF(Q85="-","-",IF( Q85&gt;0,AVERAGE(IF($R$5:$R$66=$G292,Q$5:Q$66,"-")),"-"))</f>
        <v>-</v>
      </c>
      <c r="R292" s="309" t="str">
        <f t="array" ref="R292">IF(R85="-","-",AVERAGE(IF($R$5:$R$66=$G292,H$5:Q$66,"-")))</f>
        <v>-</v>
      </c>
      <c r="S292" s="186"/>
      <c r="T292" s="272"/>
      <c r="U292" s="272"/>
      <c r="V292" s="272"/>
      <c r="W292" s="272"/>
      <c r="X292" s="272"/>
      <c r="Y292" s="141"/>
      <c r="Z292" s="269"/>
      <c r="AA292" s="269"/>
      <c r="AB292" s="269"/>
      <c r="AC292" s="269"/>
      <c r="AD292" s="269"/>
      <c r="AE292" s="269"/>
      <c r="AF292" s="269"/>
      <c r="AG292" s="269"/>
      <c r="AH292" s="269"/>
      <c r="AI292" s="269"/>
      <c r="AJ292" s="269"/>
      <c r="AK292" s="269"/>
      <c r="AL292" s="269"/>
      <c r="AM292" s="269"/>
      <c r="AN292" s="269"/>
      <c r="AO292" s="269"/>
      <c r="AP292" s="269"/>
      <c r="AQ292" s="269"/>
      <c r="AR292" s="269"/>
      <c r="AS292" s="269"/>
      <c r="AT292" s="269"/>
      <c r="AU292" s="269"/>
      <c r="AV292" s="269"/>
      <c r="AW292" s="269"/>
      <c r="AX292" s="269"/>
      <c r="AY292" s="269"/>
      <c r="AZ292" s="269"/>
      <c r="BA292" s="269"/>
      <c r="BB292" s="269"/>
      <c r="BC292" s="269"/>
      <c r="BF292" s="12"/>
      <c r="BG292" s="12"/>
      <c r="BH292" s="12"/>
      <c r="BI292" s="12"/>
      <c r="BJ292" s="12"/>
      <c r="BK292" s="12"/>
      <c r="BL292" s="12"/>
      <c r="BM292" s="12"/>
      <c r="BN292" s="12"/>
      <c r="BO292" s="12"/>
      <c r="BP292" s="12"/>
      <c r="BQ292" s="12"/>
      <c r="BR292" s="12"/>
      <c r="BS292" s="12"/>
      <c r="BT292" s="12"/>
      <c r="BU292" s="12"/>
    </row>
    <row r="293" spans="1:73" s="273" customFormat="1" ht="12.75" customHeight="1">
      <c r="A293" s="19"/>
      <c r="B293" s="19"/>
      <c r="C293" s="19"/>
      <c r="D293" s="118"/>
      <c r="E293" s="136"/>
      <c r="F293" s="136"/>
      <c r="G293" s="153">
        <f t="shared" ref="G293:G307" si="67">G292+1</f>
        <v>1</v>
      </c>
      <c r="H293" s="310" t="str">
        <f t="array" ref="H293">IF(H86="-","-",IF( H86&gt;0,AVERAGE(IF($R$5:$R$66=$G293,H$5:H$66,"-")),"-"))</f>
        <v>-</v>
      </c>
      <c r="I293" s="310" t="str">
        <f t="array" ref="I293">IF(I86="-","-",IF( I86&gt;0,AVERAGE(IF($R$5:$R$66=$G293,I$5:I$66,"-")),"-"))</f>
        <v>-</v>
      </c>
      <c r="J293" s="310" t="str">
        <f t="array" ref="J293">IF(J86="-","-",IF( J86&gt;0,AVERAGE(IF($R$5:$R$66=$G293,J$5:J$66,"-")),"-"))</f>
        <v>-</v>
      </c>
      <c r="K293" s="310" t="str">
        <f t="array" ref="K293">IF(K86="-","-",IF( K86&gt;0,AVERAGE(IF($R$5:$R$66=$G293,K$5:K$66,"-")),"-"))</f>
        <v>-</v>
      </c>
      <c r="L293" s="310" t="str">
        <f t="array" ref="L293">IF(L86="-","-",IF( L86&gt;0,AVERAGE(IF($R$5:$R$66=$G293,L$5:L$66,"-")),"-"))</f>
        <v>-</v>
      </c>
      <c r="M293" s="310" t="str">
        <f t="array" ref="M293">IF(M86="-","-",IF( M86&gt;0,AVERAGE(IF($R$5:$R$66=$G293,M$5:M$66,"-")),"-"))</f>
        <v>-</v>
      </c>
      <c r="N293" s="310" t="str">
        <f t="array" ref="N293">IF(N86="-","-",IF( N86&gt;0,AVERAGE(IF($R$5:$R$66=$G293,N$5:N$66,"-")),"-"))</f>
        <v>-</v>
      </c>
      <c r="O293" s="310" t="str">
        <f t="array" ref="O293">IF(O86="-","-",IF( O86&gt;0,AVERAGE(IF($R$5:$R$66=$G293,O$5:O$66,"-")),"-"))</f>
        <v>-</v>
      </c>
      <c r="P293" s="310" t="str">
        <f t="array" ref="P293">IF(P86="-","-",IF( P86&gt;0,AVERAGE(IF($R$5:$R$66=$G293,P$5:P$66,"-")),"-"))</f>
        <v>-</v>
      </c>
      <c r="Q293" s="310" t="str">
        <f t="array" ref="Q293">IF(Q86="-","-",IF( Q86&gt;0,AVERAGE(IF($R$5:$R$66=$G293,Q$5:Q$66,"-")),"-"))</f>
        <v>-</v>
      </c>
      <c r="R293" s="311" t="str">
        <f t="array" ref="R293">IF(R86="-","-",AVERAGE(IF($R$5:$R$66=$G293,H$5:Q$66,"-")))</f>
        <v>-</v>
      </c>
      <c r="S293" s="186"/>
      <c r="T293" s="272"/>
      <c r="U293" s="272"/>
      <c r="V293" s="272"/>
      <c r="W293" s="272"/>
      <c r="X293" s="272"/>
      <c r="Y293" s="141"/>
      <c r="Z293" s="269"/>
      <c r="AA293" s="269"/>
      <c r="AB293" s="269"/>
      <c r="AC293" s="269"/>
      <c r="AD293" s="269"/>
      <c r="AE293" s="269"/>
      <c r="AF293" s="269"/>
      <c r="AG293" s="269"/>
      <c r="AH293" s="269"/>
      <c r="AI293" s="269"/>
      <c r="AJ293" s="269"/>
      <c r="AK293" s="269"/>
      <c r="AL293" s="269"/>
      <c r="AM293" s="269"/>
      <c r="AN293" s="269"/>
      <c r="AO293" s="269"/>
      <c r="AP293" s="269"/>
      <c r="AQ293" s="269"/>
      <c r="AR293" s="269"/>
      <c r="AS293" s="269"/>
      <c r="AT293" s="269"/>
      <c r="AU293" s="269"/>
      <c r="AV293" s="269"/>
      <c r="AW293" s="269"/>
      <c r="AX293" s="269"/>
      <c r="AY293" s="269"/>
      <c r="AZ293" s="269"/>
      <c r="BA293" s="269"/>
      <c r="BB293" s="269"/>
      <c r="BC293" s="269"/>
      <c r="BF293" s="12"/>
      <c r="BG293" s="12"/>
      <c r="BH293" s="12"/>
      <c r="BI293" s="12"/>
      <c r="BJ293" s="12"/>
      <c r="BK293" s="12"/>
      <c r="BL293" s="12"/>
      <c r="BM293" s="12"/>
      <c r="BN293" s="12"/>
      <c r="BO293" s="12"/>
      <c r="BP293" s="12"/>
      <c r="BQ293" s="12"/>
      <c r="BR293" s="12"/>
      <c r="BS293" s="12"/>
      <c r="BT293" s="12"/>
      <c r="BU293" s="12"/>
    </row>
    <row r="294" spans="1:73" s="273" customFormat="1" ht="12.75" customHeight="1">
      <c r="A294" s="19"/>
      <c r="B294" s="19"/>
      <c r="C294" s="19"/>
      <c r="D294" s="118"/>
      <c r="E294" s="136"/>
      <c r="F294" s="136"/>
      <c r="G294" s="153">
        <f t="shared" si="67"/>
        <v>2</v>
      </c>
      <c r="H294" s="310">
        <f t="array" ref="H294">IF(H87="-","-",IF( H87&gt;0,AVERAGE(IF($R$5:$R$66=$G294,H$5:H$66,"-")),"-"))</f>
        <v>2</v>
      </c>
      <c r="I294" s="310">
        <f t="array" ref="I294">IF(I87="-","-",IF( I87&gt;0,AVERAGE(IF($R$5:$R$66=$G294,I$5:I$66,"-")),"-"))</f>
        <v>2</v>
      </c>
      <c r="J294" s="310">
        <f t="array" ref="J294">IF(J87="-","-",IF( J87&gt;0,AVERAGE(IF($R$5:$R$66=$G294,J$5:J$66,"-")),"-"))</f>
        <v>2</v>
      </c>
      <c r="K294" s="310">
        <f t="array" ref="K294">IF(K87="-","-",IF( K87&gt;0,AVERAGE(IF($R$5:$R$66=$G294,K$5:K$66,"-")),"-"))</f>
        <v>2</v>
      </c>
      <c r="L294" s="310">
        <f t="array" ref="L294">IF(L87="-","-",IF( L87&gt;0,AVERAGE(IF($R$5:$R$66=$G294,L$5:L$66,"-")),"-"))</f>
        <v>2</v>
      </c>
      <c r="M294" s="310">
        <f t="array" ref="M294">IF(M87="-","-",IF( M87&gt;0,AVERAGE(IF($R$5:$R$66=$G294,M$5:M$66,"-")),"-"))</f>
        <v>2.5</v>
      </c>
      <c r="N294" s="310">
        <f t="array" ref="N294">IF(N87="-","-",IF( N87&gt;0,AVERAGE(IF($R$5:$R$66=$G294,N$5:N$66,"-")),"-"))</f>
        <v>2</v>
      </c>
      <c r="O294" s="310">
        <f t="array" ref="O294">IF(O87="-","-",IF( O87&gt;0,AVERAGE(IF($R$5:$R$66=$G294,O$5:O$66,"-")),"-"))</f>
        <v>2</v>
      </c>
      <c r="P294" s="310">
        <f t="array" ref="P294">IF(P87="-","-",IF( P87&gt;0,AVERAGE(IF($R$5:$R$66=$G294,P$5:P$66,"-")),"-"))</f>
        <v>2</v>
      </c>
      <c r="Q294" s="310">
        <f t="array" ref="Q294">IF(Q87="-","-",IF( Q87&gt;0,AVERAGE(IF($R$5:$R$66=$G294,Q$5:Q$66,"-")),"-"))</f>
        <v>2</v>
      </c>
      <c r="R294" s="311">
        <f t="array" ref="R294">IF(R87="-","-",AVERAGE(IF($R$5:$R$66=$G294,H$5:Q$66,"-")))</f>
        <v>2.0499999999999998</v>
      </c>
      <c r="S294" s="186"/>
      <c r="T294" s="272"/>
      <c r="U294" s="272"/>
      <c r="V294" s="272"/>
      <c r="W294" s="272"/>
      <c r="X294" s="272"/>
      <c r="Y294" s="141"/>
      <c r="Z294" s="269"/>
      <c r="AA294" s="269"/>
      <c r="AB294" s="269"/>
      <c r="AC294" s="269"/>
      <c r="AD294" s="269"/>
      <c r="AE294" s="269"/>
      <c r="AF294" s="269"/>
      <c r="AG294" s="269"/>
      <c r="AH294" s="269"/>
      <c r="AI294" s="269"/>
      <c r="AJ294" s="269"/>
      <c r="AK294" s="269"/>
      <c r="AL294" s="269"/>
      <c r="AM294" s="269"/>
      <c r="AN294" s="269"/>
      <c r="AO294" s="269"/>
      <c r="AP294" s="269"/>
      <c r="AQ294" s="269"/>
      <c r="AR294" s="269"/>
      <c r="AS294" s="269"/>
      <c r="AT294" s="269"/>
      <c r="AU294" s="269"/>
      <c r="AV294" s="269"/>
      <c r="AW294" s="269"/>
      <c r="AX294" s="269"/>
      <c r="AY294" s="269"/>
      <c r="AZ294" s="269"/>
      <c r="BA294" s="269"/>
      <c r="BB294" s="269"/>
      <c r="BC294" s="269"/>
      <c r="BF294" s="12"/>
      <c r="BG294" s="12"/>
      <c r="BH294" s="12"/>
      <c r="BI294" s="12"/>
      <c r="BJ294" s="12"/>
      <c r="BK294" s="12"/>
      <c r="BL294" s="12"/>
      <c r="BM294" s="12"/>
      <c r="BN294" s="12"/>
      <c r="BO294" s="12"/>
      <c r="BP294" s="12"/>
      <c r="BQ294" s="12"/>
      <c r="BR294" s="12"/>
      <c r="BS294" s="12"/>
      <c r="BT294" s="12"/>
      <c r="BU294" s="12"/>
    </row>
    <row r="295" spans="1:73" s="273" customFormat="1" ht="12.75" customHeight="1">
      <c r="A295" s="19"/>
      <c r="B295" s="19"/>
      <c r="C295" s="19"/>
      <c r="D295" s="118"/>
      <c r="E295" s="136"/>
      <c r="F295" s="136"/>
      <c r="G295" s="153">
        <f t="shared" si="67"/>
        <v>3</v>
      </c>
      <c r="H295" s="310">
        <f t="array" ref="H295">IF(H88="-","-",IF( H88&gt;0,AVERAGE(IF($R$5:$R$66=$G295,H$5:H$66,"-")),"-"))</f>
        <v>3</v>
      </c>
      <c r="I295" s="310">
        <f t="array" ref="I295">IF(I88="-","-",IF( I88&gt;0,AVERAGE(IF($R$5:$R$66=$G295,I$5:I$66,"-")),"-"))</f>
        <v>3</v>
      </c>
      <c r="J295" s="310">
        <f t="array" ref="J295">IF(J88="-","-",IF( J88&gt;0,AVERAGE(IF($R$5:$R$66=$G295,J$5:J$66,"-")),"-"))</f>
        <v>3.1111111111111112</v>
      </c>
      <c r="K295" s="310">
        <f t="array" ref="K295">IF(K88="-","-",IF( K88&gt;0,AVERAGE(IF($R$5:$R$66=$G295,K$5:K$66,"-")),"-"))</f>
        <v>3.4444444444444446</v>
      </c>
      <c r="L295" s="310">
        <f t="array" ref="L295">IF(L88="-","-",IF( L88&gt;0,AVERAGE(IF($R$5:$R$66=$G295,L$5:L$66,"-")),"-"))</f>
        <v>3</v>
      </c>
      <c r="M295" s="310">
        <f t="array" ref="M295">IF(M88="-","-",IF( M88&gt;0,AVERAGE(IF($R$5:$R$66=$G295,M$5:M$66,"-")),"-"))</f>
        <v>3</v>
      </c>
      <c r="N295" s="310">
        <f t="array" ref="N295">IF(N88="-","-",IF( N88&gt;0,AVERAGE(IF($R$5:$R$66=$G295,N$5:N$66,"-")),"-"))</f>
        <v>3.1111111111111112</v>
      </c>
      <c r="O295" s="310">
        <f t="array" ref="O295">IF(O88="-","-",IF( O88&gt;0,AVERAGE(IF($R$5:$R$66=$G295,O$5:O$66,"-")),"-"))</f>
        <v>3.1111111111111112</v>
      </c>
      <c r="P295" s="310">
        <f t="array" ref="P295">IF(P88="-","-",IF( P88&gt;0,AVERAGE(IF($R$5:$R$66=$G295,P$5:P$66,"-")),"-"))</f>
        <v>3.5555555555555554</v>
      </c>
      <c r="Q295" s="310">
        <f t="array" ref="Q295">IF(Q88="-","-",IF( Q88&gt;0,AVERAGE(IF($R$5:$R$66=$G295,Q$5:Q$66,"-")),"-"))</f>
        <v>3.2222222222222223</v>
      </c>
      <c r="R295" s="311">
        <f t="array" ref="R295">IF(R88="-","-",AVERAGE(IF($R$5:$R$66=$G295,H$5:Q$66,"-")))</f>
        <v>3.1555555555555554</v>
      </c>
      <c r="S295" s="186"/>
      <c r="T295" s="272"/>
      <c r="U295" s="272"/>
      <c r="V295" s="272"/>
      <c r="W295" s="272"/>
      <c r="X295" s="272"/>
      <c r="Y295" s="141"/>
      <c r="Z295" s="269"/>
      <c r="AA295" s="269"/>
      <c r="AB295" s="269"/>
      <c r="AC295" s="269"/>
      <c r="AD295" s="269"/>
      <c r="AE295" s="269"/>
      <c r="AF295" s="269"/>
      <c r="AG295" s="269"/>
      <c r="AH295" s="269"/>
      <c r="AI295" s="269"/>
      <c r="AJ295" s="269"/>
      <c r="AK295" s="269"/>
      <c r="AL295" s="269"/>
      <c r="AM295" s="269"/>
      <c r="AN295" s="269"/>
      <c r="AO295" s="269"/>
      <c r="AP295" s="269"/>
      <c r="AQ295" s="269"/>
      <c r="AR295" s="269"/>
      <c r="AS295" s="269"/>
      <c r="AT295" s="269"/>
      <c r="AU295" s="269"/>
      <c r="AV295" s="269"/>
      <c r="AW295" s="269"/>
      <c r="AX295" s="269"/>
      <c r="AY295" s="269"/>
      <c r="AZ295" s="269"/>
      <c r="BA295" s="269"/>
      <c r="BB295" s="269"/>
      <c r="BC295" s="269"/>
      <c r="BF295" s="12"/>
      <c r="BG295" s="12"/>
      <c r="BH295" s="12"/>
      <c r="BI295" s="12"/>
      <c r="BJ295" s="12"/>
      <c r="BK295" s="12"/>
      <c r="BL295" s="12"/>
      <c r="BM295" s="12"/>
      <c r="BN295" s="12"/>
      <c r="BO295" s="12"/>
      <c r="BP295" s="12"/>
      <c r="BQ295" s="12"/>
      <c r="BR295" s="12"/>
      <c r="BS295" s="12"/>
      <c r="BT295" s="12"/>
      <c r="BU295" s="12"/>
    </row>
    <row r="296" spans="1:73" s="273" customFormat="1" ht="12.75" customHeight="1">
      <c r="A296" s="19"/>
      <c r="B296" s="19"/>
      <c r="C296" s="19"/>
      <c r="D296" s="118"/>
      <c r="E296" s="136"/>
      <c r="F296" s="136"/>
      <c r="G296" s="153">
        <f t="shared" si="67"/>
        <v>4</v>
      </c>
      <c r="H296" s="310">
        <f t="array" ref="H296">IF(H89="-","-",IF( H89&gt;0,AVERAGE(IF($R$5:$R$66=$G296,H$5:H$66,"-")),"-"))</f>
        <v>3.9545454545454546</v>
      </c>
      <c r="I296" s="310">
        <f t="array" ref="I296">IF(I89="-","-",IF( I89&gt;0,AVERAGE(IF($R$5:$R$66=$G296,I$5:I$66,"-")),"-"))</f>
        <v>3.8636363636363638</v>
      </c>
      <c r="J296" s="310">
        <f t="array" ref="J296">IF(J89="-","-",IF( J89&gt;0,AVERAGE(IF($R$5:$R$66=$G296,J$5:J$66,"-")),"-"))</f>
        <v>3.8636363636363638</v>
      </c>
      <c r="K296" s="310">
        <f t="array" ref="K296">IF(K89="-","-",IF( K89&gt;0,AVERAGE(IF($R$5:$R$66=$G296,K$5:K$66,"-")),"-"))</f>
        <v>4.0454545454545459</v>
      </c>
      <c r="L296" s="310">
        <f t="array" ref="L296">IF(L89="-","-",IF( L89&gt;0,AVERAGE(IF($R$5:$R$66=$G296,L$5:L$66,"-")),"-"))</f>
        <v>3.7727272727272729</v>
      </c>
      <c r="M296" s="310">
        <f t="array" ref="M296">IF(M89="-","-",IF( M89&gt;0,AVERAGE(IF($R$5:$R$66=$G296,M$5:M$66,"-")),"-"))</f>
        <v>4.1818181818181817</v>
      </c>
      <c r="N296" s="310">
        <f t="array" ref="N296">IF(N89="-","-",IF( N89&gt;0,AVERAGE(IF($R$5:$R$66=$G296,N$5:N$66,"-")),"-"))</f>
        <v>4</v>
      </c>
      <c r="O296" s="310">
        <f t="array" ref="O296">IF(O89="-","-",IF( O89&gt;0,AVERAGE(IF($R$5:$R$66=$G296,O$5:O$66,"-")),"-"))</f>
        <v>4.0909090909090908</v>
      </c>
      <c r="P296" s="310">
        <f t="array" ref="P296">IF(P89="-","-",IF( P89&gt;0,AVERAGE(IF($R$5:$R$66=$G296,P$5:P$66,"-")),"-"))</f>
        <v>4.2272727272727275</v>
      </c>
      <c r="Q296" s="310">
        <f t="array" ref="Q296">IF(Q89="-","-",IF( Q89&gt;0,AVERAGE(IF($R$5:$R$66=$G296,Q$5:Q$66,"-")),"-"))</f>
        <v>4.2272727272727275</v>
      </c>
      <c r="R296" s="311">
        <f t="array" ref="R296">IF(R89="-","-",AVERAGE(IF($R$5:$R$66=$G296,H$5:Q$66,"-")))</f>
        <v>4.0227272727272725</v>
      </c>
      <c r="S296" s="186"/>
      <c r="T296" s="272"/>
      <c r="U296" s="272"/>
      <c r="V296" s="272"/>
      <c r="W296" s="272"/>
      <c r="X296" s="272"/>
      <c r="Y296" s="141"/>
      <c r="Z296" s="269"/>
      <c r="AA296" s="269"/>
      <c r="AB296" s="269"/>
      <c r="AC296" s="269"/>
      <c r="AD296" s="269"/>
      <c r="AE296" s="269"/>
      <c r="AF296" s="269"/>
      <c r="AG296" s="269"/>
      <c r="AH296" s="269"/>
      <c r="AI296" s="269"/>
      <c r="AJ296" s="269"/>
      <c r="AK296" s="269"/>
      <c r="AL296" s="269"/>
      <c r="AM296" s="269"/>
      <c r="AN296" s="269"/>
      <c r="AO296" s="269"/>
      <c r="AP296" s="269"/>
      <c r="AQ296" s="269"/>
      <c r="AR296" s="269"/>
      <c r="AS296" s="269"/>
      <c r="AT296" s="269"/>
      <c r="AU296" s="269"/>
      <c r="AV296" s="269"/>
      <c r="AW296" s="269"/>
      <c r="AX296" s="269"/>
      <c r="AY296" s="269"/>
      <c r="AZ296" s="269"/>
      <c r="BA296" s="269"/>
      <c r="BB296" s="269"/>
      <c r="BC296" s="269"/>
      <c r="BF296" s="12"/>
      <c r="BG296" s="12"/>
      <c r="BH296" s="12"/>
      <c r="BI296" s="12"/>
      <c r="BJ296" s="12"/>
      <c r="BK296" s="12"/>
      <c r="BL296" s="12"/>
      <c r="BM296" s="12"/>
      <c r="BN296" s="12"/>
      <c r="BO296" s="12"/>
      <c r="BP296" s="12"/>
      <c r="BQ296" s="12"/>
      <c r="BR296" s="12"/>
      <c r="BS296" s="12"/>
      <c r="BT296" s="12"/>
      <c r="BU296" s="12"/>
    </row>
    <row r="297" spans="1:73" s="273" customFormat="1" ht="12.75" customHeight="1">
      <c r="A297" s="19"/>
      <c r="B297" s="19"/>
      <c r="C297" s="19"/>
      <c r="D297" s="118"/>
      <c r="E297" s="136"/>
      <c r="F297" s="136"/>
      <c r="G297" s="153">
        <f t="shared" si="67"/>
        <v>5</v>
      </c>
      <c r="H297" s="310">
        <f t="array" ref="H297">IF(H90="-","-",IF( H90&gt;0,AVERAGE(IF($R$5:$R$66=$G297,H$5:H$66,"-")),"-"))</f>
        <v>5.3076923076923075</v>
      </c>
      <c r="I297" s="310">
        <f t="array" ref="I297">IF(I90="-","-",IF( I90&gt;0,AVERAGE(IF($R$5:$R$66=$G297,I$5:I$66,"-")),"-"))</f>
        <v>5.0769230769230766</v>
      </c>
      <c r="J297" s="310">
        <f t="array" ref="J297">IF(J90="-","-",IF( J90&gt;0,AVERAGE(IF($R$5:$R$66=$G297,J$5:J$66,"-")),"-"))</f>
        <v>5</v>
      </c>
      <c r="K297" s="310">
        <f t="array" ref="K297">IF(K90="-","-",IF( K90&gt;0,AVERAGE(IF($R$5:$R$66=$G297,K$5:K$66,"-")),"-"))</f>
        <v>5.5384615384615383</v>
      </c>
      <c r="L297" s="310">
        <f t="array" ref="L297">IF(L90="-","-",IF( L90&gt;0,AVERAGE(IF($R$5:$R$66=$G297,L$5:L$66,"-")),"-"))</f>
        <v>4.9230769230769234</v>
      </c>
      <c r="M297" s="310">
        <f t="array" ref="M297">IF(M90="-","-",IF( M90&gt;0,AVERAGE(IF($R$5:$R$66=$G297,M$5:M$66,"-")),"-"))</f>
        <v>5.2307692307692308</v>
      </c>
      <c r="N297" s="310">
        <f t="array" ref="N297">IF(N90="-","-",IF( N90&gt;0,AVERAGE(IF($R$5:$R$66=$G297,N$5:N$66,"-")),"-"))</f>
        <v>5.615384615384615</v>
      </c>
      <c r="O297" s="310">
        <f t="array" ref="O297">IF(O90="-","-",IF( O90&gt;0,AVERAGE(IF($R$5:$R$66=$G297,O$5:O$66,"-")),"-"))</f>
        <v>5.0769230769230766</v>
      </c>
      <c r="P297" s="310">
        <f t="array" ref="P297">IF(P90="-","-",IF( P90&gt;0,AVERAGE(IF($R$5:$R$66=$G297,P$5:P$66,"-")),"-"))</f>
        <v>5.1538461538461542</v>
      </c>
      <c r="Q297" s="310">
        <f t="array" ref="Q297">IF(Q90="-","-",IF( Q90&gt;0,AVERAGE(IF($R$5:$R$66=$G297,Q$5:Q$66,"-")),"-"))</f>
        <v>5.2307692307692308</v>
      </c>
      <c r="R297" s="311">
        <f t="array" ref="R297">IF(R90="-","-",AVERAGE(IF($R$5:$R$66=$G297,H$5:Q$66,"-")))</f>
        <v>5.2153846153846155</v>
      </c>
      <c r="S297" s="186"/>
      <c r="T297" s="272"/>
      <c r="U297" s="272"/>
      <c r="V297" s="272"/>
      <c r="W297" s="272"/>
      <c r="X297" s="272"/>
      <c r="Y297" s="141"/>
      <c r="Z297" s="269"/>
      <c r="AA297" s="269"/>
      <c r="AB297" s="269"/>
      <c r="AC297" s="269"/>
      <c r="AD297" s="269"/>
      <c r="AE297" s="269"/>
      <c r="AF297" s="269"/>
      <c r="AG297" s="269"/>
      <c r="AH297" s="269"/>
      <c r="AI297" s="269"/>
      <c r="AJ297" s="269"/>
      <c r="AK297" s="269"/>
      <c r="AL297" s="269"/>
      <c r="AM297" s="269"/>
      <c r="AN297" s="269"/>
      <c r="AO297" s="269"/>
      <c r="AP297" s="269"/>
      <c r="AQ297" s="269"/>
      <c r="AR297" s="269"/>
      <c r="AS297" s="269"/>
      <c r="AT297" s="269"/>
      <c r="AU297" s="269"/>
      <c r="AV297" s="269"/>
      <c r="AW297" s="269"/>
      <c r="AX297" s="269"/>
      <c r="AY297" s="269"/>
      <c r="AZ297" s="269"/>
      <c r="BA297" s="269"/>
      <c r="BB297" s="269"/>
      <c r="BC297" s="269"/>
      <c r="BF297" s="12"/>
      <c r="BG297" s="12"/>
      <c r="BH297" s="12"/>
      <c r="BI297" s="12"/>
      <c r="BJ297" s="12"/>
      <c r="BK297" s="12"/>
      <c r="BL297" s="12"/>
      <c r="BM297" s="12"/>
      <c r="BN297" s="12"/>
      <c r="BO297" s="12"/>
      <c r="BP297" s="12"/>
      <c r="BQ297" s="12"/>
      <c r="BR297" s="12"/>
      <c r="BS297" s="12"/>
      <c r="BT297" s="12"/>
      <c r="BU297" s="12"/>
    </row>
    <row r="298" spans="1:73" s="273" customFormat="1" ht="12.75" customHeight="1">
      <c r="A298" s="19"/>
      <c r="B298" s="19"/>
      <c r="C298" s="19"/>
      <c r="D298" s="118"/>
      <c r="E298" s="136"/>
      <c r="F298" s="136"/>
      <c r="G298" s="153">
        <f t="shared" si="67"/>
        <v>6</v>
      </c>
      <c r="H298" s="310">
        <f t="array" ref="H298">IF(H91="-","-",IF( H91&gt;0,AVERAGE(IF($R$5:$R$66=$G298,H$5:H$66,"-")),"-"))</f>
        <v>6.3</v>
      </c>
      <c r="I298" s="310">
        <f t="array" ref="I298">IF(I91="-","-",IF( I91&gt;0,AVERAGE(IF($R$5:$R$66=$G298,I$5:I$66,"-")),"-"))</f>
        <v>6.1</v>
      </c>
      <c r="J298" s="310">
        <f t="array" ref="J298">IF(J91="-","-",IF( J91&gt;0,AVERAGE(IF($R$5:$R$66=$G298,J$5:J$66,"-")),"-"))</f>
        <v>5.8</v>
      </c>
      <c r="K298" s="310">
        <f t="array" ref="K298">IF(K91="-","-",IF( K91&gt;0,AVERAGE(IF($R$5:$R$66=$G298,K$5:K$66,"-")),"-"))</f>
        <v>6.3</v>
      </c>
      <c r="L298" s="310">
        <f t="array" ref="L298">IF(L91="-","-",IF( L91&gt;0,AVERAGE(IF($R$5:$R$66=$G298,L$5:L$66,"-")),"-"))</f>
        <v>5.8</v>
      </c>
      <c r="M298" s="310">
        <f t="array" ref="M298">IF(M91="-","-",IF( M91&gt;0,AVERAGE(IF($R$5:$R$66=$G298,M$5:M$66,"-")),"-"))</f>
        <v>6</v>
      </c>
      <c r="N298" s="310">
        <f t="array" ref="N298">IF(N91="-","-",IF( N91&gt;0,AVERAGE(IF($R$5:$R$66=$G298,N$5:N$66,"-")),"-"))</f>
        <v>6.3</v>
      </c>
      <c r="O298" s="310">
        <f t="array" ref="O298">IF(O91="-","-",IF( O91&gt;0,AVERAGE(IF($R$5:$R$66=$G298,O$5:O$66,"-")),"-"))</f>
        <v>6.2</v>
      </c>
      <c r="P298" s="310">
        <f t="array" ref="P298">IF(P91="-","-",IF( P91&gt;0,AVERAGE(IF($R$5:$R$66=$G298,P$5:P$66,"-")),"-"))</f>
        <v>6.4</v>
      </c>
      <c r="Q298" s="310">
        <f t="array" ref="Q298">IF(Q91="-","-",IF( Q91&gt;0,AVERAGE(IF($R$5:$R$66=$G298,Q$5:Q$66,"-")),"-"))</f>
        <v>6.4</v>
      </c>
      <c r="R298" s="311">
        <f t="array" ref="R298">IF(R91="-","-",AVERAGE(IF($R$5:$R$66=$G298,H$5:Q$66,"-")))</f>
        <v>6.16</v>
      </c>
      <c r="S298" s="186"/>
      <c r="T298" s="272"/>
      <c r="U298" s="272"/>
      <c r="V298" s="272"/>
      <c r="W298" s="272"/>
      <c r="X298" s="272"/>
      <c r="Y298" s="141"/>
      <c r="Z298" s="269"/>
      <c r="AA298" s="269"/>
      <c r="AB298" s="269"/>
      <c r="AC298" s="269"/>
      <c r="AD298" s="269"/>
      <c r="AE298" s="269"/>
      <c r="AF298" s="269"/>
      <c r="AG298" s="269"/>
      <c r="AH298" s="269"/>
      <c r="AI298" s="269"/>
      <c r="AJ298" s="269"/>
      <c r="AK298" s="269"/>
      <c r="AL298" s="269"/>
      <c r="AM298" s="269"/>
      <c r="AN298" s="269"/>
      <c r="AO298" s="269"/>
      <c r="AP298" s="269"/>
      <c r="AQ298" s="269"/>
      <c r="AR298" s="269"/>
      <c r="AS298" s="269"/>
      <c r="AT298" s="269"/>
      <c r="AU298" s="269"/>
      <c r="AV298" s="269"/>
      <c r="AW298" s="269"/>
      <c r="AX298" s="269"/>
      <c r="AY298" s="269"/>
      <c r="AZ298" s="269"/>
      <c r="BA298" s="269"/>
      <c r="BB298" s="269"/>
      <c r="BC298" s="269"/>
      <c r="BF298" s="12"/>
      <c r="BG298" s="12"/>
      <c r="BH298" s="12"/>
      <c r="BI298" s="12"/>
      <c r="BJ298" s="12"/>
      <c r="BK298" s="12"/>
      <c r="BL298" s="12"/>
      <c r="BM298" s="12"/>
      <c r="BN298" s="12"/>
      <c r="BO298" s="12"/>
      <c r="BP298" s="12"/>
      <c r="BQ298" s="12"/>
      <c r="BR298" s="12"/>
      <c r="BS298" s="12"/>
      <c r="BT298" s="12"/>
      <c r="BU298" s="12"/>
    </row>
    <row r="299" spans="1:73" s="273" customFormat="1" ht="12.75" customHeight="1">
      <c r="A299" s="19"/>
      <c r="B299" s="19"/>
      <c r="C299" s="19"/>
      <c r="D299" s="118"/>
      <c r="E299" s="136"/>
      <c r="F299" s="136"/>
      <c r="G299" s="153">
        <f t="shared" si="67"/>
        <v>7</v>
      </c>
      <c r="H299" s="310">
        <f t="array" ref="H299">IF(H92="-","-",IF( H92&gt;0,AVERAGE(IF($R$5:$R$66=$G299,H$5:H$66,"-")),"-"))</f>
        <v>7</v>
      </c>
      <c r="I299" s="310">
        <f t="array" ref="I299">IF(I92="-","-",IF( I92&gt;0,AVERAGE(IF($R$5:$R$66=$G299,I$5:I$66,"-")),"-"))</f>
        <v>7</v>
      </c>
      <c r="J299" s="310">
        <f t="array" ref="J299">IF(J92="-","-",IF( J92&gt;0,AVERAGE(IF($R$5:$R$66=$G299,J$5:J$66,"-")),"-"))</f>
        <v>7</v>
      </c>
      <c r="K299" s="310">
        <f t="array" ref="K299">IF(K92="-","-",IF( K92&gt;0,AVERAGE(IF($R$5:$R$66=$G299,K$5:K$66,"-")),"-"))</f>
        <v>7.333333333333333</v>
      </c>
      <c r="L299" s="310">
        <f t="array" ref="L299">IF(L92="-","-",IF( L92&gt;0,AVERAGE(IF($R$5:$R$66=$G299,L$5:L$66,"-")),"-"))</f>
        <v>7</v>
      </c>
      <c r="M299" s="310">
        <f t="array" ref="M299">IF(M92="-","-",IF( M92&gt;0,AVERAGE(IF($R$5:$R$66=$G299,M$5:M$66,"-")),"-"))</f>
        <v>7.333333333333333</v>
      </c>
      <c r="N299" s="310">
        <f t="array" ref="N299">IF(N92="-","-",IF( N92&gt;0,AVERAGE(IF($R$5:$R$66=$G299,N$5:N$66,"-")),"-"))</f>
        <v>7</v>
      </c>
      <c r="O299" s="310">
        <f t="array" ref="O299">IF(O92="-","-",IF( O92&gt;0,AVERAGE(IF($R$5:$R$66=$G299,O$5:O$66,"-")),"-"))</f>
        <v>7.666666666666667</v>
      </c>
      <c r="P299" s="310">
        <f t="array" ref="P299">IF(P92="-","-",IF( P92&gt;0,AVERAGE(IF($R$5:$R$66=$G299,P$5:P$66,"-")),"-"))</f>
        <v>7.666666666666667</v>
      </c>
      <c r="Q299" s="310">
        <f t="array" ref="Q299">IF(Q92="-","-",IF( Q92&gt;0,AVERAGE(IF($R$5:$R$66=$G299,Q$5:Q$66,"-")),"-"))</f>
        <v>7.333333333333333</v>
      </c>
      <c r="R299" s="311">
        <f t="array" ref="R299">IF(R92="-","-",AVERAGE(IF($R$5:$R$66=$G299,H$5:Q$66,"-")))</f>
        <v>7.2333333333333334</v>
      </c>
      <c r="S299" s="186"/>
      <c r="T299" s="272"/>
      <c r="U299" s="272"/>
      <c r="V299" s="272"/>
      <c r="W299" s="272"/>
      <c r="X299" s="272"/>
      <c r="Y299" s="141"/>
      <c r="Z299" s="269"/>
      <c r="AA299" s="269"/>
      <c r="AB299" s="269"/>
      <c r="AC299" s="269"/>
      <c r="AD299" s="269"/>
      <c r="AE299" s="269"/>
      <c r="AF299" s="269"/>
      <c r="AG299" s="269"/>
      <c r="AH299" s="269"/>
      <c r="AI299" s="269"/>
      <c r="AJ299" s="269"/>
      <c r="AK299" s="269"/>
      <c r="AL299" s="269"/>
      <c r="AM299" s="269"/>
      <c r="AN299" s="269"/>
      <c r="AO299" s="269"/>
      <c r="AP299" s="269"/>
      <c r="AQ299" s="269"/>
      <c r="AR299" s="269"/>
      <c r="AS299" s="269"/>
      <c r="AT299" s="269"/>
      <c r="AU299" s="269"/>
      <c r="AV299" s="269"/>
      <c r="AW299" s="269"/>
      <c r="AX299" s="269"/>
      <c r="AY299" s="269"/>
      <c r="AZ299" s="269"/>
      <c r="BA299" s="269"/>
      <c r="BB299" s="269"/>
      <c r="BC299" s="269"/>
      <c r="BF299" s="12"/>
      <c r="BG299" s="12"/>
      <c r="BH299" s="12"/>
      <c r="BI299" s="12"/>
      <c r="BJ299" s="12"/>
      <c r="BK299" s="12"/>
      <c r="BL299" s="12"/>
      <c r="BM299" s="12"/>
      <c r="BN299" s="12"/>
      <c r="BO299" s="12"/>
      <c r="BP299" s="12"/>
      <c r="BQ299" s="12"/>
      <c r="BR299" s="12"/>
      <c r="BS299" s="12"/>
      <c r="BT299" s="12"/>
      <c r="BU299" s="12"/>
    </row>
    <row r="300" spans="1:73" s="273" customFormat="1" ht="12.75" customHeight="1">
      <c r="A300" s="19"/>
      <c r="B300" s="19"/>
      <c r="C300" s="19"/>
      <c r="D300" s="118"/>
      <c r="E300" s="136"/>
      <c r="F300" s="136"/>
      <c r="G300" s="153">
        <f t="shared" si="67"/>
        <v>8</v>
      </c>
      <c r="H300" s="310" t="str">
        <f t="array" ref="H300">IF(H93="-","-",IF( H93&gt;0,AVERAGE(IF($R$5:$R$66=$G300,H$5:H$66,"-")),"-"))</f>
        <v>-</v>
      </c>
      <c r="I300" s="310" t="str">
        <f t="array" ref="I300">IF(I93="-","-",IF( I93&gt;0,AVERAGE(IF($R$5:$R$66=$G300,I$5:I$66,"-")),"-"))</f>
        <v>-</v>
      </c>
      <c r="J300" s="310" t="str">
        <f t="array" ref="J300">IF(J93="-","-",IF( J93&gt;0,AVERAGE(IF($R$5:$R$66=$G300,J$5:J$66,"-")),"-"))</f>
        <v>-</v>
      </c>
      <c r="K300" s="310" t="str">
        <f t="array" ref="K300">IF(K93="-","-",IF( K93&gt;0,AVERAGE(IF($R$5:$R$66=$G300,K$5:K$66,"-")),"-"))</f>
        <v>-</v>
      </c>
      <c r="L300" s="310" t="str">
        <f t="array" ref="L300">IF(L93="-","-",IF( L93&gt;0,AVERAGE(IF($R$5:$R$66=$G300,L$5:L$66,"-")),"-"))</f>
        <v>-</v>
      </c>
      <c r="M300" s="310" t="str">
        <f t="array" ref="M300">IF(M93="-","-",IF( M93&gt;0,AVERAGE(IF($R$5:$R$66=$G300,M$5:M$66,"-")),"-"))</f>
        <v>-</v>
      </c>
      <c r="N300" s="310" t="str">
        <f t="array" ref="N300">IF(N93="-","-",IF( N93&gt;0,AVERAGE(IF($R$5:$R$66=$G300,N$5:N$66,"-")),"-"))</f>
        <v>-</v>
      </c>
      <c r="O300" s="310" t="str">
        <f t="array" ref="O300">IF(O93="-","-",IF( O93&gt;0,AVERAGE(IF($R$5:$R$66=$G300,O$5:O$66,"-")),"-"))</f>
        <v>-</v>
      </c>
      <c r="P300" s="310" t="str">
        <f t="array" ref="P300">IF(P93="-","-",IF( P93&gt;0,AVERAGE(IF($R$5:$R$66=$G300,P$5:P$66,"-")),"-"))</f>
        <v>-</v>
      </c>
      <c r="Q300" s="310" t="str">
        <f t="array" ref="Q300">IF(Q93="-","-",IF( Q93&gt;0,AVERAGE(IF($R$5:$R$66=$G300,Q$5:Q$66,"-")),"-"))</f>
        <v>-</v>
      </c>
      <c r="R300" s="311" t="str">
        <f t="array" ref="R300">IF(R93="-","-",AVERAGE(IF($R$5:$R$66=$G300,H$5:Q$66,"-")))</f>
        <v>-</v>
      </c>
      <c r="S300" s="186"/>
      <c r="T300" s="272"/>
      <c r="U300" s="272"/>
      <c r="V300" s="272"/>
      <c r="W300" s="272"/>
      <c r="X300" s="272"/>
      <c r="Y300" s="141"/>
      <c r="Z300" s="269"/>
      <c r="AA300" s="269"/>
      <c r="AB300" s="269"/>
      <c r="AC300" s="269"/>
      <c r="AD300" s="269"/>
      <c r="AE300" s="269"/>
      <c r="AF300" s="269"/>
      <c r="AG300" s="269"/>
      <c r="AH300" s="269"/>
      <c r="AI300" s="269"/>
      <c r="AJ300" s="269"/>
      <c r="AK300" s="269"/>
      <c r="AL300" s="269"/>
      <c r="AM300" s="269"/>
      <c r="AN300" s="269"/>
      <c r="AO300" s="269"/>
      <c r="AP300" s="269"/>
      <c r="AQ300" s="269"/>
      <c r="AR300" s="269"/>
      <c r="AS300" s="269"/>
      <c r="AT300" s="269"/>
      <c r="AU300" s="269"/>
      <c r="AV300" s="269"/>
      <c r="AW300" s="269"/>
      <c r="AX300" s="269"/>
      <c r="AY300" s="269"/>
      <c r="AZ300" s="269"/>
      <c r="BA300" s="269"/>
      <c r="BB300" s="269"/>
      <c r="BC300" s="269"/>
      <c r="BF300" s="12"/>
      <c r="BG300" s="12"/>
      <c r="BH300" s="12"/>
      <c r="BI300" s="12"/>
      <c r="BJ300" s="12"/>
      <c r="BK300" s="12"/>
      <c r="BL300" s="12"/>
      <c r="BM300" s="12"/>
      <c r="BN300" s="12"/>
      <c r="BO300" s="12"/>
      <c r="BP300" s="12"/>
      <c r="BQ300" s="12"/>
      <c r="BR300" s="12"/>
      <c r="BS300" s="12"/>
      <c r="BT300" s="12"/>
      <c r="BU300" s="12"/>
    </row>
    <row r="301" spans="1:73" s="273" customFormat="1" ht="12.75" customHeight="1">
      <c r="A301" s="19"/>
      <c r="B301" s="19"/>
      <c r="C301" s="19"/>
      <c r="D301" s="118"/>
      <c r="E301" s="136"/>
      <c r="F301" s="136"/>
      <c r="G301" s="153">
        <f t="shared" si="67"/>
        <v>9</v>
      </c>
      <c r="H301" s="310">
        <f t="array" ref="H301">IF(H94="-","-",IF( H94&gt;0,AVERAGE(IF($R$5:$R$66=$G301,H$5:H$66,"-")),"-"))</f>
        <v>7.5</v>
      </c>
      <c r="I301" s="310">
        <f t="array" ref="I301">IF(I94="-","-",IF( I94&gt;0,AVERAGE(IF($R$5:$R$66=$G301,I$5:I$66,"-")),"-"))</f>
        <v>9</v>
      </c>
      <c r="J301" s="310">
        <f t="array" ref="J301">IF(J94="-","-",IF( J94&gt;0,AVERAGE(IF($R$5:$R$66=$G301,J$5:J$66,"-")),"-"))</f>
        <v>9.5</v>
      </c>
      <c r="K301" s="310">
        <f t="array" ref="K301">IF(K94="-","-",IF( K94&gt;0,AVERAGE(IF($R$5:$R$66=$G301,K$5:K$66,"-")),"-"))</f>
        <v>9.5</v>
      </c>
      <c r="L301" s="310">
        <f t="array" ref="L301">IF(L94="-","-",IF( L94&gt;0,AVERAGE(IF($R$5:$R$66=$G301,L$5:L$66,"-")),"-"))</f>
        <v>7.5</v>
      </c>
      <c r="M301" s="310">
        <f t="array" ref="M301">IF(M94="-","-",IF( M94&gt;0,AVERAGE(IF($R$5:$R$66=$G301,M$5:M$66,"-")),"-"))</f>
        <v>7.5</v>
      </c>
      <c r="N301" s="310">
        <f t="array" ref="N301">IF(N94="-","-",IF( N94&gt;0,AVERAGE(IF($R$5:$R$66=$G301,N$5:N$66,"-")),"-"))</f>
        <v>9</v>
      </c>
      <c r="O301" s="310">
        <f t="array" ref="O301">IF(O94="-","-",IF( O94&gt;0,AVERAGE(IF($R$5:$R$66=$G301,O$5:O$66,"-")),"-"))</f>
        <v>8.5</v>
      </c>
      <c r="P301" s="310">
        <f t="array" ref="P301">IF(P94="-","-",IF( P94&gt;0,AVERAGE(IF($R$5:$R$66=$G301,P$5:P$66,"-")),"-"))</f>
        <v>10.5</v>
      </c>
      <c r="Q301" s="310">
        <f t="array" ref="Q301">IF(Q94="-","-",IF( Q94&gt;0,AVERAGE(IF($R$5:$R$66=$G301,Q$5:Q$66,"-")),"-"))</f>
        <v>9.5</v>
      </c>
      <c r="R301" s="311">
        <f t="array" ref="R301">IF(R94="-","-",AVERAGE(IF($R$5:$R$66=$G301,H$5:Q$66,"-")))</f>
        <v>8.8000000000000007</v>
      </c>
      <c r="S301" s="186"/>
      <c r="T301" s="272"/>
      <c r="U301" s="272"/>
      <c r="V301" s="272"/>
      <c r="W301" s="272"/>
      <c r="X301" s="272"/>
      <c r="Y301" s="141"/>
      <c r="Z301" s="269"/>
      <c r="AA301" s="269"/>
      <c r="AB301" s="269"/>
      <c r="AC301" s="269"/>
      <c r="AD301" s="269"/>
      <c r="AE301" s="269"/>
      <c r="AF301" s="269"/>
      <c r="AG301" s="269"/>
      <c r="AH301" s="269"/>
      <c r="AI301" s="269"/>
      <c r="AJ301" s="269"/>
      <c r="AK301" s="269"/>
      <c r="AL301" s="269"/>
      <c r="AM301" s="269"/>
      <c r="AN301" s="269"/>
      <c r="AO301" s="269"/>
      <c r="AP301" s="269"/>
      <c r="AQ301" s="269"/>
      <c r="AR301" s="269"/>
      <c r="AS301" s="269"/>
      <c r="AT301" s="269"/>
      <c r="AU301" s="269"/>
      <c r="AV301" s="269"/>
      <c r="AW301" s="269"/>
      <c r="AX301" s="269"/>
      <c r="AY301" s="269"/>
      <c r="AZ301" s="269"/>
      <c r="BA301" s="269"/>
      <c r="BB301" s="269"/>
      <c r="BC301" s="269"/>
      <c r="BF301" s="12"/>
      <c r="BG301" s="12"/>
      <c r="BH301" s="12"/>
      <c r="BI301" s="12"/>
      <c r="BJ301" s="12"/>
      <c r="BK301" s="12"/>
      <c r="BL301" s="12"/>
      <c r="BM301" s="12"/>
      <c r="BN301" s="12"/>
      <c r="BO301" s="12"/>
      <c r="BP301" s="12"/>
      <c r="BQ301" s="12"/>
      <c r="BR301" s="12"/>
      <c r="BS301" s="12"/>
      <c r="BT301" s="12"/>
      <c r="BU301" s="12"/>
    </row>
    <row r="302" spans="1:73" s="273" customFormat="1" ht="12.75" customHeight="1">
      <c r="A302" s="19"/>
      <c r="B302" s="19"/>
      <c r="C302" s="19"/>
      <c r="D302" s="118"/>
      <c r="E302" s="136"/>
      <c r="F302" s="136"/>
      <c r="G302" s="153">
        <f t="shared" si="67"/>
        <v>10</v>
      </c>
      <c r="H302" s="310">
        <f t="array" ref="H302">IF(H95="-","-",IF( H95&gt;0,AVERAGE(IF($R$5:$R$66=$G302,H$5:H$66,"-")),"-"))</f>
        <v>10</v>
      </c>
      <c r="I302" s="310">
        <f t="array" ref="I302">IF(I95="-","-",IF( I95&gt;0,AVERAGE(IF($R$5:$R$66=$G302,I$5:I$66,"-")),"-"))</f>
        <v>10</v>
      </c>
      <c r="J302" s="310">
        <f t="array" ref="J302">IF(J95="-","-",IF( J95&gt;0,AVERAGE(IF($R$5:$R$66=$G302,J$5:J$66,"-")),"-"))</f>
        <v>9</v>
      </c>
      <c r="K302" s="310">
        <f t="array" ref="K302">IF(K95="-","-",IF( K95&gt;0,AVERAGE(IF($R$5:$R$66=$G302,K$5:K$66,"-")),"-"))</f>
        <v>10</v>
      </c>
      <c r="L302" s="310">
        <f t="array" ref="L302">IF(L95="-","-",IF( L95&gt;0,AVERAGE(IF($R$5:$R$66=$G302,L$5:L$66,"-")),"-"))</f>
        <v>10</v>
      </c>
      <c r="M302" s="310">
        <f t="array" ref="M302">IF(M95="-","-",IF( M95&gt;0,AVERAGE(IF($R$5:$R$66=$G302,M$5:M$66,"-")),"-"))</f>
        <v>9</v>
      </c>
      <c r="N302" s="310">
        <f t="array" ref="N302">IF(N95="-","-",IF( N95&gt;0,AVERAGE(IF($R$5:$R$66=$G302,N$5:N$66,"-")),"-"))</f>
        <v>10</v>
      </c>
      <c r="O302" s="310">
        <f t="array" ref="O302">IF(O95="-","-",IF( O95&gt;0,AVERAGE(IF($R$5:$R$66=$G302,O$5:O$66,"-")),"-"))</f>
        <v>10</v>
      </c>
      <c r="P302" s="310">
        <f t="array" ref="P302">IF(P95="-","-",IF( P95&gt;0,AVERAGE(IF($R$5:$R$66=$G302,P$5:P$66,"-")),"-"))</f>
        <v>10</v>
      </c>
      <c r="Q302" s="310">
        <f t="array" ref="Q302">IF(Q95="-","-",IF( Q95&gt;0,AVERAGE(IF($R$5:$R$66=$G302,Q$5:Q$66,"-")),"-"))</f>
        <v>10</v>
      </c>
      <c r="R302" s="311">
        <f t="array" ref="R302">IF(R95="-","-",AVERAGE(IF($R$5:$R$66=$G302,H$5:Q$66,"-")))</f>
        <v>9.8000000000000007</v>
      </c>
      <c r="S302" s="186"/>
      <c r="T302" s="272"/>
      <c r="U302" s="272"/>
      <c r="V302" s="272"/>
      <c r="W302" s="272"/>
      <c r="X302" s="272"/>
      <c r="Y302" s="141"/>
      <c r="Z302" s="269"/>
      <c r="AA302" s="269"/>
      <c r="AB302" s="269"/>
      <c r="AC302" s="269"/>
      <c r="AD302" s="269"/>
      <c r="AE302" s="269"/>
      <c r="AF302" s="269"/>
      <c r="AG302" s="269"/>
      <c r="AH302" s="269"/>
      <c r="AI302" s="269"/>
      <c r="AJ302" s="269"/>
      <c r="AK302" s="269"/>
      <c r="AL302" s="269"/>
      <c r="AM302" s="269"/>
      <c r="AN302" s="269"/>
      <c r="AO302" s="269"/>
      <c r="AP302" s="269"/>
      <c r="AQ302" s="269"/>
      <c r="AR302" s="269"/>
      <c r="AS302" s="269"/>
      <c r="AT302" s="269"/>
      <c r="AU302" s="269"/>
      <c r="AV302" s="269"/>
      <c r="AW302" s="269"/>
      <c r="AX302" s="269"/>
      <c r="AY302" s="269"/>
      <c r="AZ302" s="269"/>
      <c r="BA302" s="269"/>
      <c r="BB302" s="269"/>
      <c r="BC302" s="269"/>
      <c r="BF302" s="12"/>
      <c r="BG302" s="12"/>
      <c r="BH302" s="12"/>
      <c r="BI302" s="12"/>
      <c r="BJ302" s="12"/>
      <c r="BK302" s="12"/>
      <c r="BL302" s="12"/>
      <c r="BM302" s="12"/>
      <c r="BN302" s="12"/>
      <c r="BO302" s="12"/>
      <c r="BP302" s="12"/>
      <c r="BQ302" s="12"/>
      <c r="BR302" s="12"/>
      <c r="BS302" s="12"/>
      <c r="BT302" s="12"/>
      <c r="BU302" s="12"/>
    </row>
    <row r="303" spans="1:73" s="273" customFormat="1" ht="12.75" customHeight="1">
      <c r="A303" s="19"/>
      <c r="B303" s="19"/>
      <c r="C303" s="19"/>
      <c r="D303" s="118"/>
      <c r="E303" s="136"/>
      <c r="F303" s="136"/>
      <c r="G303" s="153">
        <f t="shared" si="67"/>
        <v>11</v>
      </c>
      <c r="H303" s="310" t="str">
        <f t="array" ref="H303">IF(H96="-","-",IF( H96&gt;0,AVERAGE(IF($R$5:$R$66=$G303,H$5:H$66,"-")),"-"))</f>
        <v>-</v>
      </c>
      <c r="I303" s="310" t="str">
        <f t="array" ref="I303">IF(I96="-","-",IF( I96&gt;0,AVERAGE(IF($R$5:$R$66=$G303,I$5:I$66,"-")),"-"))</f>
        <v>-</v>
      </c>
      <c r="J303" s="310" t="str">
        <f t="array" ref="J303">IF(J96="-","-",IF( J96&gt;0,AVERAGE(IF($R$5:$R$66=$G303,J$5:J$66,"-")),"-"))</f>
        <v>-</v>
      </c>
      <c r="K303" s="310" t="str">
        <f t="array" ref="K303">IF(K96="-","-",IF( K96&gt;0,AVERAGE(IF($R$5:$R$66=$G303,K$5:K$66,"-")),"-"))</f>
        <v>-</v>
      </c>
      <c r="L303" s="310" t="str">
        <f t="array" ref="L303">IF(L96="-","-",IF( L96&gt;0,AVERAGE(IF($R$5:$R$66=$G303,L$5:L$66,"-")),"-"))</f>
        <v>-</v>
      </c>
      <c r="M303" s="310" t="str">
        <f t="array" ref="M303">IF(M96="-","-",IF( M96&gt;0,AVERAGE(IF($R$5:$R$66=$G303,M$5:M$66,"-")),"-"))</f>
        <v>-</v>
      </c>
      <c r="N303" s="310" t="str">
        <f t="array" ref="N303">IF(N96="-","-",IF( N96&gt;0,AVERAGE(IF($R$5:$R$66=$G303,N$5:N$66,"-")),"-"))</f>
        <v>-</v>
      </c>
      <c r="O303" s="310" t="str">
        <f t="array" ref="O303">IF(O96="-","-",IF( O96&gt;0,AVERAGE(IF($R$5:$R$66=$G303,O$5:O$66,"-")),"-"))</f>
        <v>-</v>
      </c>
      <c r="P303" s="310" t="str">
        <f t="array" ref="P303">IF(P96="-","-",IF( P96&gt;0,AVERAGE(IF($R$5:$R$66=$G303,P$5:P$66,"-")),"-"))</f>
        <v>-</v>
      </c>
      <c r="Q303" s="310" t="str">
        <f t="array" ref="Q303">IF(Q96="-","-",IF( Q96&gt;0,AVERAGE(IF($R$5:$R$66=$G303,Q$5:Q$66,"-")),"-"))</f>
        <v>-</v>
      </c>
      <c r="R303" s="311" t="str">
        <f t="array" ref="R303">IF(R96="-","-",AVERAGE(IF($R$5:$R$66=$G303,H$5:Q$66,"-")))</f>
        <v>-</v>
      </c>
      <c r="S303" s="186"/>
      <c r="T303" s="272"/>
      <c r="U303" s="272"/>
      <c r="V303" s="272"/>
      <c r="W303" s="272"/>
      <c r="X303" s="272"/>
      <c r="Y303" s="141"/>
      <c r="Z303" s="269"/>
      <c r="AA303" s="269"/>
      <c r="AB303" s="269"/>
      <c r="AC303" s="269"/>
      <c r="AD303" s="269"/>
      <c r="AE303" s="269"/>
      <c r="AF303" s="269"/>
      <c r="AG303" s="269"/>
      <c r="AH303" s="269"/>
      <c r="AI303" s="269"/>
      <c r="AJ303" s="269"/>
      <c r="AK303" s="269"/>
      <c r="AL303" s="269"/>
      <c r="AM303" s="269"/>
      <c r="AN303" s="269"/>
      <c r="AO303" s="269"/>
      <c r="AP303" s="269"/>
      <c r="AQ303" s="269"/>
      <c r="AR303" s="269"/>
      <c r="AS303" s="269"/>
      <c r="AT303" s="269"/>
      <c r="AU303" s="269"/>
      <c r="AV303" s="269"/>
      <c r="AW303" s="269"/>
      <c r="AX303" s="269"/>
      <c r="AY303" s="269"/>
      <c r="AZ303" s="269"/>
      <c r="BA303" s="269"/>
      <c r="BB303" s="269"/>
      <c r="BC303" s="269"/>
      <c r="BF303" s="12"/>
      <c r="BG303" s="12"/>
      <c r="BH303" s="12"/>
      <c r="BI303" s="12"/>
      <c r="BJ303" s="12"/>
      <c r="BK303" s="12"/>
      <c r="BL303" s="12"/>
      <c r="BM303" s="12"/>
      <c r="BN303" s="12"/>
      <c r="BO303" s="12"/>
      <c r="BP303" s="12"/>
      <c r="BQ303" s="12"/>
      <c r="BR303" s="12"/>
      <c r="BS303" s="12"/>
      <c r="BT303" s="12"/>
      <c r="BU303" s="12"/>
    </row>
    <row r="304" spans="1:73" s="273" customFormat="1" ht="12.75" customHeight="1">
      <c r="A304" s="19"/>
      <c r="B304" s="19"/>
      <c r="C304" s="19"/>
      <c r="D304" s="118"/>
      <c r="E304" s="136"/>
      <c r="F304" s="136"/>
      <c r="G304" s="153">
        <f t="shared" si="67"/>
        <v>12</v>
      </c>
      <c r="H304" s="310" t="str">
        <f t="array" ref="H304">IF(H97="-","-",IF( H97&gt;0,AVERAGE(IF($R$5:$R$66=$G304,H$5:H$66,"-")),"-"))</f>
        <v>-</v>
      </c>
      <c r="I304" s="310" t="str">
        <f t="array" ref="I304">IF(I97="-","-",IF( I97&gt;0,AVERAGE(IF($R$5:$R$66=$G304,I$5:I$66,"-")),"-"))</f>
        <v>-</v>
      </c>
      <c r="J304" s="310" t="str">
        <f t="array" ref="J304">IF(J97="-","-",IF( J97&gt;0,AVERAGE(IF($R$5:$R$66=$G304,J$5:J$66,"-")),"-"))</f>
        <v>-</v>
      </c>
      <c r="K304" s="310" t="str">
        <f t="array" ref="K304">IF(K97="-","-",IF( K97&gt;0,AVERAGE(IF($R$5:$R$66=$G304,K$5:K$66,"-")),"-"))</f>
        <v>-</v>
      </c>
      <c r="L304" s="310" t="str">
        <f t="array" ref="L304">IF(L97="-","-",IF( L97&gt;0,AVERAGE(IF($R$5:$R$66=$G304,L$5:L$66,"-")),"-"))</f>
        <v>-</v>
      </c>
      <c r="M304" s="310" t="str">
        <f t="array" ref="M304">IF(M97="-","-",IF( M97&gt;0,AVERAGE(IF($R$5:$R$66=$G304,M$5:M$66,"-")),"-"))</f>
        <v>-</v>
      </c>
      <c r="N304" s="310" t="str">
        <f t="array" ref="N304">IF(N97="-","-",IF( N97&gt;0,AVERAGE(IF($R$5:$R$66=$G304,N$5:N$66,"-")),"-"))</f>
        <v>-</v>
      </c>
      <c r="O304" s="310" t="str">
        <f t="array" ref="O304">IF(O97="-","-",IF( O97&gt;0,AVERAGE(IF($R$5:$R$66=$G304,O$5:O$66,"-")),"-"))</f>
        <v>-</v>
      </c>
      <c r="P304" s="310" t="str">
        <f t="array" ref="P304">IF(P97="-","-",IF( P97&gt;0,AVERAGE(IF($R$5:$R$66=$G304,P$5:P$66,"-")),"-"))</f>
        <v>-</v>
      </c>
      <c r="Q304" s="310" t="str">
        <f t="array" ref="Q304">IF(Q97="-","-",IF( Q97&gt;0,AVERAGE(IF($R$5:$R$66=$G304,Q$5:Q$66,"-")),"-"))</f>
        <v>-</v>
      </c>
      <c r="R304" s="311" t="str">
        <f t="array" ref="R304">IF(R97="-","-",AVERAGE(IF($R$5:$R$66=$G304,H$5:Q$66,"-")))</f>
        <v>-</v>
      </c>
      <c r="S304" s="186"/>
      <c r="T304" s="272"/>
      <c r="U304" s="272"/>
      <c r="V304" s="272"/>
      <c r="W304" s="272"/>
      <c r="X304" s="272"/>
      <c r="Y304" s="141"/>
      <c r="Z304" s="269"/>
      <c r="AA304" s="269"/>
      <c r="AB304" s="269"/>
      <c r="AC304" s="269"/>
      <c r="AD304" s="269"/>
      <c r="AE304" s="269"/>
      <c r="AF304" s="269"/>
      <c r="AG304" s="269"/>
      <c r="AH304" s="269"/>
      <c r="AI304" s="269"/>
      <c r="AJ304" s="269"/>
      <c r="AK304" s="269"/>
      <c r="AL304" s="269"/>
      <c r="AM304" s="269"/>
      <c r="AN304" s="269"/>
      <c r="AO304" s="269"/>
      <c r="AP304" s="269"/>
      <c r="AQ304" s="269"/>
      <c r="AR304" s="269"/>
      <c r="AS304" s="269"/>
      <c r="AT304" s="269"/>
      <c r="AU304" s="269"/>
      <c r="AV304" s="269"/>
      <c r="AW304" s="269"/>
      <c r="AX304" s="269"/>
      <c r="AY304" s="269"/>
      <c r="AZ304" s="269"/>
      <c r="BA304" s="269"/>
      <c r="BB304" s="269"/>
      <c r="BC304" s="269"/>
      <c r="BF304" s="12"/>
      <c r="BG304" s="12"/>
      <c r="BH304" s="12"/>
      <c r="BI304" s="12"/>
      <c r="BJ304" s="12"/>
      <c r="BK304" s="12"/>
      <c r="BL304" s="12"/>
      <c r="BM304" s="12"/>
      <c r="BN304" s="12"/>
      <c r="BO304" s="12"/>
      <c r="BP304" s="12"/>
      <c r="BQ304" s="12"/>
      <c r="BR304" s="12"/>
      <c r="BS304" s="12"/>
      <c r="BT304" s="12"/>
      <c r="BU304" s="12"/>
    </row>
    <row r="305" spans="1:73" s="273" customFormat="1" ht="12.75" customHeight="1">
      <c r="A305" s="19"/>
      <c r="B305" s="19"/>
      <c r="C305" s="19"/>
      <c r="D305" s="118"/>
      <c r="E305" s="136"/>
      <c r="F305" s="136"/>
      <c r="G305" s="153">
        <f t="shared" si="67"/>
        <v>13</v>
      </c>
      <c r="H305" s="310" t="str">
        <f t="array" ref="H305">IF(H98="-","-",IF( H98&gt;0,AVERAGE(IF($R$5:$R$66=$G305,H$5:H$66,"-")),"-"))</f>
        <v>-</v>
      </c>
      <c r="I305" s="310" t="str">
        <f t="array" ref="I305">IF(I98="-","-",IF( I98&gt;0,AVERAGE(IF($R$5:$R$66=$G305,I$5:I$66,"-")),"-"))</f>
        <v>-</v>
      </c>
      <c r="J305" s="310" t="str">
        <f t="array" ref="J305">IF(J98="-","-",IF( J98&gt;0,AVERAGE(IF($R$5:$R$66=$G305,J$5:J$66,"-")),"-"))</f>
        <v>-</v>
      </c>
      <c r="K305" s="310" t="str">
        <f t="array" ref="K305">IF(K98="-","-",IF( K98&gt;0,AVERAGE(IF($R$5:$R$66=$G305,K$5:K$66,"-")),"-"))</f>
        <v>-</v>
      </c>
      <c r="L305" s="310" t="str">
        <f t="array" ref="L305">IF(L98="-","-",IF( L98&gt;0,AVERAGE(IF($R$5:$R$66=$G305,L$5:L$66,"-")),"-"))</f>
        <v>-</v>
      </c>
      <c r="M305" s="310" t="str">
        <f t="array" ref="M305">IF(M98="-","-",IF( M98&gt;0,AVERAGE(IF($R$5:$R$66=$G305,M$5:M$66,"-")),"-"))</f>
        <v>-</v>
      </c>
      <c r="N305" s="310" t="str">
        <f t="array" ref="N305">IF(N98="-","-",IF( N98&gt;0,AVERAGE(IF($R$5:$R$66=$G305,N$5:N$66,"-")),"-"))</f>
        <v>-</v>
      </c>
      <c r="O305" s="310" t="str">
        <f t="array" ref="O305">IF(O98="-","-",IF( O98&gt;0,AVERAGE(IF($R$5:$R$66=$G305,O$5:O$66,"-")),"-"))</f>
        <v>-</v>
      </c>
      <c r="P305" s="310" t="str">
        <f t="array" ref="P305">IF(P98="-","-",IF( P98&gt;0,AVERAGE(IF($R$5:$R$66=$G305,P$5:P$66,"-")),"-"))</f>
        <v>-</v>
      </c>
      <c r="Q305" s="310" t="str">
        <f t="array" ref="Q305">IF(Q98="-","-",IF( Q98&gt;0,AVERAGE(IF($R$5:$R$66=$G305,Q$5:Q$66,"-")),"-"))</f>
        <v>-</v>
      </c>
      <c r="R305" s="311" t="str">
        <f t="array" ref="R305">IF(R98="-","-",AVERAGE(IF($R$5:$R$66=$G305,H$5:Q$66,"-")))</f>
        <v>-</v>
      </c>
      <c r="S305" s="186"/>
      <c r="T305" s="272"/>
      <c r="U305" s="272"/>
      <c r="V305" s="272"/>
      <c r="W305" s="272"/>
      <c r="X305" s="272"/>
      <c r="Y305" s="141"/>
      <c r="Z305" s="269"/>
      <c r="AA305" s="269"/>
      <c r="AB305" s="269"/>
      <c r="AC305" s="269"/>
      <c r="AD305" s="269"/>
      <c r="AE305" s="269"/>
      <c r="AF305" s="269"/>
      <c r="AG305" s="269"/>
      <c r="AH305" s="269"/>
      <c r="AI305" s="269"/>
      <c r="AJ305" s="269"/>
      <c r="AK305" s="269"/>
      <c r="AL305" s="269"/>
      <c r="AM305" s="269"/>
      <c r="AN305" s="269"/>
      <c r="AO305" s="269"/>
      <c r="AP305" s="269"/>
      <c r="AQ305" s="269"/>
      <c r="AR305" s="269"/>
      <c r="AS305" s="269"/>
      <c r="AT305" s="269"/>
      <c r="AU305" s="269"/>
      <c r="AV305" s="269"/>
      <c r="AW305" s="269"/>
      <c r="AX305" s="269"/>
      <c r="AY305" s="269"/>
      <c r="AZ305" s="269"/>
      <c r="BA305" s="269"/>
      <c r="BB305" s="269"/>
      <c r="BC305" s="269"/>
      <c r="BF305" s="12"/>
      <c r="BG305" s="12"/>
      <c r="BH305" s="12"/>
      <c r="BI305" s="12"/>
      <c r="BJ305" s="12"/>
      <c r="BK305" s="12"/>
      <c r="BL305" s="12"/>
      <c r="BM305" s="12"/>
      <c r="BN305" s="12"/>
      <c r="BO305" s="12"/>
      <c r="BP305" s="12"/>
      <c r="BQ305" s="12"/>
      <c r="BR305" s="12"/>
      <c r="BS305" s="12"/>
      <c r="BT305" s="12"/>
      <c r="BU305" s="12"/>
    </row>
    <row r="306" spans="1:73" s="273" customFormat="1" ht="12.75" customHeight="1">
      <c r="A306" s="19"/>
      <c r="B306" s="19"/>
      <c r="C306" s="19"/>
      <c r="D306" s="118"/>
      <c r="E306" s="136"/>
      <c r="F306" s="136"/>
      <c r="G306" s="153">
        <f t="shared" si="67"/>
        <v>14</v>
      </c>
      <c r="H306" s="310" t="str">
        <f t="array" ref="H306">IF(H99="-","-",IF( H99&gt;0,AVERAGE(IF($R$5:$R$66=$G306,H$5:H$66,"-")),"-"))</f>
        <v>-</v>
      </c>
      <c r="I306" s="310" t="str">
        <f t="array" ref="I306">IF(I99="-","-",IF( I99&gt;0,AVERAGE(IF($R$5:$R$66=$G306,I$5:I$66,"-")),"-"))</f>
        <v>-</v>
      </c>
      <c r="J306" s="310" t="str">
        <f t="array" ref="J306">IF(J99="-","-",IF( J99&gt;0,AVERAGE(IF($R$5:$R$66=$G306,J$5:J$66,"-")),"-"))</f>
        <v>-</v>
      </c>
      <c r="K306" s="310" t="str">
        <f t="array" ref="K306">IF(K99="-","-",IF( K99&gt;0,AVERAGE(IF($R$5:$R$66=$G306,K$5:K$66,"-")),"-"))</f>
        <v>-</v>
      </c>
      <c r="L306" s="310" t="str">
        <f t="array" ref="L306">IF(L99="-","-",IF( L99&gt;0,AVERAGE(IF($R$5:$R$66=$G306,L$5:L$66,"-")),"-"))</f>
        <v>-</v>
      </c>
      <c r="M306" s="310" t="str">
        <f t="array" ref="M306">IF(M99="-","-",IF( M99&gt;0,AVERAGE(IF($R$5:$R$66=$G306,M$5:M$66,"-")),"-"))</f>
        <v>-</v>
      </c>
      <c r="N306" s="310" t="str">
        <f t="array" ref="N306">IF(N99="-","-",IF( N99&gt;0,AVERAGE(IF($R$5:$R$66=$G306,N$5:N$66,"-")),"-"))</f>
        <v>-</v>
      </c>
      <c r="O306" s="310" t="str">
        <f t="array" ref="O306">IF(O99="-","-",IF( O99&gt;0,AVERAGE(IF($R$5:$R$66=$G306,O$5:O$66,"-")),"-"))</f>
        <v>-</v>
      </c>
      <c r="P306" s="310" t="str">
        <f t="array" ref="P306">IF(P99="-","-",IF( P99&gt;0,AVERAGE(IF($R$5:$R$66=$G306,P$5:P$66,"-")),"-"))</f>
        <v>-</v>
      </c>
      <c r="Q306" s="310" t="str">
        <f t="array" ref="Q306">IF(Q99="-","-",IF( Q99&gt;0,AVERAGE(IF($R$5:$R$66=$G306,Q$5:Q$66,"-")),"-"))</f>
        <v>-</v>
      </c>
      <c r="R306" s="311" t="str">
        <f t="array" ref="R306">IF(R99="-","-",AVERAGE(IF($R$5:$R$66=$G306,H$5:Q$66,"-")))</f>
        <v>-</v>
      </c>
      <c r="S306" s="186"/>
      <c r="T306" s="272"/>
      <c r="U306" s="272"/>
      <c r="V306" s="272"/>
      <c r="W306" s="272"/>
      <c r="X306" s="272"/>
      <c r="Y306" s="141"/>
      <c r="Z306" s="269"/>
      <c r="AA306" s="269"/>
      <c r="AB306" s="269"/>
      <c r="AC306" s="269"/>
      <c r="AD306" s="269"/>
      <c r="AE306" s="269"/>
      <c r="AF306" s="269"/>
      <c r="AG306" s="269"/>
      <c r="AH306" s="269"/>
      <c r="AI306" s="269"/>
      <c r="AJ306" s="269"/>
      <c r="AK306" s="269"/>
      <c r="AL306" s="269"/>
      <c r="AM306" s="269"/>
      <c r="AN306" s="269"/>
      <c r="AO306" s="269"/>
      <c r="AP306" s="269"/>
      <c r="AQ306" s="269"/>
      <c r="AR306" s="269"/>
      <c r="AS306" s="269"/>
      <c r="AT306" s="269"/>
      <c r="AU306" s="269"/>
      <c r="AV306" s="269"/>
      <c r="AW306" s="269"/>
      <c r="AX306" s="269"/>
      <c r="AY306" s="269"/>
      <c r="AZ306" s="269"/>
      <c r="BA306" s="269"/>
      <c r="BB306" s="269"/>
      <c r="BC306" s="269"/>
      <c r="BF306" s="12"/>
      <c r="BG306" s="12"/>
      <c r="BH306" s="12"/>
      <c r="BI306" s="12"/>
      <c r="BJ306" s="12"/>
      <c r="BK306" s="12"/>
      <c r="BL306" s="12"/>
      <c r="BM306" s="12"/>
      <c r="BN306" s="12"/>
      <c r="BO306" s="12"/>
      <c r="BP306" s="12"/>
      <c r="BQ306" s="12"/>
      <c r="BR306" s="12"/>
      <c r="BS306" s="12"/>
      <c r="BT306" s="12"/>
      <c r="BU306" s="12"/>
    </row>
    <row r="307" spans="1:73" s="273" customFormat="1" ht="12.75" customHeight="1">
      <c r="A307" s="19"/>
      <c r="B307" s="19"/>
      <c r="C307" s="19"/>
      <c r="D307" s="118"/>
      <c r="E307" s="136"/>
      <c r="F307" s="136"/>
      <c r="G307" s="156">
        <f t="shared" si="67"/>
        <v>15</v>
      </c>
      <c r="H307" s="310" t="str">
        <f t="array" ref="H307">IF(H100="-","-",IF( H100&gt;0,AVERAGE(IF($R$5:$R$66=$G307,H$5:H$66,"-")),"-"))</f>
        <v>-</v>
      </c>
      <c r="I307" s="310" t="str">
        <f t="array" ref="I307">IF(I100="-","-",IF( I100&gt;0,AVERAGE(IF($R$5:$R$66=$G307,I$5:I$66,"-")),"-"))</f>
        <v>-</v>
      </c>
      <c r="J307" s="310" t="str">
        <f t="array" ref="J307">IF(J100="-","-",IF( J100&gt;0,AVERAGE(IF($R$5:$R$66=$G307,J$5:J$66,"-")),"-"))</f>
        <v>-</v>
      </c>
      <c r="K307" s="310" t="str">
        <f t="array" ref="K307">IF(K100="-","-",IF( K100&gt;0,AVERAGE(IF($R$5:$R$66=$G307,K$5:K$66,"-")),"-"))</f>
        <v>-</v>
      </c>
      <c r="L307" s="310" t="str">
        <f t="array" ref="L307">IF(L100="-","-",IF( L100&gt;0,AVERAGE(IF($R$5:$R$66=$G307,L$5:L$66,"-")),"-"))</f>
        <v>-</v>
      </c>
      <c r="M307" s="310" t="str">
        <f t="array" ref="M307">IF(M100="-","-",IF( M100&gt;0,AVERAGE(IF($R$5:$R$66=$G307,M$5:M$66,"-")),"-"))</f>
        <v>-</v>
      </c>
      <c r="N307" s="310" t="str">
        <f t="array" ref="N307">IF(N100="-","-",IF( N100&gt;0,AVERAGE(IF($R$5:$R$66=$G307,N$5:N$66,"-")),"-"))</f>
        <v>-</v>
      </c>
      <c r="O307" s="310" t="str">
        <f t="array" ref="O307">IF(O100="-","-",IF( O100&gt;0,AVERAGE(IF($R$5:$R$66=$G307,O$5:O$66,"-")),"-"))</f>
        <v>-</v>
      </c>
      <c r="P307" s="310" t="str">
        <f t="array" ref="P307">IF(P100="-","-",IF( P100&gt;0,AVERAGE(IF($R$5:$R$66=$G307,P$5:P$66,"-")),"-"))</f>
        <v>-</v>
      </c>
      <c r="Q307" s="310" t="str">
        <f t="array" ref="Q307">IF(Q100="-","-",IF( Q100&gt;0,AVERAGE(IF($R$5:$R$66=$G307,Q$5:Q$66,"-")),"-"))</f>
        <v>-</v>
      </c>
      <c r="R307" s="312" t="str">
        <f t="array" ref="R307">IF(R100="-","-",AVERAGE(IF($R$5:$R$66=$G307,H$5:Q$66,"-")))</f>
        <v>-</v>
      </c>
      <c r="S307" s="186"/>
      <c r="T307" s="272"/>
      <c r="U307" s="272"/>
      <c r="V307" s="272"/>
      <c r="W307" s="272"/>
      <c r="X307" s="272"/>
      <c r="Y307" s="141"/>
      <c r="Z307" s="269"/>
      <c r="AA307" s="269"/>
      <c r="AB307" s="269"/>
      <c r="AC307" s="269"/>
      <c r="AD307" s="269"/>
      <c r="AE307" s="269"/>
      <c r="AF307" s="269"/>
      <c r="AG307" s="269"/>
      <c r="AH307" s="269"/>
      <c r="AI307" s="269"/>
      <c r="AJ307" s="269"/>
      <c r="AK307" s="269"/>
      <c r="AL307" s="269"/>
      <c r="AM307" s="269"/>
      <c r="AN307" s="269"/>
      <c r="AO307" s="269"/>
      <c r="AP307" s="269"/>
      <c r="AQ307" s="269"/>
      <c r="AR307" s="269"/>
      <c r="AS307" s="269"/>
      <c r="AT307" s="269"/>
      <c r="AU307" s="269"/>
      <c r="AV307" s="269"/>
      <c r="AW307" s="269"/>
      <c r="AX307" s="269"/>
      <c r="AY307" s="269"/>
      <c r="AZ307" s="269"/>
      <c r="BA307" s="269"/>
      <c r="BB307" s="269"/>
      <c r="BC307" s="269"/>
      <c r="BF307" s="12"/>
      <c r="BG307" s="12"/>
      <c r="BH307" s="12"/>
      <c r="BI307" s="12"/>
      <c r="BJ307" s="12"/>
      <c r="BK307" s="12"/>
      <c r="BL307" s="12"/>
      <c r="BM307" s="12"/>
      <c r="BN307" s="12"/>
      <c r="BO307" s="12"/>
      <c r="BP307" s="12"/>
      <c r="BQ307" s="12"/>
      <c r="BR307" s="12"/>
      <c r="BS307" s="12"/>
      <c r="BT307" s="12"/>
      <c r="BU307" s="12"/>
    </row>
    <row r="308" spans="1:73" s="283" customFormat="1" ht="12.75" customHeight="1">
      <c r="A308" s="19"/>
      <c r="B308" s="19"/>
      <c r="C308" s="19"/>
      <c r="D308" s="313"/>
      <c r="E308" s="314"/>
      <c r="F308" s="315" t="s">
        <v>41</v>
      </c>
      <c r="G308" s="316" t="str">
        <f>$G$101</f>
        <v>0-15</v>
      </c>
      <c r="H308" s="317">
        <f t="shared" ref="H308:Q308" si="68">IF(H101=0,"-",AVERAGE(H$5:H$66))</f>
        <v>4.774193548387097</v>
      </c>
      <c r="I308" s="317">
        <f t="shared" si="68"/>
        <v>4.709677419354839</v>
      </c>
      <c r="J308" s="317">
        <f t="shared" si="68"/>
        <v>4.661290322580645</v>
      </c>
      <c r="K308" s="317">
        <f t="shared" si="68"/>
        <v>5</v>
      </c>
      <c r="L308" s="317">
        <f t="shared" si="68"/>
        <v>4.5483870967741939</v>
      </c>
      <c r="M308" s="317">
        <f t="shared" si="68"/>
        <v>4.806451612903226</v>
      </c>
      <c r="N308" s="317">
        <f t="shared" si="68"/>
        <v>4.919354838709677</v>
      </c>
      <c r="O308" s="317">
        <f t="shared" si="68"/>
        <v>4.838709677419355</v>
      </c>
      <c r="P308" s="317">
        <f t="shared" si="68"/>
        <v>5.064516129032258</v>
      </c>
      <c r="Q308" s="317">
        <f t="shared" si="68"/>
        <v>4.9838709677419351</v>
      </c>
      <c r="R308" s="318">
        <f>AVERAGE(H$5:Q$66)</f>
        <v>4.830645161290323</v>
      </c>
      <c r="S308" s="186"/>
      <c r="T308" s="280"/>
      <c r="U308" s="280"/>
      <c r="V308" s="280"/>
      <c r="W308" s="280"/>
      <c r="X308" s="280"/>
      <c r="Y308" s="281"/>
      <c r="Z308" s="282"/>
      <c r="AA308" s="282"/>
      <c r="AB308" s="282"/>
      <c r="AC308" s="282"/>
      <c r="AD308" s="282"/>
      <c r="AE308" s="282"/>
      <c r="AF308" s="282"/>
      <c r="AG308" s="282"/>
      <c r="AH308" s="282"/>
      <c r="AI308" s="282"/>
      <c r="AJ308" s="282"/>
      <c r="AK308" s="282"/>
      <c r="AL308" s="282"/>
      <c r="AM308" s="282"/>
      <c r="AN308" s="282"/>
      <c r="AO308" s="282"/>
      <c r="AP308" s="282"/>
      <c r="AQ308" s="282"/>
      <c r="AR308" s="282"/>
      <c r="AS308" s="282"/>
      <c r="AT308" s="282"/>
      <c r="AU308" s="282"/>
      <c r="AV308" s="282"/>
      <c r="AW308" s="282"/>
      <c r="AX308" s="282"/>
      <c r="AY308" s="282"/>
      <c r="AZ308" s="282"/>
      <c r="BA308" s="282"/>
      <c r="BB308" s="282"/>
      <c r="BC308" s="282"/>
      <c r="BF308" s="12"/>
      <c r="BG308" s="12"/>
      <c r="BH308" s="12"/>
      <c r="BI308" s="12"/>
      <c r="BJ308" s="12"/>
      <c r="BK308" s="12"/>
      <c r="BL308" s="12"/>
      <c r="BM308" s="12"/>
      <c r="BN308" s="12"/>
      <c r="BO308" s="12"/>
      <c r="BP308" s="12"/>
      <c r="BQ308" s="12"/>
      <c r="BR308" s="12"/>
      <c r="BS308" s="12"/>
      <c r="BT308" s="12"/>
      <c r="BU308" s="12"/>
    </row>
    <row r="309" spans="1:73" s="273" customFormat="1" ht="12.75" customHeight="1">
      <c r="A309" s="19"/>
      <c r="B309" s="19"/>
      <c r="C309" s="19"/>
      <c r="D309" s="199"/>
      <c r="E309" s="167"/>
      <c r="F309" s="167"/>
      <c r="G309" s="169"/>
      <c r="H309" s="319"/>
      <c r="I309" s="319"/>
      <c r="J309" s="319"/>
      <c r="K309" s="319"/>
      <c r="L309" s="319"/>
      <c r="M309" s="319"/>
      <c r="N309" s="319"/>
      <c r="O309" s="319"/>
      <c r="P309" s="319"/>
      <c r="Q309" s="319"/>
      <c r="R309" s="319"/>
      <c r="S309" s="8"/>
      <c r="T309" s="272"/>
      <c r="U309" s="272"/>
      <c r="V309" s="272"/>
      <c r="W309" s="272"/>
      <c r="X309" s="272"/>
      <c r="Y309" s="141"/>
      <c r="Z309" s="19"/>
      <c r="AA309" s="19"/>
      <c r="AB309" s="269"/>
      <c r="AC309" s="269"/>
      <c r="AD309" s="269"/>
      <c r="AE309" s="269"/>
      <c r="AF309" s="269"/>
      <c r="AG309" s="269"/>
      <c r="AH309" s="269"/>
      <c r="AI309" s="269"/>
      <c r="AJ309" s="269"/>
      <c r="AK309" s="269"/>
      <c r="AL309" s="269"/>
      <c r="AM309" s="269"/>
      <c r="AN309" s="269"/>
      <c r="AO309" s="269"/>
      <c r="AP309" s="269"/>
      <c r="AQ309" s="269"/>
      <c r="AR309" s="269"/>
      <c r="AS309" s="269"/>
      <c r="AT309" s="19"/>
      <c r="AU309" s="19"/>
      <c r="AV309" s="269"/>
      <c r="AW309" s="269"/>
      <c r="AX309" s="269"/>
      <c r="AY309" s="269"/>
      <c r="AZ309" s="269"/>
      <c r="BA309" s="269"/>
      <c r="BB309" s="269"/>
      <c r="BC309" s="269"/>
      <c r="BF309" s="12"/>
      <c r="BG309" s="12"/>
      <c r="BH309" s="12"/>
      <c r="BI309" s="12"/>
      <c r="BJ309" s="12"/>
      <c r="BK309" s="12"/>
      <c r="BL309" s="12"/>
      <c r="BM309" s="12"/>
      <c r="BN309" s="12"/>
      <c r="BO309" s="12"/>
      <c r="BP309" s="12"/>
      <c r="BQ309" s="12"/>
      <c r="BR309" s="12"/>
      <c r="BS309" s="12"/>
      <c r="BT309" s="12"/>
      <c r="BU309" s="12"/>
    </row>
    <row r="310" spans="1:73" s="274" customFormat="1" ht="12.75" customHeight="1">
      <c r="A310" s="19"/>
      <c r="B310" s="19"/>
      <c r="C310" s="19"/>
      <c r="D310" s="267"/>
      <c r="E310" s="267"/>
      <c r="F310" s="267"/>
      <c r="G310" s="267"/>
      <c r="H310" s="267"/>
      <c r="I310" s="267"/>
      <c r="J310" s="267"/>
      <c r="K310" s="267"/>
      <c r="L310" s="267"/>
      <c r="M310" s="267"/>
      <c r="N310" s="267"/>
      <c r="O310" s="267"/>
      <c r="P310" s="267"/>
      <c r="Q310" s="267"/>
      <c r="R310" s="271"/>
      <c r="S310" s="8"/>
      <c r="T310" s="272"/>
      <c r="U310" s="272"/>
      <c r="V310" s="272"/>
      <c r="W310" s="272"/>
      <c r="X310" s="272"/>
      <c r="Y310" s="141"/>
      <c r="Z310" s="19"/>
      <c r="AA310" s="19"/>
      <c r="AB310" s="269"/>
      <c r="AC310" s="269"/>
      <c r="AD310" s="269"/>
      <c r="AE310" s="269"/>
      <c r="AF310" s="269"/>
      <c r="AG310" s="269"/>
      <c r="AH310" s="269"/>
      <c r="AI310" s="269"/>
      <c r="AJ310" s="269"/>
      <c r="AK310" s="269"/>
      <c r="AL310" s="269"/>
      <c r="AM310" s="269"/>
      <c r="AN310" s="269"/>
      <c r="AO310" s="269"/>
      <c r="AP310" s="269"/>
      <c r="AQ310" s="269"/>
      <c r="AR310" s="269"/>
      <c r="AS310" s="269"/>
      <c r="AT310" s="19"/>
      <c r="AU310" s="19"/>
      <c r="AV310" s="269"/>
      <c r="AW310" s="269"/>
      <c r="AX310" s="269"/>
      <c r="AY310" s="269"/>
      <c r="AZ310" s="269"/>
      <c r="BA310" s="269"/>
      <c r="BB310" s="269"/>
      <c r="BC310" s="269"/>
      <c r="BD310" s="273"/>
      <c r="BE310" s="273"/>
      <c r="BF310" s="12"/>
      <c r="BG310" s="12"/>
      <c r="BH310" s="12"/>
      <c r="BI310" s="12"/>
      <c r="BJ310" s="12"/>
      <c r="BK310" s="12"/>
      <c r="BL310" s="12"/>
      <c r="BM310" s="12"/>
      <c r="BN310" s="12"/>
      <c r="BO310" s="12"/>
      <c r="BP310" s="12"/>
      <c r="BQ310" s="12"/>
      <c r="BR310" s="12"/>
      <c r="BS310" s="12"/>
      <c r="BT310" s="12"/>
      <c r="BU310" s="12"/>
    </row>
    <row r="311" spans="1:73" ht="18" customHeight="1">
      <c r="A311" s="19"/>
      <c r="B311" s="19"/>
      <c r="C311" s="19"/>
      <c r="D311" s="118"/>
      <c r="E311" s="118"/>
      <c r="F311" s="118"/>
      <c r="G311" s="119" t="s">
        <v>67</v>
      </c>
      <c r="H311" s="120"/>
      <c r="I311" s="120"/>
      <c r="J311" s="120"/>
      <c r="K311" s="121"/>
      <c r="L311" s="238"/>
      <c r="M311" s="238"/>
      <c r="N311" s="238"/>
      <c r="O311" s="238"/>
      <c r="P311" s="238"/>
      <c r="Q311" s="238"/>
      <c r="R311" s="320"/>
      <c r="S311" s="8"/>
      <c r="T311" s="141"/>
      <c r="U311" s="141"/>
      <c r="V311" s="141"/>
      <c r="W311" s="141"/>
      <c r="X311" s="141"/>
      <c r="Y311" s="141"/>
      <c r="Z311" s="19"/>
      <c r="AA311" s="19"/>
      <c r="AB311" s="19"/>
      <c r="AC311" s="19"/>
      <c r="AD311" s="19"/>
      <c r="AE311" s="19"/>
      <c r="AF311" s="19"/>
      <c r="AG311" s="19"/>
      <c r="AH311" s="19"/>
      <c r="AI311" s="19"/>
      <c r="AJ311" s="19"/>
      <c r="AK311" s="19"/>
      <c r="AL311" s="19"/>
      <c r="AM311" s="19"/>
      <c r="AN311" s="19"/>
      <c r="AO311" s="19"/>
      <c r="AP311" s="19"/>
      <c r="AQ311" s="19"/>
      <c r="AR311" s="19"/>
      <c r="AS311" s="19"/>
      <c r="AT311" s="19"/>
      <c r="AU311" s="19"/>
      <c r="AV311" s="19"/>
      <c r="AW311" s="19"/>
      <c r="AX311" s="19"/>
      <c r="AY311" s="19"/>
      <c r="AZ311" s="19"/>
      <c r="BA311" s="19"/>
      <c r="BB311" s="19"/>
      <c r="BC311" s="19"/>
      <c r="BF311" s="12"/>
      <c r="BG311" s="12"/>
      <c r="BH311" s="12"/>
      <c r="BI311" s="12"/>
      <c r="BJ311" s="12"/>
      <c r="BK311" s="12"/>
      <c r="BL311" s="12"/>
      <c r="BM311" s="12"/>
      <c r="BN311" s="12"/>
      <c r="BO311" s="12"/>
      <c r="BP311" s="12"/>
      <c r="BQ311" s="12"/>
      <c r="BR311" s="12"/>
      <c r="BS311" s="12"/>
      <c r="BT311" s="12"/>
      <c r="BU311" s="12"/>
    </row>
    <row r="312" spans="1:73" ht="24.75" customHeight="1">
      <c r="A312" s="19"/>
      <c r="B312" s="19"/>
      <c r="C312" s="19"/>
      <c r="D312" s="118"/>
      <c r="E312" s="126"/>
      <c r="F312" s="126"/>
      <c r="G312" s="127" t="str">
        <f>R3</f>
        <v>MODAL</v>
      </c>
      <c r="H312" s="464" t="str">
        <f t="shared" ref="H312:Q312" si="69">H3</f>
        <v>Norway Harald Senneset</v>
      </c>
      <c r="I312" s="464" t="str">
        <f t="shared" si="69"/>
        <v>Norway Hildegunn Mjanger</v>
      </c>
      <c r="J312" s="464" t="str">
        <f t="shared" si="69"/>
        <v>Scotland Peter Clark</v>
      </c>
      <c r="K312" s="464" t="str">
        <f t="shared" si="69"/>
        <v>Belgium Martine Moerman</v>
      </c>
      <c r="L312" s="464" t="str">
        <f t="shared" si="69"/>
        <v>United Kingdom Dave Brown</v>
      </c>
      <c r="M312" s="464" t="str">
        <f t="shared" si="69"/>
        <v>Sweden AnneMarie Palmén Bratt</v>
      </c>
      <c r="N312" s="464" t="str">
        <f t="shared" si="69"/>
        <v>Belgium Ilse Maertens</v>
      </c>
      <c r="O312" s="464" t="str">
        <f>O3</f>
        <v>Germany Friederike Beussel</v>
      </c>
      <c r="P312" s="464" t="str">
        <f t="shared" si="69"/>
        <v>Sweden Rajlie Sjöberg</v>
      </c>
      <c r="Q312" s="464" t="str">
        <f t="shared" si="69"/>
        <v>Germany Ines Wilhelms</v>
      </c>
      <c r="R312" s="129"/>
      <c r="S312" s="186"/>
      <c r="T312" s="141"/>
      <c r="U312" s="141"/>
      <c r="V312" s="141"/>
      <c r="W312" s="141"/>
      <c r="X312" s="141"/>
      <c r="Y312" s="141"/>
      <c r="Z312" s="19"/>
      <c r="AA312" s="19"/>
      <c r="AB312" s="19"/>
      <c r="AC312" s="19"/>
      <c r="AD312" s="19"/>
      <c r="AE312" s="19"/>
      <c r="AF312" s="19"/>
      <c r="AG312" s="19"/>
      <c r="AH312" s="19"/>
      <c r="AI312" s="19"/>
      <c r="AJ312" s="19"/>
      <c r="AK312" s="19"/>
      <c r="AL312" s="19"/>
      <c r="AM312" s="19"/>
      <c r="AN312" s="19"/>
      <c r="AO312" s="19"/>
      <c r="AP312" s="19"/>
      <c r="AQ312" s="19"/>
      <c r="AR312" s="19"/>
      <c r="AS312" s="19"/>
      <c r="AT312" s="19"/>
      <c r="AU312" s="19"/>
      <c r="AV312" s="19"/>
      <c r="AW312" s="19"/>
      <c r="AX312" s="19"/>
      <c r="AY312" s="19"/>
      <c r="AZ312" s="19"/>
      <c r="BA312" s="19"/>
      <c r="BB312" s="19"/>
      <c r="BC312" s="19"/>
      <c r="BF312" s="12"/>
      <c r="BG312" s="12"/>
      <c r="BH312" s="12"/>
      <c r="BI312" s="12"/>
      <c r="BJ312" s="12"/>
      <c r="BK312" s="12"/>
      <c r="BL312" s="12"/>
      <c r="BM312" s="12"/>
      <c r="BN312" s="12"/>
      <c r="BO312" s="12"/>
      <c r="BP312" s="12"/>
      <c r="BQ312" s="12"/>
      <c r="BR312" s="12"/>
      <c r="BS312" s="12"/>
      <c r="BT312" s="12"/>
      <c r="BU312" s="12"/>
    </row>
    <row r="313" spans="1:73" ht="12.75" customHeight="1">
      <c r="A313" s="19"/>
      <c r="B313" s="19"/>
      <c r="C313" s="19"/>
      <c r="D313" s="118"/>
      <c r="E313" s="126"/>
      <c r="F313" s="126"/>
      <c r="G313" s="127" t="str">
        <f>R4</f>
        <v>(R1-R9)</v>
      </c>
      <c r="H313" s="75" t="str">
        <f t="shared" ref="H313:Q313" si="70">H4</f>
        <v>Reader 1</v>
      </c>
      <c r="I313" s="75" t="str">
        <f t="shared" si="70"/>
        <v>Reader 2</v>
      </c>
      <c r="J313" s="75" t="str">
        <f t="shared" si="70"/>
        <v>Reader 3</v>
      </c>
      <c r="K313" s="75" t="str">
        <f t="shared" si="70"/>
        <v>Reader 4</v>
      </c>
      <c r="L313" s="75" t="str">
        <f t="shared" si="70"/>
        <v>Reader 5</v>
      </c>
      <c r="M313" s="75" t="str">
        <f t="shared" si="70"/>
        <v>Reader 6</v>
      </c>
      <c r="N313" s="75" t="str">
        <f t="shared" si="70"/>
        <v>Reader 7</v>
      </c>
      <c r="O313" s="75" t="str">
        <f>O4</f>
        <v>Reader 8</v>
      </c>
      <c r="P313" s="75" t="str">
        <f t="shared" si="70"/>
        <v>Reader 9</v>
      </c>
      <c r="Q313" s="75" t="str">
        <f t="shared" si="70"/>
        <v>Reader 10</v>
      </c>
      <c r="R313" s="133" t="s">
        <v>39</v>
      </c>
      <c r="S313" s="186"/>
      <c r="T313" s="141"/>
      <c r="U313" s="141"/>
      <c r="V313" s="141"/>
      <c r="W313" s="141"/>
      <c r="X313" s="141"/>
      <c r="Y313" s="141"/>
      <c r="Z313" s="19"/>
      <c r="AA313" s="19"/>
      <c r="AB313" s="19"/>
      <c r="AC313" s="19"/>
      <c r="AD313" s="19"/>
      <c r="AE313" s="19"/>
      <c r="AF313" s="19"/>
      <c r="AG313" s="19"/>
      <c r="AH313" s="19"/>
      <c r="AI313" s="19"/>
      <c r="AJ313" s="19"/>
      <c r="AK313" s="19"/>
      <c r="AL313" s="19"/>
      <c r="AM313" s="19"/>
      <c r="AN313" s="19"/>
      <c r="AO313" s="19"/>
      <c r="AP313" s="19"/>
      <c r="AQ313" s="19"/>
      <c r="AR313" s="19"/>
      <c r="AS313" s="19"/>
      <c r="AT313" s="19"/>
      <c r="AU313" s="19"/>
      <c r="AV313" s="19"/>
      <c r="AW313" s="19"/>
      <c r="AX313" s="19"/>
      <c r="AY313" s="19"/>
      <c r="AZ313" s="19"/>
      <c r="BA313" s="19"/>
      <c r="BB313" s="19"/>
      <c r="BC313" s="19"/>
      <c r="BF313" s="12"/>
      <c r="BG313" s="12"/>
      <c r="BH313" s="12"/>
      <c r="BI313" s="12"/>
      <c r="BJ313" s="12"/>
      <c r="BK313" s="12"/>
      <c r="BL313" s="12"/>
      <c r="BM313" s="12"/>
      <c r="BN313" s="12"/>
      <c r="BO313" s="12"/>
      <c r="BP313" s="12"/>
      <c r="BQ313" s="12"/>
      <c r="BR313" s="12"/>
      <c r="BS313" s="12"/>
      <c r="BT313" s="12"/>
      <c r="BU313" s="12"/>
    </row>
    <row r="314" spans="1:73" ht="12.75" customHeight="1">
      <c r="A314" s="19"/>
      <c r="B314" s="19"/>
      <c r="C314" s="19"/>
      <c r="D314" s="118"/>
      <c r="E314" s="136"/>
      <c r="F314" s="136"/>
      <c r="G314" s="150">
        <v>0</v>
      </c>
      <c r="H314" s="289" t="str">
        <f t="shared" ref="H314:Q314" si="71">IF(H85="-","-",IF( H85&gt;1,H292+H271,"-"))</f>
        <v>-</v>
      </c>
      <c r="I314" s="289" t="str">
        <f t="shared" ref="I314:I329" si="72">IF(I85="-","-",IF( I85&gt;1,I292+I271,"-"))</f>
        <v>-</v>
      </c>
      <c r="J314" s="289" t="str">
        <f t="shared" si="71"/>
        <v>-</v>
      </c>
      <c r="K314" s="289" t="str">
        <f t="shared" si="71"/>
        <v>-</v>
      </c>
      <c r="L314" s="289" t="str">
        <f t="shared" si="71"/>
        <v>-</v>
      </c>
      <c r="M314" s="289" t="str">
        <f t="shared" si="71"/>
        <v>-</v>
      </c>
      <c r="N314" s="289" t="str">
        <f t="shared" si="71"/>
        <v>-</v>
      </c>
      <c r="O314" s="289" t="str">
        <f t="shared" ref="O314:O329" si="73">IF(O85="-","-",IF( O85&gt;1,O292+O271,"-"))</f>
        <v>-</v>
      </c>
      <c r="P314" s="289" t="str">
        <f t="shared" si="71"/>
        <v>-</v>
      </c>
      <c r="Q314" s="289" t="str">
        <f t="shared" si="71"/>
        <v>-</v>
      </c>
      <c r="R314" s="321" t="str">
        <f t="shared" ref="R314:R329" si="74">IF( H85="-","-",R292+R271)</f>
        <v>-</v>
      </c>
      <c r="S314" s="186"/>
      <c r="T314" s="322"/>
      <c r="U314" s="322"/>
      <c r="V314" s="322"/>
      <c r="W314" s="322"/>
      <c r="X314" s="322"/>
      <c r="Y314" s="322"/>
      <c r="Z314" s="19"/>
      <c r="AA314" s="19"/>
      <c r="AB314" s="19"/>
      <c r="AC314" s="19"/>
      <c r="AD314" s="19"/>
      <c r="AE314" s="19"/>
      <c r="AF314" s="19"/>
      <c r="AG314" s="19"/>
      <c r="AH314" s="19"/>
      <c r="AI314" s="19"/>
      <c r="AJ314" s="19"/>
      <c r="AK314" s="19"/>
      <c r="AL314" s="19"/>
      <c r="AM314" s="19"/>
      <c r="AN314" s="19"/>
      <c r="AO314" s="19"/>
      <c r="AP314" s="19"/>
      <c r="AQ314" s="19"/>
      <c r="AR314" s="19"/>
      <c r="AS314" s="19"/>
      <c r="AT314" s="19"/>
      <c r="AU314" s="19"/>
      <c r="AV314" s="19"/>
      <c r="AW314" s="19"/>
      <c r="AX314" s="19"/>
      <c r="AY314" s="19"/>
      <c r="AZ314" s="19"/>
      <c r="BA314" s="19"/>
      <c r="BB314" s="19"/>
      <c r="BC314" s="19"/>
      <c r="BF314" s="12"/>
      <c r="BG314" s="12"/>
      <c r="BH314" s="12"/>
      <c r="BI314" s="12"/>
      <c r="BJ314" s="12"/>
      <c r="BK314" s="12"/>
      <c r="BL314" s="12"/>
      <c r="BM314" s="12"/>
      <c r="BN314" s="12"/>
      <c r="BO314" s="12"/>
      <c r="BP314" s="12"/>
      <c r="BQ314" s="12"/>
      <c r="BR314" s="12"/>
      <c r="BS314" s="12"/>
      <c r="BT314" s="12"/>
      <c r="BU314" s="12"/>
    </row>
    <row r="315" spans="1:73" ht="12.75" customHeight="1">
      <c r="A315" s="19"/>
      <c r="B315" s="19"/>
      <c r="C315" s="19"/>
      <c r="D315" s="118"/>
      <c r="E315" s="136"/>
      <c r="F315" s="136"/>
      <c r="G315" s="153">
        <f t="shared" ref="G315:G329" si="75">G314+1</f>
        <v>1</v>
      </c>
      <c r="H315" s="292" t="str">
        <f t="shared" ref="H315:Q315" si="76">IF(H86="-","-",IF( H86&gt;1,H293+H272,"-"))</f>
        <v>-</v>
      </c>
      <c r="I315" s="292" t="str">
        <f t="shared" si="72"/>
        <v>-</v>
      </c>
      <c r="J315" s="292" t="str">
        <f t="shared" si="76"/>
        <v>-</v>
      </c>
      <c r="K315" s="292" t="str">
        <f t="shared" si="76"/>
        <v>-</v>
      </c>
      <c r="L315" s="292" t="str">
        <f t="shared" si="76"/>
        <v>-</v>
      </c>
      <c r="M315" s="292" t="str">
        <f t="shared" si="76"/>
        <v>-</v>
      </c>
      <c r="N315" s="292" t="str">
        <f t="shared" si="76"/>
        <v>-</v>
      </c>
      <c r="O315" s="292" t="str">
        <f t="shared" si="73"/>
        <v>-</v>
      </c>
      <c r="P315" s="292" t="str">
        <f t="shared" si="76"/>
        <v>-</v>
      </c>
      <c r="Q315" s="292" t="str">
        <f t="shared" si="76"/>
        <v>-</v>
      </c>
      <c r="R315" s="323" t="str">
        <f t="shared" si="74"/>
        <v>-</v>
      </c>
      <c r="S315" s="186"/>
      <c r="T315" s="322"/>
      <c r="U315" s="322"/>
      <c r="V315" s="322"/>
      <c r="W315" s="322"/>
      <c r="X315" s="322"/>
      <c r="Y315" s="322"/>
      <c r="Z315" s="19"/>
      <c r="AA315" s="19"/>
      <c r="AB315" s="19"/>
      <c r="AC315" s="19"/>
      <c r="AD315" s="19"/>
      <c r="AE315" s="19"/>
      <c r="AF315" s="19"/>
      <c r="AG315" s="19"/>
      <c r="AH315" s="19"/>
      <c r="AI315" s="19"/>
      <c r="AJ315" s="19"/>
      <c r="AK315" s="19"/>
      <c r="AL315" s="19"/>
      <c r="AM315" s="19"/>
      <c r="AN315" s="19"/>
      <c r="AO315" s="19"/>
      <c r="AP315" s="19"/>
      <c r="AQ315" s="19"/>
      <c r="AR315" s="19"/>
      <c r="AS315" s="19"/>
      <c r="AT315" s="19"/>
      <c r="AU315" s="19"/>
      <c r="AV315" s="19"/>
      <c r="AW315" s="19"/>
      <c r="AX315" s="19"/>
      <c r="AY315" s="19"/>
      <c r="AZ315" s="19"/>
      <c r="BA315" s="19"/>
      <c r="BB315" s="19"/>
      <c r="BC315" s="19"/>
      <c r="BF315" s="12"/>
      <c r="BG315" s="12"/>
      <c r="BH315" s="12"/>
      <c r="BI315" s="12"/>
      <c r="BJ315" s="12"/>
      <c r="BK315" s="12"/>
      <c r="BL315" s="12"/>
      <c r="BM315" s="12"/>
      <c r="BN315" s="12"/>
      <c r="BO315" s="12"/>
      <c r="BP315" s="12"/>
      <c r="BQ315" s="12"/>
      <c r="BR315" s="12"/>
      <c r="BS315" s="12"/>
      <c r="BT315" s="12"/>
      <c r="BU315" s="12"/>
    </row>
    <row r="316" spans="1:73" ht="12.75" customHeight="1">
      <c r="A316" s="19"/>
      <c r="B316" s="19"/>
      <c r="C316" s="19"/>
      <c r="D316" s="118"/>
      <c r="E316" s="136"/>
      <c r="F316" s="136"/>
      <c r="G316" s="153">
        <f t="shared" si="75"/>
        <v>2</v>
      </c>
      <c r="H316" s="292">
        <f t="shared" ref="H316:Q316" si="77">IF(H87="-","-",IF( H87&gt;1,H294+H273,"-"))</f>
        <v>2</v>
      </c>
      <c r="I316" s="292">
        <f t="shared" si="72"/>
        <v>2</v>
      </c>
      <c r="J316" s="292">
        <f t="shared" si="77"/>
        <v>2</v>
      </c>
      <c r="K316" s="292">
        <f t="shared" si="77"/>
        <v>2</v>
      </c>
      <c r="L316" s="292">
        <f t="shared" si="77"/>
        <v>2</v>
      </c>
      <c r="M316" s="292">
        <f t="shared" si="77"/>
        <v>3.9142135623730949</v>
      </c>
      <c r="N316" s="292">
        <f t="shared" si="77"/>
        <v>2</v>
      </c>
      <c r="O316" s="292">
        <f t="shared" si="73"/>
        <v>2</v>
      </c>
      <c r="P316" s="292">
        <f t="shared" si="77"/>
        <v>2</v>
      </c>
      <c r="Q316" s="292">
        <f t="shared" si="77"/>
        <v>2</v>
      </c>
      <c r="R316" s="323">
        <f t="shared" si="74"/>
        <v>2.4972135954999586</v>
      </c>
      <c r="S316" s="186"/>
      <c r="T316" s="322"/>
      <c r="U316" s="322"/>
      <c r="V316" s="322"/>
      <c r="W316" s="322"/>
      <c r="X316" s="322"/>
      <c r="Y316" s="322"/>
      <c r="Z316" s="19"/>
      <c r="AA316" s="19"/>
      <c r="AB316" s="19"/>
      <c r="AC316" s="19"/>
      <c r="AD316" s="19"/>
      <c r="AE316" s="19"/>
      <c r="AF316" s="19"/>
      <c r="AG316" s="19"/>
      <c r="AH316" s="19"/>
      <c r="AI316" s="19"/>
      <c r="AJ316" s="19"/>
      <c r="AK316" s="19"/>
      <c r="AL316" s="19"/>
      <c r="AM316" s="19"/>
      <c r="AN316" s="19"/>
      <c r="AO316" s="19"/>
      <c r="AP316" s="19"/>
      <c r="AQ316" s="19"/>
      <c r="AR316" s="19"/>
      <c r="AS316" s="19"/>
      <c r="AT316" s="19"/>
      <c r="AU316" s="19"/>
      <c r="AV316" s="19"/>
      <c r="AW316" s="19"/>
      <c r="AX316" s="19"/>
      <c r="AY316" s="19"/>
      <c r="AZ316" s="19"/>
      <c r="BA316" s="19"/>
      <c r="BB316" s="19"/>
      <c r="BC316" s="19"/>
      <c r="BF316" s="12"/>
      <c r="BG316" s="12"/>
      <c r="BH316" s="12"/>
      <c r="BI316" s="12"/>
      <c r="BJ316" s="12"/>
      <c r="BK316" s="12"/>
      <c r="BL316" s="12"/>
      <c r="BM316" s="12"/>
      <c r="BN316" s="12"/>
      <c r="BO316" s="12"/>
      <c r="BP316" s="12"/>
      <c r="BQ316" s="12"/>
      <c r="BR316" s="12"/>
      <c r="BS316" s="12"/>
      <c r="BT316" s="12"/>
      <c r="BU316" s="12"/>
    </row>
    <row r="317" spans="1:73" ht="12.75" customHeight="1">
      <c r="A317" s="19"/>
      <c r="B317" s="19"/>
      <c r="C317" s="19"/>
      <c r="D317" s="118"/>
      <c r="E317" s="136"/>
      <c r="F317" s="136"/>
      <c r="G317" s="153">
        <f t="shared" si="75"/>
        <v>3</v>
      </c>
      <c r="H317" s="292">
        <f t="shared" ref="H317:Q317" si="78">IF(H88="-","-",IF( H88&gt;1,H295+H274,"-"))</f>
        <v>3</v>
      </c>
      <c r="I317" s="292">
        <f t="shared" si="72"/>
        <v>3</v>
      </c>
      <c r="J317" s="292">
        <f t="shared" si="78"/>
        <v>3.7777777777777768</v>
      </c>
      <c r="K317" s="292">
        <f t="shared" si="78"/>
        <v>4.4985369978339058</v>
      </c>
      <c r="L317" s="292">
        <f t="shared" si="78"/>
        <v>3</v>
      </c>
      <c r="M317" s="292">
        <f t="shared" si="78"/>
        <v>3</v>
      </c>
      <c r="N317" s="292">
        <f t="shared" si="78"/>
        <v>3.7777777777777768</v>
      </c>
      <c r="O317" s="292">
        <f t="shared" si="73"/>
        <v>3.7777777777777768</v>
      </c>
      <c r="P317" s="292">
        <f t="shared" si="78"/>
        <v>5.0085218700691145</v>
      </c>
      <c r="Q317" s="292">
        <f t="shared" si="78"/>
        <v>4.1041393259104195</v>
      </c>
      <c r="R317" s="323">
        <f t="shared" si="74"/>
        <v>3.9437328647072918</v>
      </c>
      <c r="S317" s="186"/>
      <c r="T317" s="322"/>
      <c r="U317" s="322"/>
      <c r="V317" s="322"/>
      <c r="W317" s="322"/>
      <c r="X317" s="322"/>
      <c r="Y317" s="322"/>
      <c r="Z317" s="19"/>
      <c r="AA317" s="19"/>
      <c r="AB317" s="19"/>
      <c r="AC317" s="19"/>
      <c r="AD317" s="19"/>
      <c r="AE317" s="19"/>
      <c r="AF317" s="19"/>
      <c r="AG317" s="19"/>
      <c r="AH317" s="19"/>
      <c r="AI317" s="19"/>
      <c r="AJ317" s="19"/>
      <c r="AK317" s="19"/>
      <c r="AL317" s="19"/>
      <c r="AM317" s="19"/>
      <c r="AN317" s="19"/>
      <c r="AO317" s="19"/>
      <c r="AP317" s="19"/>
      <c r="AQ317" s="19"/>
      <c r="AR317" s="19"/>
      <c r="AS317" s="19"/>
      <c r="AT317" s="19"/>
      <c r="AU317" s="19"/>
      <c r="AV317" s="19"/>
      <c r="AW317" s="19"/>
      <c r="AX317" s="19"/>
      <c r="AY317" s="19"/>
      <c r="AZ317" s="19"/>
      <c r="BA317" s="19"/>
      <c r="BB317" s="19"/>
      <c r="BC317" s="19"/>
      <c r="BF317" s="12"/>
      <c r="BG317" s="12"/>
      <c r="BH317" s="12"/>
      <c r="BI317" s="12"/>
      <c r="BJ317" s="12"/>
      <c r="BK317" s="12"/>
      <c r="BL317" s="12"/>
      <c r="BM317" s="12"/>
      <c r="BN317" s="12"/>
      <c r="BO317" s="12"/>
      <c r="BP317" s="12"/>
      <c r="BQ317" s="12"/>
      <c r="BR317" s="12"/>
      <c r="BS317" s="12"/>
      <c r="BT317" s="12"/>
      <c r="BU317" s="12"/>
    </row>
    <row r="318" spans="1:73" ht="12.75" customHeight="1">
      <c r="A318" s="19"/>
      <c r="B318" s="19"/>
      <c r="C318" s="19"/>
      <c r="D318" s="118"/>
      <c r="E318" s="136"/>
      <c r="F318" s="136"/>
      <c r="G318" s="153">
        <f t="shared" si="75"/>
        <v>4</v>
      </c>
      <c r="H318" s="292">
        <f t="shared" ref="H318:Q318" si="79">IF(H89="-","-",IF( H89&gt;1,H296+H275,"-"))</f>
        <v>4.7047258080409078</v>
      </c>
      <c r="I318" s="292">
        <f t="shared" si="72"/>
        <v>4.5661365369505722</v>
      </c>
      <c r="J318" s="292">
        <f t="shared" si="79"/>
        <v>4.5661365369505722</v>
      </c>
      <c r="K318" s="292">
        <f t="shared" si="79"/>
        <v>4.4718559781657667</v>
      </c>
      <c r="L318" s="292">
        <f t="shared" si="79"/>
        <v>4.8295541823407246</v>
      </c>
      <c r="M318" s="292">
        <f t="shared" si="79"/>
        <v>5.5108154603081569</v>
      </c>
      <c r="N318" s="292">
        <f t="shared" si="79"/>
        <v>4.8728715609439694</v>
      </c>
      <c r="O318" s="292">
        <f t="shared" si="73"/>
        <v>5.1436318028447205</v>
      </c>
      <c r="P318" s="292">
        <f t="shared" si="79"/>
        <v>5.2840996368861788</v>
      </c>
      <c r="Q318" s="292">
        <f t="shared" si="79"/>
        <v>5.2840996368861788</v>
      </c>
      <c r="R318" s="323">
        <f t="shared" si="74"/>
        <v>4.9867974461556965</v>
      </c>
      <c r="S318" s="186"/>
      <c r="T318" s="322"/>
      <c r="U318" s="322"/>
      <c r="V318" s="322"/>
      <c r="W318" s="322"/>
      <c r="X318" s="322"/>
      <c r="Y318" s="322"/>
      <c r="Z318" s="19"/>
      <c r="AA318" s="19"/>
      <c r="AB318" s="19"/>
      <c r="AC318" s="19"/>
      <c r="AD318" s="19"/>
      <c r="AE318" s="19"/>
      <c r="AF318" s="19"/>
      <c r="AG318" s="19"/>
      <c r="AH318" s="19"/>
      <c r="AI318" s="19"/>
      <c r="AJ318" s="19"/>
      <c r="AK318" s="19"/>
      <c r="AL318" s="19"/>
      <c r="AM318" s="19"/>
      <c r="AN318" s="19"/>
      <c r="AO318" s="19"/>
      <c r="AP318" s="19"/>
      <c r="AQ318" s="19"/>
      <c r="AR318" s="19"/>
      <c r="AS318" s="19"/>
      <c r="AT318" s="19"/>
      <c r="AU318" s="19"/>
      <c r="AV318" s="19"/>
      <c r="AW318" s="19"/>
      <c r="AX318" s="19"/>
      <c r="AY318" s="19"/>
      <c r="AZ318" s="19"/>
      <c r="BA318" s="19"/>
      <c r="BB318" s="19"/>
      <c r="BC318" s="19"/>
      <c r="BF318" s="12"/>
      <c r="BG318" s="12"/>
      <c r="BH318" s="12"/>
      <c r="BI318" s="12"/>
      <c r="BJ318" s="12"/>
      <c r="BK318" s="12"/>
      <c r="BL318" s="12"/>
      <c r="BM318" s="12"/>
      <c r="BN318" s="12"/>
      <c r="BO318" s="12"/>
      <c r="BP318" s="12"/>
      <c r="BQ318" s="12"/>
      <c r="BR318" s="12"/>
      <c r="BS318" s="12"/>
      <c r="BT318" s="12"/>
      <c r="BU318" s="12"/>
    </row>
    <row r="319" spans="1:73" ht="12.75" customHeight="1">
      <c r="A319" s="19"/>
      <c r="B319" s="19"/>
      <c r="C319" s="19"/>
      <c r="D319" s="118"/>
      <c r="E319" s="136"/>
      <c r="F319" s="136"/>
      <c r="G319" s="153">
        <f t="shared" si="75"/>
        <v>5</v>
      </c>
      <c r="H319" s="292">
        <f t="shared" ref="H319:Q319" si="80">IF(H90="-","-",IF( H90&gt;1,H297+H276,"-"))</f>
        <v>6.5685426516045382</v>
      </c>
      <c r="I319" s="292">
        <f t="shared" si="72"/>
        <v>5.631623273148306</v>
      </c>
      <c r="J319" s="292">
        <f t="shared" si="80"/>
        <v>5</v>
      </c>
      <c r="K319" s="292">
        <f t="shared" si="80"/>
        <v>6.8589121220085874</v>
      </c>
      <c r="L319" s="292">
        <f t="shared" si="80"/>
        <v>5.4777771193021527</v>
      </c>
      <c r="M319" s="292">
        <f t="shared" si="80"/>
        <v>6.1078272500762605</v>
      </c>
      <c r="N319" s="292">
        <f t="shared" si="80"/>
        <v>7.3548216006304248</v>
      </c>
      <c r="O319" s="292">
        <f t="shared" si="73"/>
        <v>6.0640193105087254</v>
      </c>
      <c r="P319" s="292">
        <f t="shared" si="80"/>
        <v>6.5313206172885412</v>
      </c>
      <c r="Q319" s="292">
        <f t="shared" si="80"/>
        <v>6.1078272500762605</v>
      </c>
      <c r="R319" s="323">
        <f t="shared" si="74"/>
        <v>6.3286482826460437</v>
      </c>
      <c r="S319" s="186"/>
      <c r="T319" s="322"/>
      <c r="U319" s="322"/>
      <c r="V319" s="322"/>
      <c r="W319" s="322"/>
      <c r="X319" s="322"/>
      <c r="Y319" s="322"/>
      <c r="Z319" s="19"/>
      <c r="AA319" s="19"/>
      <c r="AB319" s="19"/>
      <c r="AC319" s="19"/>
      <c r="AD319" s="19"/>
      <c r="AE319" s="19"/>
      <c r="AF319" s="19"/>
      <c r="AG319" s="19"/>
      <c r="AH319" s="19"/>
      <c r="AI319" s="19"/>
      <c r="AJ319" s="19"/>
      <c r="AK319" s="19"/>
      <c r="AL319" s="19"/>
      <c r="AM319" s="19"/>
      <c r="AN319" s="19"/>
      <c r="AO319" s="19"/>
      <c r="AP319" s="19"/>
      <c r="AQ319" s="19"/>
      <c r="AR319" s="19"/>
      <c r="AS319" s="19"/>
      <c r="AT319" s="19"/>
      <c r="AU319" s="19"/>
      <c r="AV319" s="19"/>
      <c r="AW319" s="19"/>
      <c r="AX319" s="19"/>
      <c r="AY319" s="19"/>
      <c r="AZ319" s="19"/>
      <c r="BA319" s="19"/>
      <c r="BB319" s="19"/>
      <c r="BC319" s="19"/>
      <c r="BF319" s="12"/>
      <c r="BG319" s="12"/>
      <c r="BH319" s="12"/>
      <c r="BI319" s="12"/>
      <c r="BJ319" s="12"/>
      <c r="BK319" s="12"/>
      <c r="BL319" s="12"/>
      <c r="BM319" s="12"/>
      <c r="BN319" s="12"/>
      <c r="BO319" s="12"/>
      <c r="BP319" s="12"/>
      <c r="BQ319" s="12"/>
      <c r="BR319" s="12"/>
      <c r="BS319" s="12"/>
      <c r="BT319" s="12"/>
      <c r="BU319" s="12"/>
    </row>
    <row r="320" spans="1:73" ht="12.75" customHeight="1">
      <c r="A320" s="19"/>
      <c r="B320" s="19"/>
      <c r="C320" s="19"/>
      <c r="D320" s="118"/>
      <c r="E320" s="136"/>
      <c r="F320" s="136"/>
      <c r="G320" s="153">
        <f t="shared" si="75"/>
        <v>6</v>
      </c>
      <c r="H320" s="292">
        <f t="shared" ref="H320:Q320" si="81">IF(H91="-","-",IF( H91&gt;1,H298+H277,"-"))</f>
        <v>7.6498971154211093</v>
      </c>
      <c r="I320" s="292">
        <f t="shared" si="72"/>
        <v>6.7324555320336756</v>
      </c>
      <c r="J320" s="292">
        <f t="shared" si="81"/>
        <v>6.6432740427115675</v>
      </c>
      <c r="K320" s="292">
        <f t="shared" si="81"/>
        <v>7.6498971154211093</v>
      </c>
      <c r="L320" s="292">
        <f t="shared" si="81"/>
        <v>6.6432740427115675</v>
      </c>
      <c r="M320" s="292">
        <f t="shared" si="81"/>
        <v>6.9428090415820636</v>
      </c>
      <c r="N320" s="292">
        <f t="shared" si="81"/>
        <v>7.2660917830792959</v>
      </c>
      <c r="O320" s="292">
        <f t="shared" si="73"/>
        <v>7.4649110640673522</v>
      </c>
      <c r="P320" s="292">
        <f t="shared" si="81"/>
        <v>7.4327955589886443</v>
      </c>
      <c r="Q320" s="292">
        <f t="shared" si="81"/>
        <v>7.4327955589886443</v>
      </c>
      <c r="R320" s="323">
        <f t="shared" si="74"/>
        <v>7.2506396973771636</v>
      </c>
      <c r="S320" s="186"/>
      <c r="T320" s="322"/>
      <c r="U320" s="322"/>
      <c r="V320" s="322"/>
      <c r="W320" s="322"/>
      <c r="X320" s="322"/>
      <c r="Y320" s="322"/>
      <c r="Z320" s="19"/>
      <c r="AA320" s="19"/>
      <c r="AB320" s="19"/>
      <c r="AC320" s="19"/>
      <c r="AD320" s="19"/>
      <c r="AE320" s="19"/>
      <c r="AF320" s="19"/>
      <c r="AG320" s="19"/>
      <c r="AH320" s="19"/>
      <c r="AI320" s="19"/>
      <c r="AJ320" s="19"/>
      <c r="AK320" s="19"/>
      <c r="AL320" s="19"/>
      <c r="AM320" s="19"/>
      <c r="AN320" s="19"/>
      <c r="AO320" s="19"/>
      <c r="AP320" s="19"/>
      <c r="AQ320" s="19"/>
      <c r="AR320" s="19"/>
      <c r="AS320" s="19"/>
      <c r="AT320" s="19"/>
      <c r="AU320" s="19"/>
      <c r="AV320" s="19"/>
      <c r="AW320" s="19"/>
      <c r="AX320" s="19"/>
      <c r="AY320" s="19"/>
      <c r="AZ320" s="19"/>
      <c r="BA320" s="19"/>
      <c r="BB320" s="19"/>
      <c r="BC320" s="19"/>
      <c r="BF320" s="12"/>
      <c r="BG320" s="12"/>
      <c r="BH320" s="12"/>
      <c r="BI320" s="12"/>
      <c r="BJ320" s="12"/>
      <c r="BK320" s="12"/>
      <c r="BL320" s="12"/>
      <c r="BM320" s="12"/>
      <c r="BN320" s="12"/>
      <c r="BO320" s="12"/>
      <c r="BP320" s="12"/>
      <c r="BQ320" s="12"/>
      <c r="BR320" s="12"/>
      <c r="BS320" s="12"/>
      <c r="BT320" s="12"/>
      <c r="BU320" s="12"/>
    </row>
    <row r="321" spans="1:73" ht="12.75" customHeight="1">
      <c r="A321" s="19"/>
      <c r="B321" s="19"/>
      <c r="C321" s="19"/>
      <c r="D321" s="118"/>
      <c r="E321" s="136"/>
      <c r="F321" s="136"/>
      <c r="G321" s="153">
        <f t="shared" si="75"/>
        <v>7</v>
      </c>
      <c r="H321" s="292">
        <f t="shared" ref="H321:Q321" si="82">IF(H92="-","-",IF( H92&gt;1,H299+H278,"-"))</f>
        <v>7</v>
      </c>
      <c r="I321" s="292">
        <f t="shared" si="72"/>
        <v>7</v>
      </c>
      <c r="J321" s="292">
        <f t="shared" si="82"/>
        <v>7</v>
      </c>
      <c r="K321" s="292">
        <f t="shared" si="82"/>
        <v>8.4880338717125845</v>
      </c>
      <c r="L321" s="292">
        <f t="shared" si="82"/>
        <v>7</v>
      </c>
      <c r="M321" s="292">
        <f t="shared" si="82"/>
        <v>8.4880338717125845</v>
      </c>
      <c r="N321" s="292">
        <f t="shared" si="82"/>
        <v>7</v>
      </c>
      <c r="O321" s="292">
        <f t="shared" si="73"/>
        <v>8.8213672050459184</v>
      </c>
      <c r="P321" s="292">
        <f t="shared" si="82"/>
        <v>8.8213672050459184</v>
      </c>
      <c r="Q321" s="292">
        <f t="shared" si="82"/>
        <v>8.4880338717125845</v>
      </c>
      <c r="R321" s="323">
        <f t="shared" si="74"/>
        <v>8.0936994676374852</v>
      </c>
      <c r="S321" s="186"/>
      <c r="T321" s="322"/>
      <c r="U321" s="322"/>
      <c r="V321" s="322"/>
      <c r="W321" s="322"/>
      <c r="X321" s="322"/>
      <c r="Y321" s="322"/>
      <c r="Z321" s="19"/>
      <c r="AA321" s="19"/>
      <c r="AB321" s="19"/>
      <c r="AC321" s="19"/>
      <c r="AD321" s="19"/>
      <c r="AE321" s="19"/>
      <c r="AF321" s="19"/>
      <c r="AG321" s="19"/>
      <c r="AH321" s="19"/>
      <c r="AI321" s="19"/>
      <c r="AJ321" s="19"/>
      <c r="AK321" s="19"/>
      <c r="AL321" s="19"/>
      <c r="AM321" s="19"/>
      <c r="AN321" s="19"/>
      <c r="AO321" s="19"/>
      <c r="AP321" s="19"/>
      <c r="AQ321" s="19"/>
      <c r="AR321" s="19"/>
      <c r="AS321" s="19"/>
      <c r="AT321" s="19"/>
      <c r="AU321" s="19"/>
      <c r="AV321" s="19"/>
      <c r="AW321" s="19"/>
      <c r="AX321" s="19"/>
      <c r="AY321" s="19"/>
      <c r="AZ321" s="19"/>
      <c r="BA321" s="19"/>
      <c r="BB321" s="19"/>
      <c r="BC321" s="19"/>
      <c r="BF321" s="12"/>
      <c r="BG321" s="12"/>
      <c r="BH321" s="12"/>
      <c r="BI321" s="12"/>
      <c r="BJ321" s="12"/>
      <c r="BK321" s="12"/>
      <c r="BL321" s="12"/>
      <c r="BM321" s="12"/>
      <c r="BN321" s="12"/>
      <c r="BO321" s="12"/>
      <c r="BP321" s="12"/>
      <c r="BQ321" s="12"/>
      <c r="BR321" s="12"/>
      <c r="BS321" s="12"/>
      <c r="BT321" s="12"/>
      <c r="BU321" s="12"/>
    </row>
    <row r="322" spans="1:73" ht="12.75" customHeight="1">
      <c r="A322" s="19"/>
      <c r="B322" s="19"/>
      <c r="C322" s="19"/>
      <c r="D322" s="118"/>
      <c r="E322" s="136"/>
      <c r="F322" s="136"/>
      <c r="G322" s="153">
        <f t="shared" si="75"/>
        <v>8</v>
      </c>
      <c r="H322" s="292" t="str">
        <f t="shared" ref="H322:Q322" si="83">IF(H93="-","-",IF( H93&gt;1,H300+H279,"-"))</f>
        <v>-</v>
      </c>
      <c r="I322" s="292" t="str">
        <f t="shared" si="72"/>
        <v>-</v>
      </c>
      <c r="J322" s="292" t="str">
        <f t="shared" si="83"/>
        <v>-</v>
      </c>
      <c r="K322" s="292" t="str">
        <f>IF(K93="-","-",IF( K93&gt;1,K300+K279,"-"))</f>
        <v>-</v>
      </c>
      <c r="L322" s="292" t="str">
        <f t="shared" si="83"/>
        <v>-</v>
      </c>
      <c r="M322" s="292" t="str">
        <f t="shared" si="83"/>
        <v>-</v>
      </c>
      <c r="N322" s="292" t="str">
        <f t="shared" si="83"/>
        <v>-</v>
      </c>
      <c r="O322" s="292" t="str">
        <f t="shared" si="73"/>
        <v>-</v>
      </c>
      <c r="P322" s="292" t="str">
        <f t="shared" si="83"/>
        <v>-</v>
      </c>
      <c r="Q322" s="292" t="str">
        <f t="shared" si="83"/>
        <v>-</v>
      </c>
      <c r="R322" s="323" t="str">
        <f t="shared" si="74"/>
        <v>-</v>
      </c>
      <c r="S322" s="186"/>
      <c r="T322" s="322"/>
      <c r="U322" s="322"/>
      <c r="V322" s="322"/>
      <c r="W322" s="322"/>
      <c r="X322" s="322"/>
      <c r="Y322" s="322"/>
      <c r="Z322" s="19"/>
      <c r="AA322" s="19"/>
      <c r="AB322" s="19"/>
      <c r="AC322" s="19"/>
      <c r="AD322" s="19"/>
      <c r="AE322" s="19"/>
      <c r="AF322" s="19"/>
      <c r="AG322" s="19"/>
      <c r="AH322" s="19"/>
      <c r="AI322" s="19"/>
      <c r="AJ322" s="19"/>
      <c r="AK322" s="19"/>
      <c r="AL322" s="19"/>
      <c r="AM322" s="19"/>
      <c r="AN322" s="19"/>
      <c r="AO322" s="19"/>
      <c r="AP322" s="19"/>
      <c r="AQ322" s="19"/>
      <c r="AR322" s="19"/>
      <c r="AS322" s="19"/>
      <c r="AT322" s="19"/>
      <c r="AU322" s="19"/>
      <c r="AV322" s="19"/>
      <c r="AW322" s="19"/>
      <c r="AX322" s="19"/>
      <c r="AY322" s="19"/>
      <c r="AZ322" s="19"/>
      <c r="BA322" s="19"/>
      <c r="BB322" s="19"/>
      <c r="BC322" s="19"/>
      <c r="BF322" s="12"/>
      <c r="BG322" s="12"/>
      <c r="BH322" s="12"/>
      <c r="BI322" s="12"/>
      <c r="BJ322" s="12"/>
      <c r="BK322" s="12"/>
      <c r="BL322" s="12"/>
      <c r="BM322" s="12"/>
      <c r="BN322" s="12"/>
      <c r="BO322" s="12"/>
      <c r="BP322" s="12"/>
      <c r="BQ322" s="12"/>
      <c r="BR322" s="12"/>
      <c r="BS322" s="12"/>
      <c r="BT322" s="12"/>
      <c r="BU322" s="12"/>
    </row>
    <row r="323" spans="1:73" ht="12.75" customHeight="1">
      <c r="A323" s="19"/>
      <c r="B323" s="19"/>
      <c r="C323" s="19"/>
      <c r="D323" s="118"/>
      <c r="E323" s="136"/>
      <c r="F323" s="136"/>
      <c r="G323" s="153">
        <f t="shared" si="75"/>
        <v>9</v>
      </c>
      <c r="H323" s="292">
        <f t="shared" ref="H323:Q323" si="84">IF(H94="-","-",IF( H94&gt;1,H301+H280,"-"))</f>
        <v>8.9142135623730958</v>
      </c>
      <c r="I323" s="292">
        <f t="shared" si="72"/>
        <v>11.82842712474619</v>
      </c>
      <c r="J323" s="292">
        <f t="shared" si="84"/>
        <v>10.914213562373096</v>
      </c>
      <c r="K323" s="292">
        <f t="shared" si="84"/>
        <v>10.914213562373096</v>
      </c>
      <c r="L323" s="292">
        <f t="shared" si="84"/>
        <v>11.742640687119284</v>
      </c>
      <c r="M323" s="292">
        <f t="shared" si="84"/>
        <v>11.742640687119284</v>
      </c>
      <c r="N323" s="292">
        <f t="shared" si="84"/>
        <v>9</v>
      </c>
      <c r="O323" s="292">
        <f t="shared" si="73"/>
        <v>9.9142135623730958</v>
      </c>
      <c r="P323" s="292">
        <f t="shared" si="84"/>
        <v>11.914213562373096</v>
      </c>
      <c r="Q323" s="292">
        <f t="shared" si="84"/>
        <v>10.914213562373096</v>
      </c>
      <c r="R323" s="323">
        <f t="shared" si="74"/>
        <v>11.443761275949578</v>
      </c>
      <c r="S323" s="186"/>
      <c r="T323" s="322"/>
      <c r="U323" s="322"/>
      <c r="V323" s="322"/>
      <c r="W323" s="322"/>
      <c r="X323" s="322"/>
      <c r="Y323" s="322"/>
      <c r="Z323" s="19"/>
      <c r="AA323" s="19"/>
      <c r="AB323" s="19"/>
      <c r="AC323" s="19"/>
      <c r="AD323" s="19"/>
      <c r="AE323" s="19"/>
      <c r="AF323" s="19"/>
      <c r="AG323" s="19"/>
      <c r="AH323" s="19"/>
      <c r="AI323" s="19"/>
      <c r="AJ323" s="19"/>
      <c r="AK323" s="19"/>
      <c r="AL323" s="19"/>
      <c r="AM323" s="19"/>
      <c r="AN323" s="19"/>
      <c r="AO323" s="19"/>
      <c r="AP323" s="19"/>
      <c r="AQ323" s="19"/>
      <c r="AR323" s="19"/>
      <c r="AS323" s="19"/>
      <c r="AT323" s="19"/>
      <c r="AU323" s="19"/>
      <c r="AV323" s="19"/>
      <c r="AW323" s="19"/>
      <c r="AX323" s="19"/>
      <c r="AY323" s="19"/>
      <c r="AZ323" s="19"/>
      <c r="BA323" s="19"/>
      <c r="BB323" s="19"/>
      <c r="BC323" s="19"/>
      <c r="BF323" s="12"/>
      <c r="BG323" s="12"/>
      <c r="BH323" s="12"/>
      <c r="BI323" s="12"/>
      <c r="BJ323" s="12"/>
      <c r="BK323" s="12"/>
      <c r="BL323" s="12"/>
      <c r="BM323" s="12"/>
      <c r="BN323" s="12"/>
      <c r="BO323" s="12"/>
      <c r="BP323" s="12"/>
      <c r="BQ323" s="12"/>
      <c r="BR323" s="12"/>
      <c r="BS323" s="12"/>
      <c r="BT323" s="12"/>
      <c r="BU323" s="12"/>
    </row>
    <row r="324" spans="1:73" ht="12.75" customHeight="1">
      <c r="A324" s="19"/>
      <c r="B324" s="19"/>
      <c r="C324" s="19"/>
      <c r="D324" s="118"/>
      <c r="E324" s="136"/>
      <c r="F324" s="136"/>
      <c r="G324" s="153">
        <f t="shared" si="75"/>
        <v>10</v>
      </c>
      <c r="H324" s="292" t="str">
        <f t="shared" ref="H324:Q324" si="85">IF(H95="-","-",IF( H95&gt;1,H302+H281,"-"))</f>
        <v>-</v>
      </c>
      <c r="I324" s="292" t="str">
        <f t="shared" si="72"/>
        <v>-</v>
      </c>
      <c r="J324" s="292" t="str">
        <f t="shared" si="85"/>
        <v>-</v>
      </c>
      <c r="K324" s="292" t="str">
        <f t="shared" si="85"/>
        <v>-</v>
      </c>
      <c r="L324" s="292" t="str">
        <f t="shared" si="85"/>
        <v>-</v>
      </c>
      <c r="M324" s="292" t="str">
        <f t="shared" si="85"/>
        <v>-</v>
      </c>
      <c r="N324" s="292" t="str">
        <f t="shared" si="85"/>
        <v>-</v>
      </c>
      <c r="O324" s="292" t="str">
        <f t="shared" si="73"/>
        <v>-</v>
      </c>
      <c r="P324" s="292" t="str">
        <f t="shared" si="85"/>
        <v>-</v>
      </c>
      <c r="Q324" s="292" t="str">
        <f t="shared" si="85"/>
        <v>-</v>
      </c>
      <c r="R324" s="323">
        <f t="shared" si="74"/>
        <v>10.643274042711569</v>
      </c>
      <c r="S324" s="186"/>
      <c r="T324" s="322"/>
      <c r="U324" s="322"/>
      <c r="V324" s="322"/>
      <c r="W324" s="322"/>
      <c r="X324" s="322"/>
      <c r="Y324" s="322"/>
      <c r="Z324" s="19"/>
      <c r="AA324" s="19"/>
      <c r="AB324" s="19"/>
      <c r="AC324" s="19"/>
      <c r="AD324" s="19"/>
      <c r="AE324" s="19"/>
      <c r="AF324" s="19"/>
      <c r="AG324" s="19"/>
      <c r="AH324" s="19"/>
      <c r="AI324" s="19"/>
      <c r="AJ324" s="19"/>
      <c r="AK324" s="19"/>
      <c r="AL324" s="19"/>
      <c r="AM324" s="19"/>
      <c r="AN324" s="19"/>
      <c r="AO324" s="19"/>
      <c r="AP324" s="19"/>
      <c r="AQ324" s="19"/>
      <c r="AR324" s="19"/>
      <c r="AS324" s="19"/>
      <c r="AT324" s="19"/>
      <c r="AU324" s="19"/>
      <c r="AV324" s="19"/>
      <c r="AW324" s="19"/>
      <c r="AX324" s="19"/>
      <c r="AY324" s="19"/>
      <c r="AZ324" s="19"/>
      <c r="BA324" s="19"/>
      <c r="BB324" s="19"/>
      <c r="BC324" s="19"/>
      <c r="BF324" s="12"/>
      <c r="BG324" s="12"/>
      <c r="BH324" s="12"/>
      <c r="BI324" s="12"/>
      <c r="BJ324" s="12"/>
      <c r="BK324" s="12"/>
      <c r="BL324" s="12"/>
      <c r="BM324" s="12"/>
      <c r="BN324" s="12"/>
      <c r="BO324" s="12"/>
      <c r="BP324" s="12"/>
      <c r="BQ324" s="12"/>
      <c r="BR324" s="12"/>
      <c r="BS324" s="12"/>
      <c r="BT324" s="12"/>
      <c r="BU324" s="12"/>
    </row>
    <row r="325" spans="1:73" ht="12.75" customHeight="1">
      <c r="A325" s="19"/>
      <c r="B325" s="19"/>
      <c r="C325" s="19"/>
      <c r="D325" s="118"/>
      <c r="E325" s="136"/>
      <c r="F325" s="136"/>
      <c r="G325" s="153">
        <f t="shared" si="75"/>
        <v>11</v>
      </c>
      <c r="H325" s="292" t="str">
        <f t="shared" ref="H325:Q325" si="86">IF(H96="-","-",IF( H96&gt;1,H303+H282,"-"))</f>
        <v>-</v>
      </c>
      <c r="I325" s="292" t="str">
        <f t="shared" si="72"/>
        <v>-</v>
      </c>
      <c r="J325" s="292" t="str">
        <f t="shared" si="86"/>
        <v>-</v>
      </c>
      <c r="K325" s="292" t="str">
        <f t="shared" si="86"/>
        <v>-</v>
      </c>
      <c r="L325" s="292" t="str">
        <f t="shared" si="86"/>
        <v>-</v>
      </c>
      <c r="M325" s="292" t="str">
        <f t="shared" si="86"/>
        <v>-</v>
      </c>
      <c r="N325" s="292" t="str">
        <f t="shared" si="86"/>
        <v>-</v>
      </c>
      <c r="O325" s="292" t="str">
        <f t="shared" si="73"/>
        <v>-</v>
      </c>
      <c r="P325" s="292" t="str">
        <f t="shared" si="86"/>
        <v>-</v>
      </c>
      <c r="Q325" s="292" t="str">
        <f t="shared" si="86"/>
        <v>-</v>
      </c>
      <c r="R325" s="323" t="str">
        <f t="shared" si="74"/>
        <v>-</v>
      </c>
      <c r="S325" s="186"/>
      <c r="T325" s="322"/>
      <c r="U325" s="322"/>
      <c r="V325" s="322"/>
      <c r="W325" s="322"/>
      <c r="X325" s="322"/>
      <c r="Y325" s="322"/>
      <c r="Z325" s="19"/>
      <c r="AA325" s="19"/>
      <c r="AB325" s="19"/>
      <c r="AC325" s="19"/>
      <c r="AD325" s="19"/>
      <c r="AE325" s="19"/>
      <c r="AF325" s="19"/>
      <c r="AG325" s="19"/>
      <c r="AH325" s="19"/>
      <c r="AI325" s="19"/>
      <c r="AJ325" s="19"/>
      <c r="AK325" s="19"/>
      <c r="AL325" s="19"/>
      <c r="AM325" s="19"/>
      <c r="AN325" s="19"/>
      <c r="AO325" s="19"/>
      <c r="AP325" s="19"/>
      <c r="AQ325" s="19"/>
      <c r="AR325" s="19"/>
      <c r="AS325" s="19"/>
      <c r="AT325" s="19"/>
      <c r="AU325" s="19"/>
      <c r="AV325" s="19"/>
      <c r="AW325" s="19"/>
      <c r="AX325" s="19"/>
      <c r="AY325" s="19"/>
      <c r="AZ325" s="19"/>
      <c r="BA325" s="19"/>
      <c r="BB325" s="19"/>
      <c r="BC325" s="19"/>
      <c r="BF325" s="12"/>
      <c r="BG325" s="12"/>
      <c r="BH325" s="12"/>
      <c r="BI325" s="12"/>
      <c r="BJ325" s="12"/>
      <c r="BK325" s="12"/>
      <c r="BL325" s="12"/>
      <c r="BM325" s="12"/>
      <c r="BN325" s="12"/>
      <c r="BO325" s="12"/>
      <c r="BP325" s="12"/>
      <c r="BQ325" s="12"/>
      <c r="BR325" s="12"/>
      <c r="BS325" s="12"/>
      <c r="BT325" s="12"/>
      <c r="BU325" s="12"/>
    </row>
    <row r="326" spans="1:73" ht="12.75" customHeight="1">
      <c r="A326" s="19"/>
      <c r="B326" s="19"/>
      <c r="C326" s="19"/>
      <c r="D326" s="118"/>
      <c r="E326" s="136"/>
      <c r="F326" s="136"/>
      <c r="G326" s="153">
        <f t="shared" si="75"/>
        <v>12</v>
      </c>
      <c r="H326" s="292" t="str">
        <f t="shared" ref="H326:Q326" si="87">IF(H97="-","-",IF( H97&gt;1,H304+H283,"-"))</f>
        <v>-</v>
      </c>
      <c r="I326" s="292" t="str">
        <f t="shared" si="72"/>
        <v>-</v>
      </c>
      <c r="J326" s="292" t="str">
        <f t="shared" si="87"/>
        <v>-</v>
      </c>
      <c r="K326" s="292" t="str">
        <f t="shared" si="87"/>
        <v>-</v>
      </c>
      <c r="L326" s="292" t="str">
        <f t="shared" si="87"/>
        <v>-</v>
      </c>
      <c r="M326" s="292" t="str">
        <f t="shared" si="87"/>
        <v>-</v>
      </c>
      <c r="N326" s="292" t="str">
        <f t="shared" si="87"/>
        <v>-</v>
      </c>
      <c r="O326" s="292" t="str">
        <f t="shared" si="73"/>
        <v>-</v>
      </c>
      <c r="P326" s="292" t="str">
        <f t="shared" si="87"/>
        <v>-</v>
      </c>
      <c r="Q326" s="292" t="str">
        <f t="shared" si="87"/>
        <v>-</v>
      </c>
      <c r="R326" s="323" t="str">
        <f t="shared" si="74"/>
        <v>-</v>
      </c>
      <c r="S326" s="186"/>
      <c r="T326" s="322"/>
      <c r="U326" s="322"/>
      <c r="V326" s="322"/>
      <c r="W326" s="322"/>
      <c r="X326" s="322"/>
      <c r="Y326" s="322"/>
      <c r="Z326" s="19"/>
      <c r="AA326" s="19"/>
      <c r="AB326" s="19"/>
      <c r="AC326" s="19"/>
      <c r="AD326" s="19"/>
      <c r="AE326" s="19"/>
      <c r="AF326" s="19"/>
      <c r="AG326" s="19"/>
      <c r="AH326" s="19"/>
      <c r="AI326" s="19"/>
      <c r="AJ326" s="19"/>
      <c r="AK326" s="19"/>
      <c r="AL326" s="19"/>
      <c r="AM326" s="19"/>
      <c r="AN326" s="19"/>
      <c r="AO326" s="19"/>
      <c r="AP326" s="19"/>
      <c r="AQ326" s="19"/>
      <c r="AR326" s="19"/>
      <c r="AS326" s="19"/>
      <c r="AT326" s="19"/>
      <c r="AU326" s="19"/>
      <c r="AV326" s="19"/>
      <c r="AW326" s="19"/>
      <c r="AX326" s="19"/>
      <c r="AY326" s="19"/>
      <c r="AZ326" s="19"/>
      <c r="BA326" s="19"/>
      <c r="BB326" s="19"/>
      <c r="BC326" s="19"/>
      <c r="BF326" s="12"/>
      <c r="BG326" s="12"/>
      <c r="BH326" s="12"/>
      <c r="BI326" s="12"/>
      <c r="BJ326" s="12"/>
      <c r="BK326" s="12"/>
      <c r="BL326" s="12"/>
      <c r="BM326" s="12"/>
      <c r="BN326" s="12"/>
      <c r="BO326" s="12"/>
      <c r="BP326" s="12"/>
      <c r="BQ326" s="12"/>
      <c r="BR326" s="12"/>
      <c r="BS326" s="12"/>
      <c r="BT326" s="12"/>
      <c r="BU326" s="12"/>
    </row>
    <row r="327" spans="1:73" ht="12.75" customHeight="1">
      <c r="A327" s="19"/>
      <c r="B327" s="19"/>
      <c r="C327" s="19"/>
      <c r="D327" s="118"/>
      <c r="E327" s="136"/>
      <c r="F327" s="136"/>
      <c r="G327" s="153">
        <f t="shared" si="75"/>
        <v>13</v>
      </c>
      <c r="H327" s="292" t="str">
        <f t="shared" ref="H327:Q327" si="88">IF(H98="-","-",IF( H98&gt;1,H305+H284,"-"))</f>
        <v>-</v>
      </c>
      <c r="I327" s="292" t="str">
        <f t="shared" si="72"/>
        <v>-</v>
      </c>
      <c r="J327" s="292" t="str">
        <f t="shared" si="88"/>
        <v>-</v>
      </c>
      <c r="K327" s="292" t="str">
        <f t="shared" si="88"/>
        <v>-</v>
      </c>
      <c r="L327" s="292" t="str">
        <f t="shared" si="88"/>
        <v>-</v>
      </c>
      <c r="M327" s="292" t="str">
        <f t="shared" si="88"/>
        <v>-</v>
      </c>
      <c r="N327" s="292" t="str">
        <f t="shared" si="88"/>
        <v>-</v>
      </c>
      <c r="O327" s="292" t="str">
        <f t="shared" si="73"/>
        <v>-</v>
      </c>
      <c r="P327" s="292" t="str">
        <f t="shared" si="88"/>
        <v>-</v>
      </c>
      <c r="Q327" s="292" t="str">
        <f t="shared" si="88"/>
        <v>-</v>
      </c>
      <c r="R327" s="323" t="str">
        <f t="shared" si="74"/>
        <v>-</v>
      </c>
      <c r="S327" s="186"/>
      <c r="T327" s="322"/>
      <c r="U327" s="322"/>
      <c r="V327" s="322"/>
      <c r="W327" s="322"/>
      <c r="X327" s="322"/>
      <c r="Y327" s="322"/>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W327" s="19"/>
      <c r="AX327" s="19"/>
      <c r="AY327" s="19"/>
      <c r="AZ327" s="19"/>
      <c r="BA327" s="19"/>
      <c r="BB327" s="19"/>
      <c r="BC327" s="19"/>
      <c r="BF327" s="12"/>
      <c r="BG327" s="12"/>
      <c r="BH327" s="12"/>
      <c r="BI327" s="12"/>
      <c r="BJ327" s="12"/>
      <c r="BK327" s="12"/>
      <c r="BL327" s="12"/>
      <c r="BM327" s="12"/>
      <c r="BN327" s="12"/>
      <c r="BO327" s="12"/>
      <c r="BP327" s="12"/>
      <c r="BQ327" s="12"/>
      <c r="BR327" s="12"/>
      <c r="BS327" s="12"/>
      <c r="BT327" s="12"/>
      <c r="BU327" s="12"/>
    </row>
    <row r="328" spans="1:73" ht="12.75" customHeight="1">
      <c r="A328" s="19"/>
      <c r="B328" s="19"/>
      <c r="C328" s="19"/>
      <c r="D328" s="118"/>
      <c r="E328" s="136"/>
      <c r="F328" s="136"/>
      <c r="G328" s="153">
        <f t="shared" si="75"/>
        <v>14</v>
      </c>
      <c r="H328" s="292" t="str">
        <f t="shared" ref="H328:Q328" si="89">IF(H99="-","-",IF( H99&gt;1,H306+H285,"-"))</f>
        <v>-</v>
      </c>
      <c r="I328" s="292" t="str">
        <f t="shared" si="72"/>
        <v>-</v>
      </c>
      <c r="J328" s="292" t="str">
        <f t="shared" si="89"/>
        <v>-</v>
      </c>
      <c r="K328" s="292" t="str">
        <f t="shared" si="89"/>
        <v>-</v>
      </c>
      <c r="L328" s="292" t="str">
        <f t="shared" si="89"/>
        <v>-</v>
      </c>
      <c r="M328" s="292" t="str">
        <f t="shared" si="89"/>
        <v>-</v>
      </c>
      <c r="N328" s="292" t="str">
        <f t="shared" si="89"/>
        <v>-</v>
      </c>
      <c r="O328" s="292" t="str">
        <f t="shared" si="73"/>
        <v>-</v>
      </c>
      <c r="P328" s="292" t="str">
        <f t="shared" si="89"/>
        <v>-</v>
      </c>
      <c r="Q328" s="292" t="str">
        <f t="shared" si="89"/>
        <v>-</v>
      </c>
      <c r="R328" s="323" t="str">
        <f t="shared" si="74"/>
        <v>-</v>
      </c>
      <c r="S328" s="186"/>
      <c r="T328" s="322"/>
      <c r="U328" s="322"/>
      <c r="V328" s="322"/>
      <c r="W328" s="322"/>
      <c r="X328" s="322"/>
      <c r="Y328" s="322"/>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F328" s="12"/>
      <c r="BG328" s="12"/>
      <c r="BH328" s="12"/>
      <c r="BI328" s="12"/>
      <c r="BJ328" s="12"/>
      <c r="BK328" s="12"/>
      <c r="BL328" s="12"/>
      <c r="BM328" s="12"/>
      <c r="BN328" s="12"/>
      <c r="BO328" s="12"/>
      <c r="BP328" s="12"/>
      <c r="BQ328" s="12"/>
      <c r="BR328" s="12"/>
      <c r="BS328" s="12"/>
      <c r="BT328" s="12"/>
      <c r="BU328" s="12"/>
    </row>
    <row r="329" spans="1:73" ht="12.75" customHeight="1">
      <c r="A329" s="19"/>
      <c r="B329" s="19"/>
      <c r="C329" s="19"/>
      <c r="D329" s="118"/>
      <c r="E329" s="136"/>
      <c r="F329" s="136"/>
      <c r="G329" s="156">
        <f t="shared" si="75"/>
        <v>15</v>
      </c>
      <c r="H329" s="295" t="str">
        <f t="shared" ref="H329:Q329" si="90">IF(H100="-","-",IF( H100&gt;1,H307+H286,"-"))</f>
        <v>-</v>
      </c>
      <c r="I329" s="295" t="str">
        <f t="shared" si="72"/>
        <v>-</v>
      </c>
      <c r="J329" s="295" t="str">
        <f t="shared" si="90"/>
        <v>-</v>
      </c>
      <c r="K329" s="295" t="str">
        <f t="shared" si="90"/>
        <v>-</v>
      </c>
      <c r="L329" s="295" t="str">
        <f t="shared" si="90"/>
        <v>-</v>
      </c>
      <c r="M329" s="295" t="str">
        <f t="shared" si="90"/>
        <v>-</v>
      </c>
      <c r="N329" s="295" t="str">
        <f t="shared" si="90"/>
        <v>-</v>
      </c>
      <c r="O329" s="295" t="str">
        <f t="shared" si="73"/>
        <v>-</v>
      </c>
      <c r="P329" s="295" t="str">
        <f t="shared" si="90"/>
        <v>-</v>
      </c>
      <c r="Q329" s="295" t="str">
        <f t="shared" si="90"/>
        <v>-</v>
      </c>
      <c r="R329" s="324" t="str">
        <f t="shared" si="74"/>
        <v>-</v>
      </c>
      <c r="S329" s="186"/>
      <c r="T329" s="322"/>
      <c r="U329" s="322"/>
      <c r="V329" s="322"/>
      <c r="W329" s="322"/>
      <c r="X329" s="322"/>
      <c r="Y329" s="322"/>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F329" s="12"/>
      <c r="BG329" s="12"/>
      <c r="BH329" s="12"/>
      <c r="BI329" s="12"/>
      <c r="BJ329" s="12"/>
      <c r="BK329" s="12"/>
      <c r="BL329" s="12"/>
      <c r="BM329" s="12"/>
      <c r="BN329" s="12"/>
      <c r="BO329" s="12"/>
      <c r="BP329" s="12"/>
      <c r="BQ329" s="12"/>
      <c r="BR329" s="12"/>
      <c r="BS329" s="12"/>
      <c r="BT329" s="12"/>
      <c r="BU329" s="12"/>
    </row>
    <row r="330" spans="1:73" ht="12.75" customHeight="1">
      <c r="A330" s="19"/>
      <c r="B330" s="19"/>
      <c r="C330" s="19"/>
      <c r="D330" s="118"/>
      <c r="E330" s="298"/>
      <c r="F330" s="298"/>
      <c r="G330" s="299"/>
      <c r="H330" s="301"/>
      <c r="I330" s="301"/>
      <c r="J330" s="301"/>
      <c r="K330" s="301"/>
      <c r="L330" s="301"/>
      <c r="M330" s="301"/>
      <c r="N330" s="301"/>
      <c r="O330" s="301"/>
      <c r="P330" s="301"/>
      <c r="Q330" s="301"/>
      <c r="R330" s="301"/>
      <c r="S330" s="8"/>
      <c r="T330" s="322"/>
      <c r="U330" s="322"/>
      <c r="V330" s="322"/>
      <c r="W330" s="322"/>
      <c r="X330" s="322"/>
      <c r="Y330" s="322"/>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F330" s="12"/>
      <c r="BG330" s="12"/>
      <c r="BH330" s="12"/>
      <c r="BI330" s="12"/>
      <c r="BJ330" s="12"/>
      <c r="BK330" s="12"/>
      <c r="BL330" s="12"/>
      <c r="BM330" s="12"/>
      <c r="BN330" s="12"/>
      <c r="BO330" s="12"/>
      <c r="BP330" s="12"/>
      <c r="BQ330" s="12"/>
      <c r="BR330" s="12"/>
      <c r="BS330" s="12"/>
      <c r="BT330" s="12"/>
      <c r="BU330" s="12"/>
    </row>
    <row r="331" spans="1:73" ht="12.75" customHeight="1">
      <c r="A331" s="19"/>
      <c r="B331" s="19"/>
      <c r="C331" s="19"/>
      <c r="D331" s="118"/>
      <c r="E331" s="298"/>
      <c r="F331" s="298"/>
      <c r="G331" s="169"/>
      <c r="H331" s="305"/>
      <c r="I331" s="305"/>
      <c r="J331" s="305"/>
      <c r="K331" s="305"/>
      <c r="L331" s="305"/>
      <c r="M331" s="305"/>
      <c r="N331" s="305"/>
      <c r="O331" s="305"/>
      <c r="P331" s="305"/>
      <c r="Q331" s="305"/>
      <c r="R331" s="325"/>
      <c r="S331" s="8"/>
      <c r="T331" s="322"/>
      <c r="U331" s="322"/>
      <c r="V331" s="322"/>
      <c r="W331" s="322"/>
      <c r="X331" s="322"/>
      <c r="Y331" s="322"/>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F331" s="12"/>
      <c r="BG331" s="12"/>
      <c r="BH331" s="12"/>
      <c r="BI331" s="12"/>
      <c r="BJ331" s="12"/>
      <c r="BK331" s="12"/>
      <c r="BL331" s="12"/>
      <c r="BM331" s="12"/>
      <c r="BN331" s="12"/>
      <c r="BO331" s="12"/>
      <c r="BP331" s="12"/>
      <c r="BQ331" s="12"/>
      <c r="BR331" s="12"/>
      <c r="BS331" s="12"/>
      <c r="BT331" s="12"/>
      <c r="BU331" s="12"/>
    </row>
    <row r="332" spans="1:73" ht="18" customHeight="1">
      <c r="A332" s="19"/>
      <c r="B332" s="19"/>
      <c r="C332" s="19"/>
      <c r="D332" s="118"/>
      <c r="E332" s="118"/>
      <c r="F332" s="118"/>
      <c r="G332" s="119" t="s">
        <v>68</v>
      </c>
      <c r="H332" s="120"/>
      <c r="I332" s="120"/>
      <c r="J332" s="120"/>
      <c r="K332" s="121"/>
      <c r="L332" s="238"/>
      <c r="M332" s="238"/>
      <c r="N332" s="238"/>
      <c r="O332" s="238"/>
      <c r="P332" s="238"/>
      <c r="Q332" s="238"/>
      <c r="R332" s="320"/>
      <c r="S332" s="8"/>
      <c r="T332" s="141"/>
      <c r="U332" s="141"/>
      <c r="V332" s="141"/>
      <c r="W332" s="141"/>
      <c r="X332" s="141"/>
      <c r="Y332" s="141"/>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F332" s="12"/>
      <c r="BG332" s="12"/>
      <c r="BH332" s="12"/>
      <c r="BI332" s="12"/>
      <c r="BJ332" s="12"/>
      <c r="BK332" s="12"/>
      <c r="BL332" s="12"/>
      <c r="BM332" s="12"/>
      <c r="BN332" s="12"/>
      <c r="BO332" s="12"/>
      <c r="BP332" s="12"/>
      <c r="BQ332" s="12"/>
      <c r="BR332" s="12"/>
      <c r="BS332" s="12"/>
      <c r="BT332" s="12"/>
      <c r="BU332" s="12"/>
    </row>
    <row r="333" spans="1:73" ht="24.75" customHeight="1">
      <c r="A333" s="19"/>
      <c r="B333" s="19"/>
      <c r="C333" s="19"/>
      <c r="D333" s="118"/>
      <c r="E333" s="126"/>
      <c r="F333" s="126"/>
      <c r="G333" s="127" t="str">
        <f>R3</f>
        <v>MODAL</v>
      </c>
      <c r="H333" s="464" t="str">
        <f t="shared" ref="H333:Q333" si="91">H3</f>
        <v>Norway Harald Senneset</v>
      </c>
      <c r="I333" s="464" t="str">
        <f t="shared" si="91"/>
        <v>Norway Hildegunn Mjanger</v>
      </c>
      <c r="J333" s="464" t="str">
        <f t="shared" si="91"/>
        <v>Scotland Peter Clark</v>
      </c>
      <c r="K333" s="464" t="str">
        <f t="shared" si="91"/>
        <v>Belgium Martine Moerman</v>
      </c>
      <c r="L333" s="464" t="str">
        <f t="shared" si="91"/>
        <v>United Kingdom Dave Brown</v>
      </c>
      <c r="M333" s="464" t="str">
        <f t="shared" si="91"/>
        <v>Sweden AnneMarie Palmén Bratt</v>
      </c>
      <c r="N333" s="464" t="str">
        <f t="shared" si="91"/>
        <v>Belgium Ilse Maertens</v>
      </c>
      <c r="O333" s="464" t="str">
        <f>O3</f>
        <v>Germany Friederike Beussel</v>
      </c>
      <c r="P333" s="464" t="str">
        <f t="shared" si="91"/>
        <v>Sweden Rajlie Sjöberg</v>
      </c>
      <c r="Q333" s="464" t="str">
        <f t="shared" si="91"/>
        <v>Germany Ines Wilhelms</v>
      </c>
      <c r="R333" s="129"/>
      <c r="S333" s="186"/>
      <c r="T333" s="141"/>
      <c r="U333" s="141"/>
      <c r="V333" s="141"/>
      <c r="W333" s="141"/>
      <c r="X333" s="141"/>
      <c r="Y333" s="141"/>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F333" s="12"/>
      <c r="BG333" s="12"/>
      <c r="BH333" s="12"/>
      <c r="BI333" s="12"/>
      <c r="BJ333" s="12"/>
      <c r="BK333" s="12"/>
      <c r="BL333" s="12"/>
      <c r="BM333" s="12"/>
      <c r="BN333" s="12"/>
      <c r="BO333" s="12"/>
      <c r="BP333" s="12"/>
      <c r="BQ333" s="12"/>
      <c r="BR333" s="12"/>
      <c r="BS333" s="12"/>
      <c r="BT333" s="12"/>
      <c r="BU333" s="12"/>
    </row>
    <row r="334" spans="1:73" ht="12.75" customHeight="1">
      <c r="A334" s="19"/>
      <c r="B334" s="19"/>
      <c r="C334" s="19"/>
      <c r="D334" s="118"/>
      <c r="E334" s="126"/>
      <c r="F334" s="126"/>
      <c r="G334" s="132" t="str">
        <f>R4</f>
        <v>(R1-R9)</v>
      </c>
      <c r="H334" s="75" t="str">
        <f t="shared" ref="H334:Q334" si="92">H4</f>
        <v>Reader 1</v>
      </c>
      <c r="I334" s="75" t="str">
        <f t="shared" si="92"/>
        <v>Reader 2</v>
      </c>
      <c r="J334" s="75" t="str">
        <f t="shared" si="92"/>
        <v>Reader 3</v>
      </c>
      <c r="K334" s="75" t="str">
        <f t="shared" si="92"/>
        <v>Reader 4</v>
      </c>
      <c r="L334" s="75" t="str">
        <f t="shared" si="92"/>
        <v>Reader 5</v>
      </c>
      <c r="M334" s="75" t="str">
        <f t="shared" si="92"/>
        <v>Reader 6</v>
      </c>
      <c r="N334" s="75" t="str">
        <f t="shared" si="92"/>
        <v>Reader 7</v>
      </c>
      <c r="O334" s="75" t="str">
        <f>O4</f>
        <v>Reader 8</v>
      </c>
      <c r="P334" s="75" t="str">
        <f t="shared" si="92"/>
        <v>Reader 9</v>
      </c>
      <c r="Q334" s="75" t="str">
        <f t="shared" si="92"/>
        <v>Reader 10</v>
      </c>
      <c r="R334" s="133" t="s">
        <v>39</v>
      </c>
      <c r="S334" s="186"/>
      <c r="T334" s="141"/>
      <c r="U334" s="141"/>
      <c r="V334" s="141"/>
      <c r="W334" s="141"/>
      <c r="X334" s="141"/>
      <c r="Y334" s="141"/>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F334" s="12"/>
      <c r="BG334" s="12"/>
      <c r="BH334" s="12"/>
      <c r="BI334" s="12"/>
      <c r="BJ334" s="12"/>
      <c r="BK334" s="12"/>
      <c r="BL334" s="12"/>
      <c r="BM334" s="12"/>
      <c r="BN334" s="12"/>
      <c r="BO334" s="12"/>
      <c r="BP334" s="12"/>
      <c r="BQ334" s="12"/>
      <c r="BR334" s="12"/>
      <c r="BS334" s="12"/>
      <c r="BT334" s="12"/>
      <c r="BU334" s="12"/>
    </row>
    <row r="335" spans="1:73" ht="12.75" customHeight="1">
      <c r="A335" s="19"/>
      <c r="B335" s="19"/>
      <c r="C335" s="19"/>
      <c r="D335" s="118"/>
      <c r="E335" s="136"/>
      <c r="F335" s="136"/>
      <c r="G335" s="150">
        <v>0</v>
      </c>
      <c r="H335" s="289" t="str">
        <f t="shared" ref="H335:Q335" si="93">IF(H85="-","-",IF( H85&gt;1,H292-H271,"-"))</f>
        <v>-</v>
      </c>
      <c r="I335" s="289" t="str">
        <f t="shared" ref="I335:I350" si="94">IF(I85="-","-",IF( I85&gt;1,I292-I271,"-"))</f>
        <v>-</v>
      </c>
      <c r="J335" s="289" t="str">
        <f t="shared" si="93"/>
        <v>-</v>
      </c>
      <c r="K335" s="289" t="str">
        <f t="shared" si="93"/>
        <v>-</v>
      </c>
      <c r="L335" s="289" t="str">
        <f t="shared" si="93"/>
        <v>-</v>
      </c>
      <c r="M335" s="289" t="str">
        <f t="shared" si="93"/>
        <v>-</v>
      </c>
      <c r="N335" s="289" t="str">
        <f t="shared" si="93"/>
        <v>-</v>
      </c>
      <c r="O335" s="289" t="str">
        <f t="shared" ref="O335:O350" si="95">IF(O85="-","-",IF( O85&gt;1,O292-O271,"-"))</f>
        <v>-</v>
      </c>
      <c r="P335" s="289" t="str">
        <f t="shared" si="93"/>
        <v>-</v>
      </c>
      <c r="Q335" s="289" t="str">
        <f t="shared" si="93"/>
        <v>-</v>
      </c>
      <c r="R335" s="326" t="str">
        <f t="shared" ref="R335:R350" si="96">IF( H85="-","-",R292-R271)</f>
        <v>-</v>
      </c>
      <c r="S335" s="186"/>
      <c r="T335" s="141"/>
      <c r="U335" s="141"/>
      <c r="V335" s="141"/>
      <c r="W335" s="141"/>
      <c r="X335" s="141"/>
      <c r="Y335" s="141"/>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F335" s="12"/>
      <c r="BG335" s="12"/>
      <c r="BH335" s="12"/>
      <c r="BI335" s="12"/>
      <c r="BJ335" s="12"/>
      <c r="BK335" s="12"/>
      <c r="BL335" s="12"/>
      <c r="BM335" s="12"/>
      <c r="BN335" s="12"/>
      <c r="BO335" s="12"/>
      <c r="BP335" s="12"/>
      <c r="BQ335" s="12"/>
      <c r="BR335" s="12"/>
      <c r="BS335" s="12"/>
      <c r="BT335" s="12"/>
      <c r="BU335" s="12"/>
    </row>
    <row r="336" spans="1:73" ht="12.75" customHeight="1">
      <c r="A336" s="19"/>
      <c r="B336" s="19"/>
      <c r="C336" s="19"/>
      <c r="D336" s="118"/>
      <c r="E336" s="136"/>
      <c r="F336" s="136"/>
      <c r="G336" s="153">
        <f t="shared" ref="G336:G350" si="97">G335+1</f>
        <v>1</v>
      </c>
      <c r="H336" s="292" t="str">
        <f t="shared" ref="H336:Q336" si="98">IF(H86="-","-",IF( H86&gt;1,H293-H272,"-"))</f>
        <v>-</v>
      </c>
      <c r="I336" s="292" t="str">
        <f t="shared" si="94"/>
        <v>-</v>
      </c>
      <c r="J336" s="292" t="str">
        <f t="shared" si="98"/>
        <v>-</v>
      </c>
      <c r="K336" s="292" t="str">
        <f t="shared" si="98"/>
        <v>-</v>
      </c>
      <c r="L336" s="292" t="str">
        <f t="shared" si="98"/>
        <v>-</v>
      </c>
      <c r="M336" s="292" t="str">
        <f t="shared" si="98"/>
        <v>-</v>
      </c>
      <c r="N336" s="292" t="str">
        <f t="shared" si="98"/>
        <v>-</v>
      </c>
      <c r="O336" s="292" t="str">
        <f t="shared" si="95"/>
        <v>-</v>
      </c>
      <c r="P336" s="292" t="str">
        <f t="shared" si="98"/>
        <v>-</v>
      </c>
      <c r="Q336" s="292" t="str">
        <f t="shared" si="98"/>
        <v>-</v>
      </c>
      <c r="R336" s="327" t="str">
        <f t="shared" si="96"/>
        <v>-</v>
      </c>
      <c r="S336" s="186"/>
      <c r="T336" s="141"/>
      <c r="U336" s="141"/>
      <c r="V336" s="141"/>
      <c r="W336" s="141"/>
      <c r="X336" s="141"/>
      <c r="Y336" s="141"/>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F336" s="12"/>
      <c r="BG336" s="12"/>
      <c r="BH336" s="12"/>
      <c r="BI336" s="12"/>
      <c r="BJ336" s="12"/>
      <c r="BK336" s="12"/>
      <c r="BL336" s="12"/>
      <c r="BM336" s="12"/>
      <c r="BN336" s="12"/>
      <c r="BO336" s="12"/>
      <c r="BP336" s="12"/>
      <c r="BQ336" s="12"/>
      <c r="BR336" s="12"/>
      <c r="BS336" s="12"/>
      <c r="BT336" s="12"/>
      <c r="BU336" s="12"/>
    </row>
    <row r="337" spans="1:73" ht="12.75" customHeight="1">
      <c r="A337" s="19"/>
      <c r="B337" s="19"/>
      <c r="C337" s="19"/>
      <c r="D337" s="118"/>
      <c r="E337" s="136"/>
      <c r="F337" s="136"/>
      <c r="G337" s="153">
        <f t="shared" si="97"/>
        <v>2</v>
      </c>
      <c r="H337" s="292">
        <f t="shared" ref="H337:Q337" si="99">IF(H87="-","-",IF( H87&gt;1,H294-H273,"-"))</f>
        <v>2</v>
      </c>
      <c r="I337" s="292">
        <f t="shared" si="94"/>
        <v>2</v>
      </c>
      <c r="J337" s="292">
        <f t="shared" si="99"/>
        <v>2</v>
      </c>
      <c r="K337" s="292">
        <f t="shared" si="99"/>
        <v>2</v>
      </c>
      <c r="L337" s="292">
        <f t="shared" si="99"/>
        <v>2</v>
      </c>
      <c r="M337" s="292">
        <f t="shared" si="99"/>
        <v>1.0857864376269049</v>
      </c>
      <c r="N337" s="292">
        <f t="shared" si="99"/>
        <v>2</v>
      </c>
      <c r="O337" s="292">
        <f t="shared" si="95"/>
        <v>2</v>
      </c>
      <c r="P337" s="292">
        <f t="shared" si="99"/>
        <v>2</v>
      </c>
      <c r="Q337" s="292">
        <f t="shared" si="99"/>
        <v>2</v>
      </c>
      <c r="R337" s="327">
        <f t="shared" si="96"/>
        <v>1.6027864045000413</v>
      </c>
      <c r="S337" s="186"/>
      <c r="T337" s="141"/>
      <c r="U337" s="141"/>
      <c r="V337" s="141"/>
      <c r="W337" s="141"/>
      <c r="X337" s="141"/>
      <c r="Y337" s="141"/>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F337" s="12"/>
      <c r="BG337" s="12"/>
      <c r="BH337" s="12"/>
      <c r="BI337" s="12"/>
      <c r="BJ337" s="12"/>
      <c r="BK337" s="12"/>
      <c r="BL337" s="12"/>
      <c r="BM337" s="12"/>
      <c r="BN337" s="12"/>
      <c r="BO337" s="12"/>
      <c r="BP337" s="12"/>
      <c r="BQ337" s="12"/>
      <c r="BR337" s="12"/>
      <c r="BS337" s="12"/>
      <c r="BT337" s="12"/>
      <c r="BU337" s="12"/>
    </row>
    <row r="338" spans="1:73" ht="12.75" customHeight="1">
      <c r="A338" s="19"/>
      <c r="B338" s="19"/>
      <c r="C338" s="19"/>
      <c r="D338" s="118"/>
      <c r="E338" s="136"/>
      <c r="F338" s="136"/>
      <c r="G338" s="153">
        <f t="shared" si="97"/>
        <v>3</v>
      </c>
      <c r="H338" s="292">
        <f t="shared" ref="H338:Q338" si="100">IF(H88="-","-",IF( H88&gt;1,H295-H274,"-"))</f>
        <v>3</v>
      </c>
      <c r="I338" s="292">
        <f t="shared" si="94"/>
        <v>3</v>
      </c>
      <c r="J338" s="292">
        <f t="shared" si="100"/>
        <v>2.4444444444444455</v>
      </c>
      <c r="K338" s="292">
        <f t="shared" si="100"/>
        <v>2.3903518910549835</v>
      </c>
      <c r="L338" s="292">
        <f t="shared" si="100"/>
        <v>3</v>
      </c>
      <c r="M338" s="292">
        <f t="shared" si="100"/>
        <v>3</v>
      </c>
      <c r="N338" s="292">
        <f t="shared" si="100"/>
        <v>2.4444444444444455</v>
      </c>
      <c r="O338" s="292">
        <f t="shared" si="95"/>
        <v>2.4444444444444455</v>
      </c>
      <c r="P338" s="292">
        <f t="shared" si="100"/>
        <v>2.1025892410419962</v>
      </c>
      <c r="Q338" s="292">
        <f t="shared" si="100"/>
        <v>2.3403051185340251</v>
      </c>
      <c r="R338" s="327">
        <f t="shared" si="96"/>
        <v>2.3673782464038191</v>
      </c>
      <c r="S338" s="186"/>
      <c r="T338" s="141"/>
      <c r="U338" s="141"/>
      <c r="V338" s="141"/>
      <c r="W338" s="141"/>
      <c r="X338" s="141"/>
      <c r="Y338" s="141"/>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F338" s="12"/>
      <c r="BG338" s="12"/>
      <c r="BH338" s="12"/>
      <c r="BI338" s="12"/>
      <c r="BJ338" s="12"/>
      <c r="BK338" s="12"/>
      <c r="BL338" s="12"/>
      <c r="BM338" s="12"/>
      <c r="BN338" s="12"/>
      <c r="BO338" s="12"/>
      <c r="BP338" s="12"/>
      <c r="BQ338" s="12"/>
      <c r="BR338" s="12"/>
      <c r="BS338" s="12"/>
      <c r="BT338" s="12"/>
      <c r="BU338" s="12"/>
    </row>
    <row r="339" spans="1:73" ht="12.75" customHeight="1">
      <c r="A339" s="19"/>
      <c r="B339" s="19"/>
      <c r="C339" s="19"/>
      <c r="D339" s="118"/>
      <c r="E339" s="136"/>
      <c r="F339" s="136"/>
      <c r="G339" s="153">
        <f t="shared" si="97"/>
        <v>4</v>
      </c>
      <c r="H339" s="292">
        <f t="shared" ref="H339:Q339" si="101">IF(H89="-","-",IF( H89&gt;1,H296-H275,"-"))</f>
        <v>3.2043651010500018</v>
      </c>
      <c r="I339" s="292">
        <f t="shared" si="94"/>
        <v>3.1611361903221553</v>
      </c>
      <c r="J339" s="292">
        <f t="shared" si="101"/>
        <v>3.1611361903221553</v>
      </c>
      <c r="K339" s="292">
        <f t="shared" si="101"/>
        <v>3.619053112743325</v>
      </c>
      <c r="L339" s="292">
        <f t="shared" si="101"/>
        <v>2.7159003631138212</v>
      </c>
      <c r="M339" s="292">
        <f t="shared" si="101"/>
        <v>2.8528209033282059</v>
      </c>
      <c r="N339" s="292">
        <f t="shared" si="101"/>
        <v>3.1271284390560306</v>
      </c>
      <c r="O339" s="292">
        <f t="shared" si="95"/>
        <v>3.0381863789734611</v>
      </c>
      <c r="P339" s="292">
        <f t="shared" si="101"/>
        <v>3.1704458176592758</v>
      </c>
      <c r="Q339" s="292">
        <f t="shared" si="101"/>
        <v>3.1704458176592758</v>
      </c>
      <c r="R339" s="327">
        <f t="shared" si="96"/>
        <v>3.0586570992988489</v>
      </c>
      <c r="S339" s="186"/>
      <c r="T339" s="141"/>
      <c r="U339" s="141"/>
      <c r="V339" s="141"/>
      <c r="W339" s="141"/>
      <c r="X339" s="141"/>
      <c r="Y339" s="141"/>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F339" s="12"/>
      <c r="BG339" s="12"/>
      <c r="BH339" s="12"/>
      <c r="BI339" s="12"/>
      <c r="BJ339" s="12"/>
      <c r="BK339" s="12"/>
      <c r="BL339" s="12"/>
      <c r="BM339" s="12"/>
      <c r="BN339" s="12"/>
      <c r="BO339" s="12"/>
      <c r="BP339" s="12"/>
      <c r="BQ339" s="12"/>
      <c r="BR339" s="12"/>
      <c r="BS339" s="12"/>
      <c r="BT339" s="12"/>
      <c r="BU339" s="12"/>
    </row>
    <row r="340" spans="1:73" ht="12.75" customHeight="1">
      <c r="A340" s="19"/>
      <c r="B340" s="19"/>
      <c r="C340" s="19"/>
      <c r="D340" s="118"/>
      <c r="E340" s="136"/>
      <c r="F340" s="136"/>
      <c r="G340" s="153">
        <f t="shared" si="97"/>
        <v>5</v>
      </c>
      <c r="H340" s="292">
        <f t="shared" ref="H340:Q340" si="102">IF(H90="-","-",IF( H90&gt;1,H297-H276,"-"))</f>
        <v>4.0468419637800768</v>
      </c>
      <c r="I340" s="292">
        <f t="shared" si="94"/>
        <v>4.5222228806978473</v>
      </c>
      <c r="J340" s="292">
        <f t="shared" si="102"/>
        <v>5</v>
      </c>
      <c r="K340" s="292">
        <f t="shared" si="102"/>
        <v>4.2180109549144893</v>
      </c>
      <c r="L340" s="292">
        <f t="shared" si="102"/>
        <v>4.368376726851694</v>
      </c>
      <c r="M340" s="292">
        <f t="shared" si="102"/>
        <v>4.3537112114622012</v>
      </c>
      <c r="N340" s="292">
        <f t="shared" si="102"/>
        <v>3.8759476301388052</v>
      </c>
      <c r="O340" s="292">
        <f t="shared" si="95"/>
        <v>4.0898268433374279</v>
      </c>
      <c r="P340" s="292">
        <f t="shared" si="102"/>
        <v>3.7763716904037667</v>
      </c>
      <c r="Q340" s="292">
        <f t="shared" si="102"/>
        <v>4.3537112114622012</v>
      </c>
      <c r="R340" s="327">
        <f t="shared" si="96"/>
        <v>4.1021209481231873</v>
      </c>
      <c r="S340" s="186"/>
      <c r="T340" s="141"/>
      <c r="U340" s="141"/>
      <c r="V340" s="141"/>
      <c r="W340" s="141"/>
      <c r="X340" s="141"/>
      <c r="Y340" s="141"/>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F340" s="12"/>
      <c r="BG340" s="12"/>
      <c r="BH340" s="12"/>
      <c r="BI340" s="12"/>
      <c r="BJ340" s="12"/>
      <c r="BK340" s="12"/>
      <c r="BL340" s="12"/>
      <c r="BM340" s="12"/>
      <c r="BN340" s="12"/>
      <c r="BO340" s="12"/>
      <c r="BP340" s="12"/>
      <c r="BQ340" s="12"/>
      <c r="BR340" s="12"/>
      <c r="BS340" s="12"/>
      <c r="BT340" s="12"/>
      <c r="BU340" s="12"/>
    </row>
    <row r="341" spans="1:73" ht="12.75" customHeight="1">
      <c r="A341" s="19"/>
      <c r="B341" s="19"/>
      <c r="C341" s="19"/>
      <c r="D341" s="118"/>
      <c r="E341" s="136"/>
      <c r="F341" s="136"/>
      <c r="G341" s="153">
        <f t="shared" si="97"/>
        <v>6</v>
      </c>
      <c r="H341" s="292">
        <f t="shared" ref="H341:Q341" si="103">IF(H91="-","-",IF( H91&gt;1,H298-H277,"-"))</f>
        <v>4.9501028845788904</v>
      </c>
      <c r="I341" s="292">
        <f t="shared" si="94"/>
        <v>5.4675444679663237</v>
      </c>
      <c r="J341" s="292">
        <f t="shared" si="103"/>
        <v>4.9567259572884321</v>
      </c>
      <c r="K341" s="292">
        <f t="shared" si="103"/>
        <v>4.9501028845788904</v>
      </c>
      <c r="L341" s="292">
        <f t="shared" si="103"/>
        <v>4.9567259572884321</v>
      </c>
      <c r="M341" s="292">
        <f t="shared" si="103"/>
        <v>5.0571909584179364</v>
      </c>
      <c r="N341" s="292">
        <f t="shared" si="103"/>
        <v>5.3339082169207037</v>
      </c>
      <c r="O341" s="292">
        <f t="shared" si="95"/>
        <v>4.9350889359326482</v>
      </c>
      <c r="P341" s="292">
        <f t="shared" si="103"/>
        <v>5.3672044410113564</v>
      </c>
      <c r="Q341" s="292">
        <f t="shared" si="103"/>
        <v>5.3672044410113564</v>
      </c>
      <c r="R341" s="327">
        <f t="shared" si="96"/>
        <v>5.0693603026228367</v>
      </c>
      <c r="S341" s="186"/>
      <c r="T341" s="141"/>
      <c r="U341" s="141"/>
      <c r="V341" s="141"/>
      <c r="W341" s="141"/>
      <c r="X341" s="141"/>
      <c r="Y341" s="141"/>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F341" s="12"/>
      <c r="BG341" s="12"/>
      <c r="BH341" s="12"/>
      <c r="BI341" s="12"/>
      <c r="BJ341" s="12"/>
      <c r="BK341" s="12"/>
      <c r="BL341" s="12"/>
      <c r="BM341" s="12"/>
      <c r="BN341" s="12"/>
      <c r="BO341" s="12"/>
      <c r="BP341" s="12"/>
      <c r="BQ341" s="12"/>
      <c r="BR341" s="12"/>
      <c r="BS341" s="12"/>
      <c r="BT341" s="12"/>
      <c r="BU341" s="12"/>
    </row>
    <row r="342" spans="1:73" ht="12.75" customHeight="1">
      <c r="A342" s="19"/>
      <c r="B342" s="19"/>
      <c r="C342" s="19"/>
      <c r="D342" s="118"/>
      <c r="E342" s="136"/>
      <c r="F342" s="136"/>
      <c r="G342" s="153">
        <f t="shared" si="97"/>
        <v>7</v>
      </c>
      <c r="H342" s="292">
        <f t="shared" ref="H342:Q342" si="104">IF(H92="-","-",IF( H92&gt;1,H299-H278,"-"))</f>
        <v>7</v>
      </c>
      <c r="I342" s="292">
        <f t="shared" si="94"/>
        <v>7</v>
      </c>
      <c r="J342" s="292">
        <f t="shared" si="104"/>
        <v>7</v>
      </c>
      <c r="K342" s="292">
        <f t="shared" si="104"/>
        <v>6.1786327949540816</v>
      </c>
      <c r="L342" s="292">
        <f t="shared" si="104"/>
        <v>7</v>
      </c>
      <c r="M342" s="292">
        <f t="shared" si="104"/>
        <v>6.1786327949540816</v>
      </c>
      <c r="N342" s="292">
        <f t="shared" si="104"/>
        <v>7</v>
      </c>
      <c r="O342" s="292">
        <f t="shared" si="95"/>
        <v>6.5119661282874155</v>
      </c>
      <c r="P342" s="292">
        <f t="shared" si="104"/>
        <v>6.5119661282874155</v>
      </c>
      <c r="Q342" s="292">
        <f t="shared" si="104"/>
        <v>6.1786327949540816</v>
      </c>
      <c r="R342" s="327">
        <f t="shared" si="96"/>
        <v>6.3729671990291807</v>
      </c>
      <c r="S342" s="186"/>
      <c r="T342" s="141"/>
      <c r="U342" s="141"/>
      <c r="V342" s="141"/>
      <c r="W342" s="141"/>
      <c r="X342" s="141"/>
      <c r="Y342" s="141"/>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F342" s="12"/>
      <c r="BG342" s="12"/>
      <c r="BH342" s="12"/>
      <c r="BI342" s="12"/>
      <c r="BJ342" s="12"/>
      <c r="BK342" s="12"/>
      <c r="BL342" s="12"/>
      <c r="BM342" s="12"/>
      <c r="BN342" s="12"/>
      <c r="BO342" s="12"/>
      <c r="BP342" s="12"/>
      <c r="BQ342" s="12"/>
      <c r="BR342" s="12"/>
      <c r="BS342" s="12"/>
      <c r="BT342" s="12"/>
      <c r="BU342" s="12"/>
    </row>
    <row r="343" spans="1:73" ht="12.75" customHeight="1">
      <c r="A343" s="19"/>
      <c r="B343" s="19"/>
      <c r="C343" s="19"/>
      <c r="D343" s="118"/>
      <c r="E343" s="136"/>
      <c r="F343" s="136"/>
      <c r="G343" s="153">
        <f t="shared" si="97"/>
        <v>8</v>
      </c>
      <c r="H343" s="292" t="str">
        <f t="shared" ref="H343:Q343" si="105">IF(H93="-","-",IF( H93&gt;1,H300-H279,"-"))</f>
        <v>-</v>
      </c>
      <c r="I343" s="292" t="str">
        <f t="shared" si="94"/>
        <v>-</v>
      </c>
      <c r="J343" s="292" t="str">
        <f t="shared" si="105"/>
        <v>-</v>
      </c>
      <c r="K343" s="292" t="str">
        <f t="shared" si="105"/>
        <v>-</v>
      </c>
      <c r="L343" s="292" t="str">
        <f t="shared" si="105"/>
        <v>-</v>
      </c>
      <c r="M343" s="292" t="str">
        <f t="shared" si="105"/>
        <v>-</v>
      </c>
      <c r="N343" s="292" t="str">
        <f t="shared" si="105"/>
        <v>-</v>
      </c>
      <c r="O343" s="292" t="str">
        <f t="shared" si="95"/>
        <v>-</v>
      </c>
      <c r="P343" s="292" t="str">
        <f t="shared" si="105"/>
        <v>-</v>
      </c>
      <c r="Q343" s="292" t="str">
        <f t="shared" si="105"/>
        <v>-</v>
      </c>
      <c r="R343" s="327" t="str">
        <f t="shared" si="96"/>
        <v>-</v>
      </c>
      <c r="S343" s="186"/>
      <c r="T343" s="141"/>
      <c r="U343" s="141"/>
      <c r="V343" s="141"/>
      <c r="W343" s="141"/>
      <c r="X343" s="141"/>
      <c r="Y343" s="141"/>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F343" s="12"/>
      <c r="BG343" s="12"/>
      <c r="BH343" s="12"/>
      <c r="BI343" s="12"/>
      <c r="BJ343" s="12"/>
      <c r="BK343" s="12"/>
      <c r="BL343" s="12"/>
      <c r="BM343" s="12"/>
      <c r="BN343" s="12"/>
      <c r="BO343" s="12"/>
      <c r="BP343" s="12"/>
      <c r="BQ343" s="12"/>
      <c r="BR343" s="12"/>
      <c r="BS343" s="12"/>
      <c r="BT343" s="12"/>
      <c r="BU343" s="12"/>
    </row>
    <row r="344" spans="1:73" ht="12.75" customHeight="1">
      <c r="A344" s="19"/>
      <c r="B344" s="19"/>
      <c r="C344" s="19"/>
      <c r="D344" s="118"/>
      <c r="E344" s="136"/>
      <c r="F344" s="136"/>
      <c r="G344" s="153">
        <f t="shared" si="97"/>
        <v>9</v>
      </c>
      <c r="H344" s="292">
        <f t="shared" ref="H344:Q344" si="106">IF(H94="-","-",IF( H94&gt;1,H301-H280,"-"))</f>
        <v>6.0857864376269051</v>
      </c>
      <c r="I344" s="292">
        <f t="shared" si="94"/>
        <v>6.1715728752538102</v>
      </c>
      <c r="J344" s="292">
        <f t="shared" si="106"/>
        <v>8.0857864376269042</v>
      </c>
      <c r="K344" s="292">
        <f t="shared" si="106"/>
        <v>8.0857864376269042</v>
      </c>
      <c r="L344" s="292">
        <f t="shared" si="106"/>
        <v>3.2573593128807152</v>
      </c>
      <c r="M344" s="292">
        <f t="shared" si="106"/>
        <v>3.2573593128807152</v>
      </c>
      <c r="N344" s="292">
        <f t="shared" si="106"/>
        <v>9</v>
      </c>
      <c r="O344" s="292">
        <f t="shared" si="95"/>
        <v>7.0857864376269051</v>
      </c>
      <c r="P344" s="292">
        <f t="shared" si="106"/>
        <v>9.0857864376269042</v>
      </c>
      <c r="Q344" s="292">
        <f t="shared" si="106"/>
        <v>8.0857864376269042</v>
      </c>
      <c r="R344" s="327">
        <f t="shared" si="96"/>
        <v>6.1562387240504233</v>
      </c>
      <c r="S344" s="186"/>
      <c r="T344" s="141"/>
      <c r="U344" s="141"/>
      <c r="V344" s="141"/>
      <c r="W344" s="141"/>
      <c r="X344" s="141"/>
      <c r="Y344" s="141"/>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F344" s="12"/>
      <c r="BG344" s="12"/>
      <c r="BH344" s="12"/>
      <c r="BI344" s="12"/>
      <c r="BJ344" s="12"/>
      <c r="BK344" s="12"/>
      <c r="BL344" s="12"/>
      <c r="BM344" s="12"/>
      <c r="BN344" s="12"/>
      <c r="BO344" s="12"/>
      <c r="BP344" s="12"/>
      <c r="BQ344" s="12"/>
      <c r="BR344" s="12"/>
      <c r="BS344" s="12"/>
      <c r="BT344" s="12"/>
      <c r="BU344" s="12"/>
    </row>
    <row r="345" spans="1:73" ht="12.75" customHeight="1">
      <c r="A345" s="19"/>
      <c r="B345" s="19"/>
      <c r="C345" s="19"/>
      <c r="D345" s="118"/>
      <c r="E345" s="136"/>
      <c r="F345" s="136"/>
      <c r="G345" s="153">
        <f t="shared" si="97"/>
        <v>10</v>
      </c>
      <c r="H345" s="292" t="str">
        <f t="shared" ref="H345:Q345" si="107">IF(H95="-","-",IF( H95&gt;1,H302-H281,"-"))</f>
        <v>-</v>
      </c>
      <c r="I345" s="292" t="str">
        <f t="shared" si="94"/>
        <v>-</v>
      </c>
      <c r="J345" s="292" t="str">
        <f t="shared" si="107"/>
        <v>-</v>
      </c>
      <c r="K345" s="292" t="str">
        <f t="shared" si="107"/>
        <v>-</v>
      </c>
      <c r="L345" s="292" t="str">
        <f t="shared" si="107"/>
        <v>-</v>
      </c>
      <c r="M345" s="292" t="str">
        <f t="shared" si="107"/>
        <v>-</v>
      </c>
      <c r="N345" s="292" t="str">
        <f t="shared" si="107"/>
        <v>-</v>
      </c>
      <c r="O345" s="292" t="str">
        <f t="shared" si="95"/>
        <v>-</v>
      </c>
      <c r="P345" s="292" t="str">
        <f t="shared" si="107"/>
        <v>-</v>
      </c>
      <c r="Q345" s="292" t="str">
        <f t="shared" si="107"/>
        <v>-</v>
      </c>
      <c r="R345" s="327">
        <f t="shared" si="96"/>
        <v>8.9567259572884321</v>
      </c>
      <c r="S345" s="186"/>
      <c r="T345" s="141"/>
      <c r="U345" s="141"/>
      <c r="V345" s="141"/>
      <c r="W345" s="141"/>
      <c r="X345" s="141"/>
      <c r="Y345" s="141"/>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F345" s="12"/>
      <c r="BG345" s="12"/>
      <c r="BH345" s="12"/>
      <c r="BI345" s="12"/>
      <c r="BJ345" s="12"/>
      <c r="BK345" s="12"/>
      <c r="BL345" s="12"/>
      <c r="BM345" s="12"/>
      <c r="BN345" s="12"/>
      <c r="BO345" s="12"/>
      <c r="BP345" s="12"/>
      <c r="BQ345" s="12"/>
      <c r="BR345" s="12"/>
      <c r="BS345" s="12"/>
      <c r="BT345" s="12"/>
      <c r="BU345" s="12"/>
    </row>
    <row r="346" spans="1:73" ht="12.75" customHeight="1">
      <c r="A346" s="19"/>
      <c r="B346" s="19"/>
      <c r="C346" s="19"/>
      <c r="D346" s="118"/>
      <c r="E346" s="136"/>
      <c r="F346" s="136"/>
      <c r="G346" s="153">
        <f t="shared" si="97"/>
        <v>11</v>
      </c>
      <c r="H346" s="292" t="str">
        <f t="shared" ref="H346:Q346" si="108">IF(H96="-","-",IF( H96&gt;1,H303-H282,"-"))</f>
        <v>-</v>
      </c>
      <c r="I346" s="292" t="str">
        <f t="shared" si="94"/>
        <v>-</v>
      </c>
      <c r="J346" s="292" t="str">
        <f t="shared" si="108"/>
        <v>-</v>
      </c>
      <c r="K346" s="292" t="str">
        <f t="shared" si="108"/>
        <v>-</v>
      </c>
      <c r="L346" s="292" t="str">
        <f t="shared" si="108"/>
        <v>-</v>
      </c>
      <c r="M346" s="292" t="str">
        <f t="shared" si="108"/>
        <v>-</v>
      </c>
      <c r="N346" s="292" t="str">
        <f t="shared" si="108"/>
        <v>-</v>
      </c>
      <c r="O346" s="292" t="str">
        <f t="shared" si="95"/>
        <v>-</v>
      </c>
      <c r="P346" s="292" t="str">
        <f t="shared" si="108"/>
        <v>-</v>
      </c>
      <c r="Q346" s="292" t="str">
        <f t="shared" si="108"/>
        <v>-</v>
      </c>
      <c r="R346" s="327" t="str">
        <f t="shared" si="96"/>
        <v>-</v>
      </c>
      <c r="S346" s="186"/>
      <c r="T346" s="141"/>
      <c r="U346" s="141"/>
      <c r="V346" s="141"/>
      <c r="W346" s="141"/>
      <c r="X346" s="141"/>
      <c r="Y346" s="141"/>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F346" s="12"/>
      <c r="BG346" s="12"/>
      <c r="BH346" s="12"/>
      <c r="BI346" s="12"/>
      <c r="BJ346" s="12"/>
      <c r="BK346" s="12"/>
      <c r="BL346" s="12"/>
      <c r="BM346" s="12"/>
      <c r="BN346" s="12"/>
      <c r="BO346" s="12"/>
      <c r="BP346" s="12"/>
      <c r="BQ346" s="12"/>
      <c r="BR346" s="12"/>
      <c r="BS346" s="12"/>
      <c r="BT346" s="12"/>
      <c r="BU346" s="12"/>
    </row>
    <row r="347" spans="1:73" ht="12.75" customHeight="1">
      <c r="A347" s="19"/>
      <c r="B347" s="19"/>
      <c r="C347" s="19"/>
      <c r="D347" s="118"/>
      <c r="E347" s="136"/>
      <c r="F347" s="136"/>
      <c r="G347" s="153">
        <f t="shared" si="97"/>
        <v>12</v>
      </c>
      <c r="H347" s="292" t="str">
        <f t="shared" ref="H347:Q347" si="109">IF(H97="-","-",IF( H97&gt;1,H304-H283,"-"))</f>
        <v>-</v>
      </c>
      <c r="I347" s="292" t="str">
        <f t="shared" si="94"/>
        <v>-</v>
      </c>
      <c r="J347" s="292" t="str">
        <f t="shared" si="109"/>
        <v>-</v>
      </c>
      <c r="K347" s="292" t="str">
        <f t="shared" si="109"/>
        <v>-</v>
      </c>
      <c r="L347" s="292" t="str">
        <f t="shared" si="109"/>
        <v>-</v>
      </c>
      <c r="M347" s="292" t="str">
        <f t="shared" si="109"/>
        <v>-</v>
      </c>
      <c r="N347" s="292" t="str">
        <f t="shared" si="109"/>
        <v>-</v>
      </c>
      <c r="O347" s="292" t="str">
        <f t="shared" si="95"/>
        <v>-</v>
      </c>
      <c r="P347" s="292" t="str">
        <f t="shared" si="109"/>
        <v>-</v>
      </c>
      <c r="Q347" s="292" t="str">
        <f t="shared" si="109"/>
        <v>-</v>
      </c>
      <c r="R347" s="327" t="str">
        <f t="shared" si="96"/>
        <v>-</v>
      </c>
      <c r="S347" s="186"/>
      <c r="T347" s="141"/>
      <c r="U347" s="141"/>
      <c r="V347" s="141"/>
      <c r="W347" s="141"/>
      <c r="X347" s="141"/>
      <c r="Y347" s="141"/>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F347" s="12"/>
      <c r="BG347" s="12"/>
      <c r="BH347" s="12"/>
      <c r="BI347" s="12"/>
      <c r="BJ347" s="12"/>
      <c r="BK347" s="12"/>
      <c r="BL347" s="12"/>
      <c r="BM347" s="12"/>
      <c r="BN347" s="12"/>
      <c r="BO347" s="12"/>
      <c r="BP347" s="12"/>
      <c r="BQ347" s="12"/>
      <c r="BR347" s="12"/>
      <c r="BS347" s="12"/>
      <c r="BT347" s="12"/>
      <c r="BU347" s="12"/>
    </row>
    <row r="348" spans="1:73" ht="12.75" customHeight="1">
      <c r="A348" s="19"/>
      <c r="B348" s="19"/>
      <c r="C348" s="19"/>
      <c r="D348" s="118"/>
      <c r="E348" s="136"/>
      <c r="F348" s="136"/>
      <c r="G348" s="153">
        <f t="shared" si="97"/>
        <v>13</v>
      </c>
      <c r="H348" s="292" t="str">
        <f t="shared" ref="H348:Q348" si="110">IF(H98="-","-",IF( H98&gt;1,H305-H284,"-"))</f>
        <v>-</v>
      </c>
      <c r="I348" s="292" t="str">
        <f t="shared" si="94"/>
        <v>-</v>
      </c>
      <c r="J348" s="292" t="str">
        <f t="shared" si="110"/>
        <v>-</v>
      </c>
      <c r="K348" s="292" t="str">
        <f t="shared" si="110"/>
        <v>-</v>
      </c>
      <c r="L348" s="292" t="str">
        <f t="shared" si="110"/>
        <v>-</v>
      </c>
      <c r="M348" s="292" t="str">
        <f t="shared" si="110"/>
        <v>-</v>
      </c>
      <c r="N348" s="292" t="str">
        <f t="shared" si="110"/>
        <v>-</v>
      </c>
      <c r="O348" s="292" t="str">
        <f t="shared" si="95"/>
        <v>-</v>
      </c>
      <c r="P348" s="292" t="str">
        <f t="shared" si="110"/>
        <v>-</v>
      </c>
      <c r="Q348" s="292" t="str">
        <f t="shared" si="110"/>
        <v>-</v>
      </c>
      <c r="R348" s="327" t="str">
        <f t="shared" si="96"/>
        <v>-</v>
      </c>
      <c r="S348" s="186"/>
      <c r="T348" s="141"/>
      <c r="U348" s="141"/>
      <c r="V348" s="141"/>
      <c r="W348" s="141"/>
      <c r="X348" s="141"/>
      <c r="Y348" s="141"/>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F348" s="12"/>
      <c r="BG348" s="12"/>
      <c r="BH348" s="12"/>
      <c r="BI348" s="12"/>
      <c r="BJ348" s="12"/>
      <c r="BK348" s="12"/>
      <c r="BL348" s="12"/>
      <c r="BM348" s="12"/>
      <c r="BN348" s="12"/>
      <c r="BO348" s="12"/>
      <c r="BP348" s="12"/>
      <c r="BQ348" s="12"/>
      <c r="BR348" s="12"/>
      <c r="BS348" s="12"/>
      <c r="BT348" s="12"/>
      <c r="BU348" s="12"/>
    </row>
    <row r="349" spans="1:73" ht="12.75" customHeight="1">
      <c r="A349" s="19"/>
      <c r="B349" s="19"/>
      <c r="C349" s="19"/>
      <c r="D349" s="118"/>
      <c r="E349" s="136"/>
      <c r="F349" s="136"/>
      <c r="G349" s="153">
        <f t="shared" si="97"/>
        <v>14</v>
      </c>
      <c r="H349" s="292" t="str">
        <f t="shared" ref="H349:Q349" si="111">IF(H99="-","-",IF( H99&gt;1,H306-H285,"-"))</f>
        <v>-</v>
      </c>
      <c r="I349" s="292" t="str">
        <f t="shared" si="94"/>
        <v>-</v>
      </c>
      <c r="J349" s="292" t="str">
        <f t="shared" si="111"/>
        <v>-</v>
      </c>
      <c r="K349" s="292" t="str">
        <f t="shared" si="111"/>
        <v>-</v>
      </c>
      <c r="L349" s="292" t="str">
        <f t="shared" si="111"/>
        <v>-</v>
      </c>
      <c r="M349" s="292" t="str">
        <f t="shared" si="111"/>
        <v>-</v>
      </c>
      <c r="N349" s="292" t="str">
        <f t="shared" si="111"/>
        <v>-</v>
      </c>
      <c r="O349" s="292" t="str">
        <f t="shared" si="95"/>
        <v>-</v>
      </c>
      <c r="P349" s="292" t="str">
        <f t="shared" si="111"/>
        <v>-</v>
      </c>
      <c r="Q349" s="292" t="str">
        <f t="shared" si="111"/>
        <v>-</v>
      </c>
      <c r="R349" s="327" t="str">
        <f t="shared" si="96"/>
        <v>-</v>
      </c>
      <c r="S349" s="186"/>
      <c r="T349" s="141"/>
      <c r="U349" s="141"/>
      <c r="V349" s="141"/>
      <c r="W349" s="141"/>
      <c r="X349" s="141"/>
      <c r="Y349" s="141"/>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F349" s="12"/>
      <c r="BG349" s="12"/>
      <c r="BH349" s="12"/>
      <c r="BI349" s="12"/>
      <c r="BJ349" s="12"/>
      <c r="BK349" s="12"/>
      <c r="BL349" s="12"/>
      <c r="BM349" s="12"/>
      <c r="BN349" s="12"/>
      <c r="BO349" s="12"/>
      <c r="BP349" s="12"/>
      <c r="BQ349" s="12"/>
      <c r="BR349" s="12"/>
      <c r="BS349" s="12"/>
      <c r="BT349" s="12"/>
      <c r="BU349" s="12"/>
    </row>
    <row r="350" spans="1:73" ht="12.75" customHeight="1">
      <c r="A350" s="19"/>
      <c r="B350" s="19"/>
      <c r="C350" s="19"/>
      <c r="D350" s="118"/>
      <c r="E350" s="136"/>
      <c r="F350" s="136"/>
      <c r="G350" s="156">
        <f t="shared" si="97"/>
        <v>15</v>
      </c>
      <c r="H350" s="295" t="str">
        <f t="shared" ref="H350:Q350" si="112">IF(H100="-","-",IF( H100&gt;1,H307-H286,"-"))</f>
        <v>-</v>
      </c>
      <c r="I350" s="295" t="str">
        <f t="shared" si="94"/>
        <v>-</v>
      </c>
      <c r="J350" s="295" t="str">
        <f t="shared" si="112"/>
        <v>-</v>
      </c>
      <c r="K350" s="295" t="str">
        <f t="shared" si="112"/>
        <v>-</v>
      </c>
      <c r="L350" s="295" t="str">
        <f t="shared" si="112"/>
        <v>-</v>
      </c>
      <c r="M350" s="295" t="str">
        <f t="shared" si="112"/>
        <v>-</v>
      </c>
      <c r="N350" s="295" t="str">
        <f t="shared" si="112"/>
        <v>-</v>
      </c>
      <c r="O350" s="295" t="str">
        <f t="shared" si="95"/>
        <v>-</v>
      </c>
      <c r="P350" s="295" t="str">
        <f t="shared" si="112"/>
        <v>-</v>
      </c>
      <c r="Q350" s="295" t="str">
        <f t="shared" si="112"/>
        <v>-</v>
      </c>
      <c r="R350" s="328" t="str">
        <f t="shared" si="96"/>
        <v>-</v>
      </c>
      <c r="S350" s="186"/>
      <c r="T350" s="141"/>
      <c r="U350" s="141"/>
      <c r="V350" s="141"/>
      <c r="W350" s="141"/>
      <c r="X350" s="141"/>
      <c r="Y350" s="141"/>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F350" s="12"/>
      <c r="BG350" s="12"/>
      <c r="BH350" s="12"/>
      <c r="BI350" s="12"/>
      <c r="BJ350" s="12"/>
      <c r="BK350" s="12"/>
      <c r="BL350" s="12"/>
      <c r="BM350" s="12"/>
      <c r="BN350" s="12"/>
      <c r="BO350" s="12"/>
      <c r="BP350" s="12"/>
      <c r="BQ350" s="12"/>
      <c r="BR350" s="12"/>
      <c r="BS350" s="12"/>
      <c r="BT350" s="12"/>
      <c r="BU350" s="12"/>
    </row>
    <row r="351" spans="1:73" ht="12.75" customHeight="1">
      <c r="A351" s="19"/>
      <c r="B351" s="19"/>
      <c r="C351" s="19"/>
      <c r="D351" s="19"/>
      <c r="E351" s="89"/>
      <c r="F351" s="89"/>
      <c r="G351" s="329"/>
      <c r="H351" s="329"/>
      <c r="I351" s="329"/>
      <c r="J351" s="329"/>
      <c r="K351" s="329"/>
      <c r="L351" s="329"/>
      <c r="M351" s="329"/>
      <c r="N351" s="329"/>
      <c r="O351" s="329"/>
      <c r="P351" s="329"/>
      <c r="Q351" s="329"/>
      <c r="R351" s="330"/>
      <c r="S351" s="8"/>
      <c r="T351" s="141"/>
      <c r="U351" s="141"/>
      <c r="V351" s="141"/>
      <c r="W351" s="141"/>
      <c r="X351" s="141"/>
      <c r="Y351" s="141"/>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F351" s="12"/>
      <c r="BG351" s="12"/>
      <c r="BH351" s="12"/>
      <c r="BI351" s="12"/>
      <c r="BJ351" s="12"/>
      <c r="BK351" s="12"/>
      <c r="BL351" s="12"/>
      <c r="BM351" s="12"/>
      <c r="BN351" s="12"/>
      <c r="BO351" s="12"/>
      <c r="BP351" s="12"/>
      <c r="BQ351" s="12"/>
      <c r="BR351" s="12"/>
      <c r="BS351" s="12"/>
      <c r="BT351" s="12"/>
      <c r="BU351" s="12"/>
    </row>
    <row r="352" spans="1:73">
      <c r="A352" s="19"/>
      <c r="B352" s="19"/>
      <c r="C352" s="19"/>
      <c r="D352" s="19"/>
      <c r="E352" s="19"/>
      <c r="F352" s="19"/>
      <c r="G352" s="19"/>
      <c r="H352" s="19"/>
      <c r="I352" s="19"/>
      <c r="J352" s="19"/>
      <c r="K352" s="19"/>
      <c r="L352" s="19"/>
      <c r="M352" s="19"/>
      <c r="N352" s="19"/>
      <c r="O352" s="19"/>
      <c r="P352" s="19"/>
      <c r="Q352" s="19"/>
      <c r="R352" s="141"/>
      <c r="S352" s="141"/>
      <c r="T352" s="141"/>
      <c r="U352" s="141"/>
      <c r="V352" s="141"/>
      <c r="W352" s="141"/>
      <c r="X352" s="141"/>
      <c r="Y352" s="141"/>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F352" s="12"/>
      <c r="BG352" s="12"/>
      <c r="BH352" s="12"/>
      <c r="BI352" s="12"/>
      <c r="BJ352" s="12"/>
      <c r="BK352" s="12"/>
      <c r="BL352" s="12"/>
      <c r="BM352" s="12"/>
      <c r="BN352" s="12"/>
      <c r="BO352" s="12"/>
      <c r="BP352" s="12"/>
      <c r="BQ352" s="12"/>
      <c r="BR352" s="12"/>
      <c r="BS352" s="12"/>
      <c r="BT352" s="12"/>
      <c r="BU352" s="12"/>
    </row>
    <row r="353" spans="1:73" ht="20.25">
      <c r="A353" s="19"/>
      <c r="B353" s="19"/>
      <c r="C353" s="19"/>
      <c r="D353" s="19"/>
      <c r="E353" s="89"/>
      <c r="F353" s="89"/>
      <c r="G353" s="19"/>
      <c r="H353" s="90"/>
      <c r="I353" s="90"/>
      <c r="J353" s="19"/>
      <c r="K353" s="19"/>
      <c r="L353" s="19"/>
      <c r="M353" s="19"/>
      <c r="N353" s="19"/>
      <c r="O353" s="19"/>
      <c r="P353" s="19"/>
      <c r="Q353" s="19"/>
      <c r="R353" s="141"/>
      <c r="S353" s="141"/>
      <c r="T353" s="141"/>
      <c r="U353" s="141"/>
      <c r="V353" s="141"/>
      <c r="W353" s="141"/>
      <c r="X353" s="141"/>
      <c r="Y353" s="141"/>
      <c r="Z353" s="19"/>
      <c r="AA353" s="19"/>
      <c r="AB353" s="19"/>
      <c r="AC353" s="92" t="str">
        <f>$H$1</f>
        <v>International North Sea Cod reading 2012, AGE</v>
      </c>
      <c r="AD353" s="220"/>
      <c r="AE353" s="331"/>
      <c r="AF353" s="111"/>
      <c r="AG353" s="111"/>
      <c r="AH353" s="111"/>
      <c r="AI353" s="111"/>
      <c r="AJ353" s="111"/>
      <c r="AK353" s="111"/>
      <c r="AL353" s="111"/>
      <c r="AM353" s="111"/>
      <c r="AN353" s="111"/>
      <c r="AO353" s="111"/>
      <c r="AP353" s="111"/>
      <c r="AQ353" s="19"/>
      <c r="AR353" s="19"/>
      <c r="AS353" s="19"/>
      <c r="AT353" s="19"/>
      <c r="AU353" s="19"/>
      <c r="AV353" s="19"/>
      <c r="AW353" s="19"/>
      <c r="AX353" s="19"/>
      <c r="AY353" s="19"/>
      <c r="AZ353" s="19"/>
      <c r="BA353" s="19"/>
      <c r="BB353" s="19"/>
      <c r="BC353" s="19"/>
      <c r="BF353" s="12"/>
      <c r="BG353" s="12"/>
      <c r="BH353" s="12"/>
      <c r="BI353" s="12"/>
      <c r="BJ353" s="12"/>
      <c r="BK353" s="12"/>
      <c r="BL353" s="12"/>
      <c r="BM353" s="12"/>
      <c r="BN353" s="12"/>
      <c r="BO353" s="12"/>
      <c r="BP353" s="12"/>
      <c r="BQ353" s="12"/>
      <c r="BR353" s="12"/>
      <c r="BS353" s="12"/>
      <c r="BT353" s="12"/>
      <c r="BU353" s="12"/>
    </row>
    <row r="354" spans="1:73" ht="12.75" customHeight="1">
      <c r="A354" s="214"/>
      <c r="B354" s="214"/>
      <c r="C354" s="214"/>
      <c r="D354" s="214"/>
      <c r="E354" s="332"/>
      <c r="F354" s="332"/>
      <c r="G354" s="214"/>
      <c r="H354" s="333"/>
      <c r="I354" s="333"/>
      <c r="J354" s="214"/>
      <c r="K354" s="214"/>
      <c r="L354" s="214"/>
      <c r="M354" s="214"/>
      <c r="N354" s="214"/>
      <c r="O354" s="214"/>
      <c r="P354" s="214"/>
      <c r="Q354" s="214"/>
      <c r="R354" s="248"/>
      <c r="S354" s="248"/>
      <c r="T354" s="248"/>
      <c r="U354" s="248"/>
      <c r="V354" s="248"/>
      <c r="W354" s="248"/>
      <c r="X354" s="248"/>
      <c r="Y354" s="248"/>
      <c r="Z354" s="214"/>
      <c r="AA354" s="214"/>
      <c r="AB354" s="19"/>
      <c r="AC354" s="334"/>
      <c r="AD354" s="334"/>
      <c r="AE354" s="334"/>
      <c r="AF354" s="111"/>
      <c r="AG354" s="111"/>
      <c r="AH354" s="111"/>
      <c r="AI354" s="111"/>
      <c r="AJ354" s="111"/>
      <c r="AK354" s="111"/>
      <c r="AL354" s="111"/>
      <c r="AM354" s="111"/>
      <c r="AN354" s="111"/>
      <c r="AO354" s="111"/>
      <c r="AP354" s="111"/>
      <c r="AQ354" s="19"/>
      <c r="AR354" s="19"/>
      <c r="AS354" s="19"/>
      <c r="AT354" s="19"/>
      <c r="AU354" s="19"/>
      <c r="AV354" s="19"/>
      <c r="AW354" s="19"/>
      <c r="AX354" s="19"/>
      <c r="AY354" s="19"/>
      <c r="AZ354" s="19"/>
      <c r="BA354" s="19"/>
      <c r="BB354" s="19"/>
      <c r="BC354" s="19"/>
      <c r="BF354" s="12"/>
      <c r="BG354" s="12"/>
      <c r="BH354" s="12"/>
      <c r="BI354" s="12"/>
      <c r="BJ354" s="12"/>
      <c r="BK354" s="12"/>
      <c r="BL354" s="12"/>
      <c r="BM354" s="12"/>
      <c r="BN354" s="12"/>
      <c r="BO354" s="12"/>
      <c r="BP354" s="12"/>
      <c r="BQ354" s="12"/>
      <c r="BR354" s="12"/>
      <c r="BS354" s="12"/>
      <c r="BT354" s="12"/>
      <c r="BU354" s="12"/>
    </row>
    <row r="355" spans="1:73" ht="18">
      <c r="A355" s="335" t="s">
        <v>69</v>
      </c>
      <c r="B355" s="336"/>
      <c r="C355" s="337"/>
      <c r="D355" s="336" t="s">
        <v>70</v>
      </c>
      <c r="E355" s="338"/>
      <c r="F355" s="336" t="s">
        <v>70</v>
      </c>
      <c r="G355" s="337"/>
      <c r="H355" s="336" t="s">
        <v>70</v>
      </c>
      <c r="I355" s="336"/>
      <c r="J355" s="337"/>
      <c r="K355" s="336" t="s">
        <v>70</v>
      </c>
      <c r="L355" s="337"/>
      <c r="M355" s="336" t="s">
        <v>70</v>
      </c>
      <c r="N355" s="337"/>
      <c r="O355" s="337"/>
      <c r="P355" s="336" t="s">
        <v>70</v>
      </c>
      <c r="Q355" s="337"/>
      <c r="R355" s="339"/>
      <c r="S355" s="336" t="s">
        <v>70</v>
      </c>
      <c r="T355" s="339"/>
      <c r="U355" s="336" t="s">
        <v>70</v>
      </c>
      <c r="V355" s="339"/>
      <c r="W355" s="336" t="s">
        <v>70</v>
      </c>
      <c r="X355" s="339"/>
      <c r="Y355" s="339"/>
      <c r="Z355" s="336" t="s">
        <v>70</v>
      </c>
      <c r="AA355" s="337"/>
      <c r="AB355" s="19"/>
      <c r="AC355" s="220" t="s">
        <v>71</v>
      </c>
      <c r="AD355" s="334"/>
      <c r="AE355" s="334" t="str">
        <f>IF(R3="modal","Otoliths read, CV's, percentage agreement and RELATIVE bias by month and by MODAL age.","Otoliths read, CV's, percentage agreement and ABSOLUTE bias by month and by ACTUAL age.")</f>
        <v>Otoliths read, CV's, percentage agreement and RELATIVE bias by month and by MODAL age.</v>
      </c>
      <c r="AF355" s="111"/>
      <c r="AG355" s="111"/>
      <c r="AH355" s="111"/>
      <c r="AI355" s="111"/>
      <c r="AJ355" s="111"/>
      <c r="AK355" s="111"/>
      <c r="AL355" s="111"/>
      <c r="AM355" s="111"/>
      <c r="AN355" s="111"/>
      <c r="AO355" s="111"/>
      <c r="AP355" s="111"/>
      <c r="AQ355" s="19"/>
      <c r="AR355" s="19"/>
      <c r="AS355" s="19"/>
      <c r="AT355" s="19"/>
      <c r="AU355" s="19"/>
      <c r="AV355" s="19"/>
      <c r="AW355" s="19"/>
      <c r="AX355" s="19"/>
      <c r="AY355" s="19"/>
      <c r="AZ355" s="19"/>
      <c r="BA355" s="19"/>
      <c r="BB355" s="19"/>
      <c r="BC355" s="19"/>
      <c r="BF355" s="12"/>
      <c r="BG355" s="12"/>
      <c r="BH355" s="12"/>
      <c r="BI355" s="12"/>
      <c r="BJ355" s="12"/>
      <c r="BK355" s="12"/>
      <c r="BL355" s="12"/>
      <c r="BM355" s="12"/>
      <c r="BN355" s="12"/>
      <c r="BO355" s="12"/>
      <c r="BP355" s="12"/>
      <c r="BQ355" s="12"/>
      <c r="BR355" s="12"/>
      <c r="BS355" s="12"/>
      <c r="BT355" s="12"/>
      <c r="BU355" s="12"/>
    </row>
    <row r="356" spans="1:73" ht="15">
      <c r="A356" s="214"/>
      <c r="B356" s="214"/>
      <c r="C356" s="214"/>
      <c r="D356" s="214"/>
      <c r="E356" s="332"/>
      <c r="F356" s="332"/>
      <c r="G356" s="214"/>
      <c r="H356" s="333"/>
      <c r="I356" s="333"/>
      <c r="J356" s="214"/>
      <c r="K356" s="214"/>
      <c r="L356" s="214"/>
      <c r="M356" s="214"/>
      <c r="N356" s="214"/>
      <c r="O356" s="214"/>
      <c r="P356" s="214"/>
      <c r="Q356" s="214"/>
      <c r="R356" s="214"/>
      <c r="S356" s="214"/>
      <c r="T356" s="214"/>
      <c r="U356" s="214"/>
      <c r="V356" s="214"/>
      <c r="W356" s="214"/>
      <c r="X356" s="214"/>
      <c r="Y356" s="214"/>
      <c r="Z356" s="214"/>
      <c r="AA356" s="214"/>
      <c r="AB356" s="19"/>
      <c r="AC356" s="334"/>
      <c r="AD356" s="334"/>
      <c r="AE356" s="334"/>
      <c r="AF356" s="111"/>
      <c r="AG356" s="111"/>
      <c r="AH356" s="111"/>
      <c r="AI356" s="111"/>
      <c r="AJ356" s="111"/>
      <c r="AK356" s="111"/>
      <c r="AL356" s="111"/>
      <c r="AM356" s="111"/>
      <c r="AN356" s="111"/>
      <c r="AO356" s="111"/>
      <c r="AP356" s="111"/>
      <c r="AQ356" s="19"/>
      <c r="AR356" s="19"/>
      <c r="AS356" s="19"/>
      <c r="AT356" s="19"/>
      <c r="AU356" s="19"/>
      <c r="AV356" s="19"/>
      <c r="AW356" s="19"/>
      <c r="AX356" s="19"/>
      <c r="AY356" s="19"/>
      <c r="AZ356" s="19"/>
      <c r="BA356" s="19"/>
      <c r="BB356" s="19"/>
      <c r="BC356" s="19"/>
      <c r="BF356" s="12"/>
      <c r="BG356" s="12"/>
      <c r="BH356" s="12"/>
      <c r="BI356" s="12"/>
      <c r="BJ356" s="12"/>
      <c r="BK356" s="12"/>
      <c r="BL356" s="12"/>
      <c r="BM356" s="12"/>
      <c r="BN356" s="12"/>
      <c r="BO356" s="12"/>
      <c r="BP356" s="12"/>
      <c r="BQ356" s="12"/>
      <c r="BR356" s="12"/>
      <c r="BS356" s="12"/>
      <c r="BT356" s="12"/>
      <c r="BU356" s="12"/>
    </row>
    <row r="357" spans="1:73" ht="15.75">
      <c r="A357" s="19"/>
      <c r="B357" s="19"/>
      <c r="C357" s="19"/>
      <c r="D357" s="19"/>
      <c r="E357" s="89"/>
      <c r="F357" s="89"/>
      <c r="G357" s="19"/>
      <c r="H357" s="90"/>
      <c r="I357" s="90"/>
      <c r="J357" s="19"/>
      <c r="K357" s="19"/>
      <c r="L357" s="19"/>
      <c r="M357" s="19"/>
      <c r="N357" s="19"/>
      <c r="O357" s="19"/>
      <c r="P357" s="19"/>
      <c r="Q357" s="19"/>
      <c r="R357" s="141"/>
      <c r="S357" s="141"/>
      <c r="T357" s="141"/>
      <c r="U357" s="141"/>
      <c r="V357" s="141"/>
      <c r="W357" s="141"/>
      <c r="X357" s="141"/>
      <c r="Y357" s="141"/>
      <c r="Z357" s="19"/>
      <c r="AA357" s="19"/>
      <c r="AB357" s="19"/>
      <c r="AC357" s="596" t="s">
        <v>72</v>
      </c>
      <c r="AD357" s="597"/>
      <c r="AE357" s="597"/>
      <c r="AF357" s="598"/>
      <c r="AG357" s="340"/>
      <c r="AH357" s="118"/>
      <c r="AI357" s="118"/>
      <c r="AJ357" s="118"/>
      <c r="AK357" s="111"/>
      <c r="AL357" s="111"/>
      <c r="AM357" s="111"/>
      <c r="AN357" s="111"/>
      <c r="AO357" s="111"/>
      <c r="AP357" s="111"/>
      <c r="AQ357" s="19"/>
      <c r="AR357" s="19"/>
      <c r="AS357" s="19"/>
      <c r="AT357" s="19"/>
      <c r="AU357" s="19"/>
      <c r="AV357" s="19"/>
      <c r="AW357" s="19"/>
      <c r="AX357" s="19"/>
      <c r="AY357" s="19"/>
      <c r="AZ357" s="19"/>
      <c r="BA357" s="19"/>
      <c r="BB357" s="19"/>
      <c r="BC357" s="19"/>
      <c r="BF357" s="12"/>
      <c r="BG357" s="12"/>
      <c r="BH357" s="12"/>
      <c r="BI357" s="12"/>
      <c r="BJ357" s="12"/>
      <c r="BK357" s="12"/>
      <c r="BL357" s="12"/>
      <c r="BM357" s="12"/>
      <c r="BN357" s="12"/>
      <c r="BO357" s="12"/>
      <c r="BP357" s="12"/>
      <c r="BQ357" s="12"/>
      <c r="BR357" s="12"/>
      <c r="BS357" s="12"/>
      <c r="BT357" s="12"/>
      <c r="BU357" s="12"/>
    </row>
    <row r="358" spans="1:73">
      <c r="A358" s="19"/>
      <c r="B358" s="19"/>
      <c r="C358" s="19"/>
      <c r="D358" s="19"/>
      <c r="E358" s="89"/>
      <c r="F358" s="89"/>
      <c r="G358" s="19"/>
      <c r="H358" s="90"/>
      <c r="I358" s="90"/>
      <c r="J358" s="19"/>
      <c r="K358" s="19"/>
      <c r="L358" s="19"/>
      <c r="M358" s="19"/>
      <c r="N358" s="19"/>
      <c r="O358" s="19"/>
      <c r="P358" s="19"/>
      <c r="Q358" s="19"/>
      <c r="R358" s="141"/>
      <c r="S358" s="141"/>
      <c r="T358" s="141"/>
      <c r="U358" s="141"/>
      <c r="V358" s="141"/>
      <c r="W358" s="141"/>
      <c r="X358" s="141"/>
      <c r="Y358" s="141"/>
      <c r="Z358" s="19"/>
      <c r="AA358" s="19"/>
      <c r="AB358" s="19"/>
      <c r="AC358" s="138" t="str">
        <f>$R$3</f>
        <v>MODAL</v>
      </c>
      <c r="AD358" s="341">
        <v>1</v>
      </c>
      <c r="AE358" s="341">
        <v>2</v>
      </c>
      <c r="AF358" s="341">
        <v>3</v>
      </c>
      <c r="AG358" s="341">
        <v>4</v>
      </c>
      <c r="AH358" s="341">
        <v>5</v>
      </c>
      <c r="AI358" s="341">
        <v>6</v>
      </c>
      <c r="AJ358" s="341">
        <v>7</v>
      </c>
      <c r="AK358" s="341">
        <v>8</v>
      </c>
      <c r="AL358" s="341">
        <v>9</v>
      </c>
      <c r="AM358" s="341">
        <v>10</v>
      </c>
      <c r="AN358" s="341">
        <v>11</v>
      </c>
      <c r="AO358" s="342">
        <v>12</v>
      </c>
      <c r="AP358" s="20" t="s">
        <v>73</v>
      </c>
      <c r="AQ358" s="19"/>
      <c r="AR358" s="19"/>
      <c r="AS358" s="19"/>
      <c r="AT358" s="19"/>
      <c r="AU358" s="19"/>
      <c r="AV358" s="19"/>
      <c r="AW358" s="19"/>
      <c r="AX358" s="19"/>
      <c r="AY358" s="19"/>
      <c r="AZ358" s="19"/>
      <c r="BA358" s="19"/>
      <c r="BB358" s="19"/>
      <c r="BC358" s="19"/>
      <c r="BF358" s="12"/>
      <c r="BG358" s="12"/>
      <c r="BH358" s="12"/>
      <c r="BI358" s="12"/>
      <c r="BJ358" s="12"/>
      <c r="BK358" s="12"/>
      <c r="BL358" s="12"/>
      <c r="BM358" s="12"/>
      <c r="BN358" s="12"/>
      <c r="BO358" s="12"/>
      <c r="BP358" s="12"/>
      <c r="BQ358" s="12"/>
      <c r="BR358" s="12"/>
      <c r="BS358" s="12"/>
      <c r="BT358" s="12"/>
      <c r="BU358" s="12"/>
    </row>
    <row r="359" spans="1:73">
      <c r="A359" s="19"/>
      <c r="B359" s="19"/>
      <c r="C359" s="19"/>
      <c r="D359" s="19"/>
      <c r="E359" s="89"/>
      <c r="F359" s="89"/>
      <c r="G359" s="19"/>
      <c r="H359" s="90"/>
      <c r="I359" s="90"/>
      <c r="J359" s="19"/>
      <c r="K359" s="19"/>
      <c r="L359" s="19"/>
      <c r="M359" s="19"/>
      <c r="N359" s="19"/>
      <c r="O359" s="19"/>
      <c r="P359" s="19"/>
      <c r="Q359" s="19"/>
      <c r="R359" s="141"/>
      <c r="S359" s="141"/>
      <c r="T359" s="141"/>
      <c r="U359" s="141"/>
      <c r="V359" s="141"/>
      <c r="W359" s="141"/>
      <c r="X359" s="141"/>
      <c r="Y359" s="141"/>
      <c r="Z359" s="19"/>
      <c r="AA359" s="19"/>
      <c r="AB359" s="19"/>
      <c r="AC359" s="132" t="str">
        <f>$R$4</f>
        <v>(R1-R9)</v>
      </c>
      <c r="AD359" s="343" t="s">
        <v>74</v>
      </c>
      <c r="AE359" s="343" t="s">
        <v>75</v>
      </c>
      <c r="AF359" s="343" t="s">
        <v>76</v>
      </c>
      <c r="AG359" s="343" t="s">
        <v>77</v>
      </c>
      <c r="AH359" s="343" t="s">
        <v>78</v>
      </c>
      <c r="AI359" s="343" t="s">
        <v>79</v>
      </c>
      <c r="AJ359" s="343" t="s">
        <v>80</v>
      </c>
      <c r="AK359" s="343" t="s">
        <v>81</v>
      </c>
      <c r="AL359" s="343" t="s">
        <v>82</v>
      </c>
      <c r="AM359" s="343" t="s">
        <v>83</v>
      </c>
      <c r="AN359" s="343" t="s">
        <v>84</v>
      </c>
      <c r="AO359" s="344" t="s">
        <v>85</v>
      </c>
      <c r="AP359" s="25" t="s">
        <v>86</v>
      </c>
      <c r="AQ359" s="19"/>
      <c r="AR359" s="19"/>
      <c r="AS359" s="19"/>
      <c r="AT359" s="19"/>
      <c r="AU359" s="19"/>
      <c r="AV359" s="19"/>
      <c r="AW359" s="19"/>
      <c r="AX359" s="19"/>
      <c r="AY359" s="19"/>
      <c r="AZ359" s="19"/>
      <c r="BA359" s="19"/>
      <c r="BB359" s="19"/>
      <c r="BC359" s="19"/>
      <c r="BF359" s="12"/>
      <c r="BG359" s="12"/>
      <c r="BH359" s="12"/>
      <c r="BI359" s="12"/>
      <c r="BJ359" s="12"/>
      <c r="BK359" s="12"/>
      <c r="BL359" s="12"/>
      <c r="BM359" s="12"/>
      <c r="BN359" s="12"/>
      <c r="BO359" s="12"/>
      <c r="BP359" s="12"/>
      <c r="BQ359" s="12"/>
      <c r="BR359" s="12"/>
      <c r="BS359" s="12"/>
      <c r="BT359" s="12"/>
      <c r="BU359" s="12"/>
    </row>
    <row r="360" spans="1:73">
      <c r="A360" s="19"/>
      <c r="B360" s="19"/>
      <c r="C360" s="19"/>
      <c r="D360" s="19"/>
      <c r="E360" s="89"/>
      <c r="F360" s="89"/>
      <c r="G360" s="19"/>
      <c r="H360" s="90"/>
      <c r="I360" s="90"/>
      <c r="J360" s="19"/>
      <c r="K360" s="19"/>
      <c r="L360" s="19"/>
      <c r="M360" s="19"/>
      <c r="N360" s="19"/>
      <c r="O360" s="19"/>
      <c r="P360" s="19"/>
      <c r="Q360" s="19"/>
      <c r="R360" s="141"/>
      <c r="S360" s="141"/>
      <c r="T360" s="141"/>
      <c r="U360" s="141"/>
      <c r="V360" s="141"/>
      <c r="W360" s="141"/>
      <c r="X360" s="141"/>
      <c r="Y360" s="141"/>
      <c r="Z360" s="19"/>
      <c r="AA360" s="19"/>
      <c r="AB360" s="19"/>
      <c r="AC360" s="234">
        <v>0</v>
      </c>
      <c r="AD360" s="345" t="str">
        <f t="array" ref="AD360">IF(COUNT(IF($R$5:$R$66=$AC360,IF($G$5:$G$66=AD$380,$T$5:$T$66,"-")))=0,"-",COUNT(IF($R$5:$R$66=$AC360,IF($G$5:$G$66=AD$380,$T$5:$T$66,"-"))))</f>
        <v>-</v>
      </c>
      <c r="AE360" s="345" t="str">
        <f t="array" ref="AE360">IF(COUNT(IF($R$5:$R$66=$AC360,IF($G$5:$G$66=AE$380,$T$5:$T$66,"-")))=0,"-",COUNT(IF($R$5:$R$66=$AC360,IF($G$5:$G$66=AE$380,$T$5:$T$66,"-"))))</f>
        <v>-</v>
      </c>
      <c r="AF360" s="345" t="str">
        <f t="array" ref="AF360">IF(COUNT(IF($R$5:$R$66=$AC360,IF($G$5:$G$66=AF$380,$T$5:$T$66,"-")))=0,"-",COUNT(IF($R$5:$R$66=$AC360,IF($G$5:$G$66=AF$380,$T$5:$T$66,"-"))))</f>
        <v>-</v>
      </c>
      <c r="AG360" s="345" t="str">
        <f t="array" ref="AG360">IF(COUNT(IF($R$5:$R$66=$AC360,IF($G$5:$G$66=AG$380,$T$5:$T$66,"-")))=0,"-",COUNT(IF($R$5:$R$66=$AC360,IF($G$5:$G$66=AG$380,$T$5:$T$66,"-"))))</f>
        <v>-</v>
      </c>
      <c r="AH360" s="345" t="str">
        <f t="array" ref="AH360">IF(COUNT(IF($R$5:$R$66=$AC360,IF($G$5:$G$66=AH$380,$T$5:$T$66,"-")))=0,"-",COUNT(IF($R$5:$R$66=$AC360,IF($G$5:$G$66=AH$380,$T$5:$T$66,"-"))))</f>
        <v>-</v>
      </c>
      <c r="AI360" s="345" t="str">
        <f t="array" ref="AI360">IF(COUNT(IF($R$5:$R$66=$AC360,IF($G$5:$G$66=AI$380,$T$5:$T$66,"-")))=0,"-",COUNT(IF($R$5:$R$66=$AC360,IF($G$5:$G$66=AI$380,$T$5:$T$66,"-"))))</f>
        <v>-</v>
      </c>
      <c r="AJ360" s="345" t="str">
        <f t="array" ref="AJ360">IF(COUNT(IF($R$5:$R$66=$AC360,IF($G$5:$G$66=AJ$380,$T$5:$T$66,"-")))=0,"-",COUNT(IF($R$5:$R$66=$AC360,IF($G$5:$G$66=AJ$380,$T$5:$T$66,"-"))))</f>
        <v>-</v>
      </c>
      <c r="AK360" s="345" t="str">
        <f t="array" ref="AK360">IF(COUNT(IF($R$5:$R$66=$AC360,IF($G$5:$G$66=AK$380,$T$5:$T$66,"-")))=0,"-",COUNT(IF($R$5:$R$66=$AC360,IF($G$5:$G$66=AK$380,$T$5:$T$66,"-"))))</f>
        <v>-</v>
      </c>
      <c r="AL360" s="345" t="str">
        <f t="array" ref="AL360">IF(COUNT(IF($R$5:$R$66=$AC360,IF($G$5:$G$66=AL$380,$T$5:$T$66,"-")))=0,"-",COUNT(IF($R$5:$R$66=$AC360,IF($G$5:$G$66=AL$380,$T$5:$T$66,"-"))))</f>
        <v>-</v>
      </c>
      <c r="AM360" s="345" t="str">
        <f t="array" ref="AM360">IF(COUNT(IF($R$5:$R$66=$AC360,IF($G$5:$G$66=AM$380,$T$5:$T$66,"-")))=0,"-",COUNT(IF($R$5:$R$66=$AC360,IF($G$5:$G$66=AM$380,$T$5:$T$66,"-"))))</f>
        <v>-</v>
      </c>
      <c r="AN360" s="345" t="str">
        <f t="array" ref="AN360">IF(COUNT(IF($R$5:$R$66=$AC360,IF($G$5:$G$66=AN$380,$T$5:$T$66,"-")))=0,"-",COUNT(IF($R$5:$R$66=$AC360,IF($G$5:$G$66=AN$380,$T$5:$T$66,"-"))))</f>
        <v>-</v>
      </c>
      <c r="AO360" s="345" t="str">
        <f t="array" ref="AO360">IF(COUNT(IF($R$5:$R$66=$AC360,IF($G$5:$G$66=AO$380,$T$5:$T$66,"-")))=0,"-",COUNT(IF($R$5:$R$66=$AC360,IF($G$5:$G$66=AO$380,$T$5:$T$66,"-"))))</f>
        <v>-</v>
      </c>
      <c r="AP360" s="346">
        <f t="shared" ref="AP360:AP375" si="113">SUM(AD360:AO360)</f>
        <v>0</v>
      </c>
      <c r="AQ360" s="19"/>
      <c r="AR360" s="19"/>
      <c r="AS360" s="19"/>
      <c r="AT360" s="19"/>
      <c r="AU360" s="19"/>
      <c r="AV360" s="19"/>
      <c r="AW360" s="19"/>
      <c r="AX360" s="19"/>
      <c r="AY360" s="19"/>
      <c r="AZ360" s="19"/>
      <c r="BA360" s="19"/>
      <c r="BB360" s="19"/>
      <c r="BC360" s="19"/>
      <c r="BF360" s="12"/>
      <c r="BG360" s="12"/>
      <c r="BH360" s="12"/>
      <c r="BI360" s="12"/>
      <c r="BJ360" s="12"/>
      <c r="BK360" s="12"/>
      <c r="BL360" s="12"/>
      <c r="BM360" s="12"/>
      <c r="BN360" s="12"/>
      <c r="BO360" s="12"/>
      <c r="BP360" s="12"/>
      <c r="BQ360" s="12"/>
      <c r="BR360" s="12"/>
      <c r="BS360" s="12"/>
      <c r="BT360" s="12"/>
      <c r="BU360" s="12"/>
    </row>
    <row r="361" spans="1:73">
      <c r="A361" s="19"/>
      <c r="B361" s="19"/>
      <c r="C361" s="19"/>
      <c r="D361" s="19"/>
      <c r="E361" s="89"/>
      <c r="F361" s="89"/>
      <c r="G361" s="19"/>
      <c r="H361" s="90"/>
      <c r="I361" s="90"/>
      <c r="J361" s="19"/>
      <c r="K361" s="19"/>
      <c r="L361" s="19"/>
      <c r="M361" s="19"/>
      <c r="N361" s="19"/>
      <c r="O361" s="19"/>
      <c r="P361" s="19"/>
      <c r="Q361" s="19"/>
      <c r="R361" s="141"/>
      <c r="S361" s="141"/>
      <c r="T361" s="141"/>
      <c r="U361" s="141"/>
      <c r="V361" s="141"/>
      <c r="W361" s="141"/>
      <c r="X361" s="141"/>
      <c r="Y361" s="141"/>
      <c r="Z361" s="19"/>
      <c r="AA361" s="19"/>
      <c r="AB361" s="19"/>
      <c r="AC361" s="140">
        <v>1</v>
      </c>
      <c r="AD361" s="345" t="str">
        <f>IF(COUNT(IF($R$5:$R$66=$AC361,IF($G$5:$G$66=AD$380,$T$5:$T$66,"-")))=0,"-",COUNT(IF($R$5:$R$66=$AC361,IF($G$5:$G$66=AD$380,$T$5:$T$66,"-"))))</f>
        <v>-</v>
      </c>
      <c r="AE361" s="345" t="str">
        <f t="array" ref="AE361">IF(COUNT(IF($R$5:$R$66=$AC361,IF($G$5:$G$66=AE$380,$T$5:$T$66,"-")))=0,"-",COUNT(IF($R$5:$R$66=$AC361,IF($G$5:$G$66=AE$380,$T$5:$T$66,"-"))))</f>
        <v>-</v>
      </c>
      <c r="AF361" s="345" t="str">
        <f t="array" ref="AF361">IF(COUNT(IF($R$5:$R$66=$AC361,IF($G$5:$G$66=AF$380,$T$5:$T$66,"-")))=0,"-",COUNT(IF($R$5:$R$66=$AC361,IF($G$5:$G$66=AF$380,$T$5:$T$66,"-"))))</f>
        <v>-</v>
      </c>
      <c r="AG361" s="345" t="str">
        <f t="array" ref="AG361">IF(COUNT(IF($R$5:$R$66=$AC361,IF($G$5:$G$66=AG$380,$T$5:$T$66,"-")))=0,"-",COUNT(IF($R$5:$R$66=$AC361,IF($G$5:$G$66=AG$380,$T$5:$T$66,"-"))))</f>
        <v>-</v>
      </c>
      <c r="AH361" s="345" t="str">
        <f t="array" ref="AH361">IF(COUNT(IF($R$5:$R$66=$AC361,IF($G$5:$G$66=AH$380,$T$5:$T$66,"-")))=0,"-",COUNT(IF($R$5:$R$66=$AC361,IF($G$5:$G$66=AH$380,$T$5:$T$66,"-"))))</f>
        <v>-</v>
      </c>
      <c r="AI361" s="345" t="str">
        <f t="array" ref="AI361">IF(COUNT(IF($R$5:$R$66=$AC361,IF($G$5:$G$66=AI$380,$T$5:$T$66,"-")))=0,"-",COUNT(IF($R$5:$R$66=$AC361,IF($G$5:$G$66=AI$380,$T$5:$T$66,"-"))))</f>
        <v>-</v>
      </c>
      <c r="AJ361" s="345" t="str">
        <f t="array" ref="AJ361">IF(COUNT(IF($R$5:$R$66=$AC361,IF($G$5:$G$66=AJ$380,$T$5:$T$66,"-")))=0,"-",COUNT(IF($R$5:$R$66=$AC361,IF($G$5:$G$66=AJ$380,$T$5:$T$66,"-"))))</f>
        <v>-</v>
      </c>
      <c r="AK361" s="345" t="str">
        <f t="array" ref="AK361">IF(COUNT(IF($R$5:$R$66=$AC361,IF($G$5:$G$66=AK$380,$T$5:$T$66,"-")))=0,"-",COUNT(IF($R$5:$R$66=$AC361,IF($G$5:$G$66=AK$380,$T$5:$T$66,"-"))))</f>
        <v>-</v>
      </c>
      <c r="AL361" s="345" t="str">
        <f t="array" ref="AL361">IF(COUNT(IF($R$5:$R$66=$AC361,IF($G$5:$G$66=AL$380,$T$5:$T$66,"-")))=0,"-",COUNT(IF($R$5:$R$66=$AC361,IF($G$5:$G$66=AL$380,$T$5:$T$66,"-"))))</f>
        <v>-</v>
      </c>
      <c r="AM361" s="345" t="str">
        <f t="array" ref="AM361">IF(COUNT(IF($R$5:$R$66=$AC361,IF($G$5:$G$66=AM$380,$T$5:$T$66,"-")))=0,"-",COUNT(IF($R$5:$R$66=$AC361,IF($G$5:$G$66=AM$380,$T$5:$T$66,"-"))))</f>
        <v>-</v>
      </c>
      <c r="AN361" s="345" t="str">
        <f t="array" ref="AN361">IF(COUNT(IF($R$5:$R$66=$AC361,IF($G$5:$G$66=AN$380,$T$5:$T$66,"-")))=0,"-",COUNT(IF($R$5:$R$66=$AC361,IF($G$5:$G$66=AN$380,$T$5:$T$66,"-"))))</f>
        <v>-</v>
      </c>
      <c r="AO361" s="345" t="str">
        <f t="array" ref="AO361">IF(COUNT(IF($R$5:$R$66=$AC361,IF($G$5:$G$66=AO$380,$T$5:$T$66,"-")))=0,"-",COUNT(IF($R$5:$R$66=$AC361,IF($G$5:$G$66=AO$380,$T$5:$T$66,"-"))))</f>
        <v>-</v>
      </c>
      <c r="AP361" s="347">
        <f t="shared" si="113"/>
        <v>0</v>
      </c>
      <c r="AQ361" s="19"/>
      <c r="AR361" s="19"/>
      <c r="AS361" s="19"/>
      <c r="AT361" s="19"/>
      <c r="AU361" s="19"/>
      <c r="AV361" s="19"/>
      <c r="AW361" s="19"/>
      <c r="AX361" s="19"/>
      <c r="AY361" s="19"/>
      <c r="AZ361" s="19"/>
      <c r="BA361" s="19"/>
      <c r="BB361" s="19"/>
      <c r="BC361" s="19"/>
      <c r="BF361" s="12"/>
      <c r="BG361" s="12"/>
      <c r="BH361" s="12"/>
      <c r="BI361" s="12"/>
      <c r="BJ361" s="12"/>
      <c r="BK361" s="12"/>
      <c r="BL361" s="12"/>
      <c r="BM361" s="12"/>
      <c r="BN361" s="12"/>
      <c r="BO361" s="12"/>
      <c r="BP361" s="12"/>
      <c r="BQ361" s="12"/>
      <c r="BR361" s="12"/>
      <c r="BS361" s="12"/>
      <c r="BT361" s="12"/>
      <c r="BU361" s="12"/>
    </row>
    <row r="362" spans="1:73">
      <c r="A362" s="19"/>
      <c r="B362" s="19"/>
      <c r="C362" s="19"/>
      <c r="D362" s="19"/>
      <c r="E362" s="89"/>
      <c r="F362" s="89"/>
      <c r="G362" s="19"/>
      <c r="H362" s="90"/>
      <c r="I362" s="90"/>
      <c r="J362" s="19"/>
      <c r="K362" s="19"/>
      <c r="L362" s="19"/>
      <c r="M362" s="19"/>
      <c r="N362" s="19"/>
      <c r="O362" s="19"/>
      <c r="P362" s="19"/>
      <c r="Q362" s="19"/>
      <c r="R362" s="141"/>
      <c r="S362" s="141"/>
      <c r="T362" s="141"/>
      <c r="U362" s="141"/>
      <c r="V362" s="141"/>
      <c r="W362" s="141"/>
      <c r="X362" s="141"/>
      <c r="Y362" s="141"/>
      <c r="Z362" s="19"/>
      <c r="AA362" s="19"/>
      <c r="AB362" s="19"/>
      <c r="AC362" s="140">
        <v>2</v>
      </c>
      <c r="AD362" s="345" t="str">
        <f t="array" ref="AD362">IF(COUNT(IF($R$5:$R$66=$AC362,IF($G$5:$G$66=AD$380,$T$5:$T$66,"-")))=0,"-",COUNT(IF($R$5:$R$66=$AC362,IF($G$5:$G$66=AD$380,$T$5:$T$66,"-"))))</f>
        <v>-</v>
      </c>
      <c r="AE362" s="345" t="str">
        <f t="array" ref="AE362">IF(COUNT(IF($R$5:$R$66=$AC362,IF($G$5:$G$66=AE$380,$T$5:$T$66,"-")))=0,"-",COUNT(IF($R$5:$R$66=$AC362,IF($G$5:$G$66=AE$380,$T$5:$T$66,"-"))))</f>
        <v>-</v>
      </c>
      <c r="AF362" s="345" t="str">
        <f t="array" ref="AF362">IF(COUNT(IF($R$5:$R$66=$AC362,IF($G$5:$G$66=AF$380,$T$5:$T$66,"-")))=0,"-",COUNT(IF($R$5:$R$66=$AC362,IF($G$5:$G$66=AF$380,$T$5:$T$66,"-"))))</f>
        <v>-</v>
      </c>
      <c r="AG362" s="345" t="str">
        <f t="array" ref="AG362">IF(COUNT(IF($R$5:$R$66=$AC362,IF($G$5:$G$66=AG$380,$T$5:$T$66,"-")))=0,"-",COUNT(IF($R$5:$R$66=$AC362,IF($G$5:$G$66=AG$380,$T$5:$T$66,"-"))))</f>
        <v>-</v>
      </c>
      <c r="AH362" s="345" t="str">
        <f t="array" ref="AH362">IF(COUNT(IF($R$5:$R$66=$AC362,IF($G$5:$G$66=AH$380,$T$5:$T$66,"-")))=0,"-",COUNT(IF($R$5:$R$66=$AC362,IF($G$5:$G$66=AH$380,$T$5:$T$66,"-"))))</f>
        <v>-</v>
      </c>
      <c r="AI362" s="345" t="str">
        <f t="array" ref="AI362">IF(COUNT(IF($R$5:$R$66=$AC362,IF($G$5:$G$66=AI$380,$T$5:$T$66,"-")))=0,"-",COUNT(IF($R$5:$R$66=$AC362,IF($G$5:$G$66=AI$380,$T$5:$T$66,"-"))))</f>
        <v>-</v>
      </c>
      <c r="AJ362" s="345" t="str">
        <f t="array" ref="AJ362">IF(COUNT(IF($R$5:$R$66=$AC362,IF($G$5:$G$66=AJ$380,$T$5:$T$66,"-")))=0,"-",COUNT(IF($R$5:$R$66=$AC362,IF($G$5:$G$66=AJ$380,$T$5:$T$66,"-"))))</f>
        <v>-</v>
      </c>
      <c r="AK362" s="345">
        <f t="array" ref="AK362">IF(COUNT(IF($R$5:$R$66=$AC362,IF($G$5:$G$66=AK$380,$T$5:$T$66,"-")))=0,"-",COUNT(IF($R$5:$R$66=$AC362,IF($G$5:$G$66=AK$380,$T$5:$T$66,"-"))))</f>
        <v>1</v>
      </c>
      <c r="AL362" s="345" t="str">
        <f t="array" ref="AL362">IF(COUNT(IF($R$5:$R$66=$AC362,IF($G$5:$G$66=AL$380,$T$5:$T$66,"-")))=0,"-",COUNT(IF($R$5:$R$66=$AC362,IF($G$5:$G$66=AL$380,$T$5:$T$66,"-"))))</f>
        <v>-</v>
      </c>
      <c r="AM362" s="345">
        <f t="array" ref="AM362">IF(COUNT(IF($R$5:$R$66=$AC362,IF($G$5:$G$66=AM$380,$T$5:$T$66,"-")))=0,"-",COUNT(IF($R$5:$R$66=$AC362,IF($G$5:$G$66=AM$380,$T$5:$T$66,"-"))))</f>
        <v>1</v>
      </c>
      <c r="AN362" s="345" t="str">
        <f t="array" ref="AN362">IF(COUNT(IF($R$5:$R$66=$AC362,IF($G$5:$G$66=AN$380,$T$5:$T$66,"-")))=0,"-",COUNT(IF($R$5:$R$66=$AC362,IF($G$5:$G$66=AN$380,$T$5:$T$66,"-"))))</f>
        <v>-</v>
      </c>
      <c r="AO362" s="345" t="str">
        <f t="array" ref="AO362">IF(COUNT(IF($R$5:$R$66=$AC362,IF($G$5:$G$66=AO$380,$T$5:$T$66,"-")))=0,"-",COUNT(IF($R$5:$R$66=$AC362,IF($G$5:$G$66=AO$380,$T$5:$T$66,"-"))))</f>
        <v>-</v>
      </c>
      <c r="AP362" s="347">
        <f t="shared" si="113"/>
        <v>2</v>
      </c>
      <c r="AQ362" s="19"/>
      <c r="AR362" s="19"/>
      <c r="AS362" s="19"/>
      <c r="AT362" s="19"/>
      <c r="AU362" s="19"/>
      <c r="AV362" s="19"/>
      <c r="AW362" s="19"/>
      <c r="AX362" s="19"/>
      <c r="AY362" s="19"/>
      <c r="AZ362" s="19"/>
      <c r="BA362" s="19"/>
      <c r="BB362" s="19"/>
      <c r="BC362" s="19"/>
      <c r="BF362" s="12"/>
      <c r="BG362" s="12"/>
      <c r="BH362" s="12"/>
      <c r="BI362" s="12"/>
      <c r="BJ362" s="12"/>
      <c r="BK362" s="12"/>
      <c r="BL362" s="12"/>
      <c r="BM362" s="12"/>
      <c r="BN362" s="12"/>
      <c r="BO362" s="12"/>
      <c r="BP362" s="12"/>
      <c r="BQ362" s="12"/>
      <c r="BR362" s="12"/>
      <c r="BS362" s="12"/>
      <c r="BT362" s="12"/>
      <c r="BU362" s="12"/>
    </row>
    <row r="363" spans="1:73">
      <c r="A363" s="19"/>
      <c r="B363" s="19"/>
      <c r="C363" s="19"/>
      <c r="D363" s="19"/>
      <c r="E363" s="89"/>
      <c r="F363" s="89"/>
      <c r="G363" s="19"/>
      <c r="H363" s="90"/>
      <c r="I363" s="90"/>
      <c r="J363" s="19"/>
      <c r="K363" s="19"/>
      <c r="L363" s="19"/>
      <c r="M363" s="19"/>
      <c r="N363" s="19"/>
      <c r="O363" s="19"/>
      <c r="P363" s="19"/>
      <c r="Q363" s="19"/>
      <c r="R363" s="141"/>
      <c r="S363" s="141"/>
      <c r="T363" s="141"/>
      <c r="U363" s="141"/>
      <c r="V363" s="141"/>
      <c r="W363" s="141"/>
      <c r="X363" s="141"/>
      <c r="Y363" s="141"/>
      <c r="Z363" s="19"/>
      <c r="AA363" s="19"/>
      <c r="AB363" s="19"/>
      <c r="AC363" s="140">
        <v>3</v>
      </c>
      <c r="AD363" s="345" t="str">
        <f t="array" ref="AD363">IF(COUNT(IF($R$5:$R$66=$AC363,IF($G$5:$G$66=AD$380,$T$5:$T$66,"-")))=0,"-",COUNT(IF($R$5:$R$66=$AC363,IF($G$5:$G$66=AD$380,$T$5:$T$66,"-"))))</f>
        <v>-</v>
      </c>
      <c r="AE363" s="345" t="str">
        <f t="array" ref="AE363">IF(COUNT(IF($R$5:$R$66=$AC363,IF($G$5:$G$66=AE$380,$T$5:$T$66,"-")))=0,"-",COUNT(IF($R$5:$R$66=$AC363,IF($G$5:$G$66=AE$380,$T$5:$T$66,"-"))))</f>
        <v>-</v>
      </c>
      <c r="AF363" s="345" t="str">
        <f t="array" ref="AF363">IF(COUNT(IF($R$5:$R$66=$AC363,IF($G$5:$G$66=AF$380,$T$5:$T$66,"-")))=0,"-",COUNT(IF($R$5:$R$66=$AC363,IF($G$5:$G$66=AF$380,$T$5:$T$66,"-"))))</f>
        <v>-</v>
      </c>
      <c r="AG363" s="345">
        <f t="array" ref="AG363">IF(COUNT(IF($R$5:$R$66=$AC363,IF($G$5:$G$66=AG$380,$T$5:$T$66,"-")))=0,"-",COUNT(IF($R$5:$R$66=$AC363,IF($G$5:$G$66=AG$380,$T$5:$T$66,"-"))))</f>
        <v>2</v>
      </c>
      <c r="AH363" s="345" t="str">
        <f t="array" ref="AH363">IF(COUNT(IF($R$5:$R$66=$AC363,IF($G$5:$G$66=AH$380,$T$5:$T$66,"-")))=0,"-",COUNT(IF($R$5:$R$66=$AC363,IF($G$5:$G$66=AH$380,$T$5:$T$66,"-"))))</f>
        <v>-</v>
      </c>
      <c r="AI363" s="345" t="str">
        <f t="array" ref="AI363">IF(COUNT(IF($R$5:$R$66=$AC363,IF($G$5:$G$66=AI$380,$T$5:$T$66,"-")))=0,"-",COUNT(IF($R$5:$R$66=$AC363,IF($G$5:$G$66=AI$380,$T$5:$T$66,"-"))))</f>
        <v>-</v>
      </c>
      <c r="AJ363" s="345">
        <f t="array" ref="AJ363">IF(COUNT(IF($R$5:$R$66=$AC363,IF($G$5:$G$66=AJ$380,$T$5:$T$66,"-")))=0,"-",COUNT(IF($R$5:$R$66=$AC363,IF($G$5:$G$66=AJ$380,$T$5:$T$66,"-"))))</f>
        <v>2</v>
      </c>
      <c r="AK363" s="345" t="str">
        <f t="array" ref="AK363">IF(COUNT(IF($R$5:$R$66=$AC363,IF($G$5:$G$66=AK$380,$T$5:$T$66,"-")))=0,"-",COUNT(IF($R$5:$R$66=$AC363,IF($G$5:$G$66=AK$380,$T$5:$T$66,"-"))))</f>
        <v>-</v>
      </c>
      <c r="AL363" s="345">
        <f t="array" ref="AL363">IF(COUNT(IF($R$5:$R$66=$AC363,IF($G$5:$G$66=AL$380,$T$5:$T$66,"-")))=0,"-",COUNT(IF($R$5:$R$66=$AC363,IF($G$5:$G$66=AL$380,$T$5:$T$66,"-"))))</f>
        <v>4</v>
      </c>
      <c r="AM363" s="345">
        <f t="array" ref="AM363">IF(COUNT(IF($R$5:$R$66=$AC363,IF($G$5:$G$66=AM$380,$T$5:$T$66,"-")))=0,"-",COUNT(IF($R$5:$R$66=$AC363,IF($G$5:$G$66=AM$380,$T$5:$T$66,"-"))))</f>
        <v>1</v>
      </c>
      <c r="AN363" s="345" t="str">
        <f t="array" ref="AN363">IF(COUNT(IF($R$5:$R$66=$AC363,IF($G$5:$G$66=AN$380,$T$5:$T$66,"-")))=0,"-",COUNT(IF($R$5:$R$66=$AC363,IF($G$5:$G$66=AN$380,$T$5:$T$66,"-"))))</f>
        <v>-</v>
      </c>
      <c r="AO363" s="345" t="str">
        <f t="array" ref="AO363">IF(COUNT(IF($R$5:$R$66=$AC363,IF($G$5:$G$66=AO$380,$T$5:$T$66,"-")))=0,"-",COUNT(IF($R$5:$R$66=$AC363,IF($G$5:$G$66=AO$380,$T$5:$T$66,"-"))))</f>
        <v>-</v>
      </c>
      <c r="AP363" s="347">
        <f t="shared" si="113"/>
        <v>9</v>
      </c>
      <c r="AQ363" s="19"/>
      <c r="AR363" s="19"/>
      <c r="AS363" s="19"/>
      <c r="AT363" s="19"/>
      <c r="AU363" s="19"/>
      <c r="AV363" s="19"/>
      <c r="AW363" s="19"/>
      <c r="AX363" s="19"/>
      <c r="AY363" s="19"/>
      <c r="AZ363" s="19"/>
      <c r="BA363" s="19"/>
      <c r="BB363" s="19"/>
      <c r="BC363" s="19"/>
      <c r="BF363" s="12"/>
      <c r="BG363" s="12"/>
      <c r="BH363" s="12"/>
      <c r="BI363" s="12"/>
      <c r="BJ363" s="12"/>
      <c r="BK363" s="12"/>
      <c r="BL363" s="12"/>
      <c r="BM363" s="12"/>
      <c r="BN363" s="12"/>
      <c r="BO363" s="12"/>
      <c r="BP363" s="12"/>
      <c r="BQ363" s="12"/>
      <c r="BR363" s="12"/>
      <c r="BS363" s="12"/>
      <c r="BT363" s="12"/>
      <c r="BU363" s="12"/>
    </row>
    <row r="364" spans="1:73">
      <c r="A364" s="19"/>
      <c r="B364" s="19"/>
      <c r="C364" s="19"/>
      <c r="D364" s="19"/>
      <c r="E364" s="89"/>
      <c r="F364" s="89"/>
      <c r="G364" s="19"/>
      <c r="H364" s="90"/>
      <c r="I364" s="90"/>
      <c r="J364" s="19"/>
      <c r="K364" s="19"/>
      <c r="L364" s="19"/>
      <c r="M364" s="19"/>
      <c r="N364" s="19"/>
      <c r="O364" s="19"/>
      <c r="P364" s="19"/>
      <c r="Q364" s="19"/>
      <c r="R364" s="141"/>
      <c r="S364" s="141"/>
      <c r="T364" s="141"/>
      <c r="U364" s="141"/>
      <c r="V364" s="141"/>
      <c r="W364" s="141"/>
      <c r="X364" s="141"/>
      <c r="Y364" s="141"/>
      <c r="Z364" s="19"/>
      <c r="AA364" s="19"/>
      <c r="AB364" s="19"/>
      <c r="AC364" s="140">
        <v>4</v>
      </c>
      <c r="AD364" s="345" t="str">
        <f t="array" ref="AD364">IF(COUNT(IF($R$5:$R$66=$AC364,IF($G$5:$G$66=AD$380,$T$5:$T$66,"-")))=0,"-",COUNT(IF($R$5:$R$66=$AC364,IF($G$5:$G$66=AD$380,$T$5:$T$66,"-"))))</f>
        <v>-</v>
      </c>
      <c r="AE364" s="345" t="str">
        <f t="array" ref="AE364">IF(COUNT(IF($R$5:$R$66=$AC364,IF($G$5:$G$66=AE$380,$T$5:$T$66,"-")))=0,"-",COUNT(IF($R$5:$R$66=$AC364,IF($G$5:$G$66=AE$380,$T$5:$T$66,"-"))))</f>
        <v>-</v>
      </c>
      <c r="AF364" s="345" t="str">
        <f t="array" ref="AF364">IF(COUNT(IF($R$5:$R$66=$AC364,IF($G$5:$G$66=AF$380,$T$5:$T$66,"-")))=0,"-",COUNT(IF($R$5:$R$66=$AC364,IF($G$5:$G$66=AF$380,$T$5:$T$66,"-"))))</f>
        <v>-</v>
      </c>
      <c r="AG364" s="345">
        <f t="array" ref="AG364">IF(COUNT(IF($R$5:$R$66=$AC364,IF($G$5:$G$66=AG$380,$T$5:$T$66,"-")))=0,"-",COUNT(IF($R$5:$R$66=$AC364,IF($G$5:$G$66=AG$380,$T$5:$T$66,"-"))))</f>
        <v>10</v>
      </c>
      <c r="AH364" s="345" t="str">
        <f t="array" ref="AH364">IF(COUNT(IF($R$5:$R$66=$AC364,IF($G$5:$G$66=AH$380,$T$5:$T$66,"-")))=0,"-",COUNT(IF($R$5:$R$66=$AC364,IF($G$5:$G$66=AH$380,$T$5:$T$66,"-"))))</f>
        <v>-</v>
      </c>
      <c r="AI364" s="345" t="str">
        <f t="array" ref="AI364">IF(COUNT(IF($R$5:$R$66=$AC364,IF($G$5:$G$66=AI$380,$T$5:$T$66,"-")))=0,"-",COUNT(IF($R$5:$R$66=$AC364,IF($G$5:$G$66=AI$380,$T$5:$T$66,"-"))))</f>
        <v>-</v>
      </c>
      <c r="AJ364" s="345">
        <f t="array" ref="AJ364">IF(COUNT(IF($R$5:$R$66=$AC364,IF($G$5:$G$66=AJ$380,$T$5:$T$66,"-")))=0,"-",COUNT(IF($R$5:$R$66=$AC364,IF($G$5:$G$66=AJ$380,$T$5:$T$66,"-"))))</f>
        <v>5</v>
      </c>
      <c r="AK364" s="345">
        <f t="array" ref="AK364">IF(COUNT(IF($R$5:$R$66=$AC364,IF($G$5:$G$66=AK$380,$T$5:$T$66,"-")))=0,"-",COUNT(IF($R$5:$R$66=$AC364,IF($G$5:$G$66=AK$380,$T$5:$T$66,"-"))))</f>
        <v>7</v>
      </c>
      <c r="AL364" s="345" t="str">
        <f t="array" ref="AL364">IF(COUNT(IF($R$5:$R$66=$AC364,IF($G$5:$G$66=AL$380,$T$5:$T$66,"-")))=0,"-",COUNT(IF($R$5:$R$66=$AC364,IF($G$5:$G$66=AL$380,$T$5:$T$66,"-"))))</f>
        <v>-</v>
      </c>
      <c r="AM364" s="345" t="str">
        <f t="array" ref="AM364">IF(COUNT(IF($R$5:$R$66=$AC364,IF($G$5:$G$66=AM$380,$T$5:$T$66,"-")))=0,"-",COUNT(IF($R$5:$R$66=$AC364,IF($G$5:$G$66=AM$380,$T$5:$T$66,"-"))))</f>
        <v>-</v>
      </c>
      <c r="AN364" s="345" t="str">
        <f t="array" ref="AN364">IF(COUNT(IF($R$5:$R$66=$AC364,IF($G$5:$G$66=AN$380,$T$5:$T$66,"-")))=0,"-",COUNT(IF($R$5:$R$66=$AC364,IF($G$5:$G$66=AN$380,$T$5:$T$66,"-"))))</f>
        <v>-</v>
      </c>
      <c r="AO364" s="345" t="str">
        <f t="array" ref="AO364">IF(COUNT(IF($R$5:$R$66=$AC364,IF($G$5:$G$66=AO$380,$T$5:$T$66,"-")))=0,"-",COUNT(IF($R$5:$R$66=$AC364,IF($G$5:$G$66=AO$380,$T$5:$T$66,"-"))))</f>
        <v>-</v>
      </c>
      <c r="AP364" s="347">
        <f t="shared" si="113"/>
        <v>22</v>
      </c>
      <c r="AQ364" s="19"/>
      <c r="AR364" s="19"/>
      <c r="AS364" s="19"/>
      <c r="AT364" s="19"/>
      <c r="AU364" s="19"/>
      <c r="AV364" s="19"/>
      <c r="AW364" s="19"/>
      <c r="AX364" s="19"/>
      <c r="AY364" s="19"/>
      <c r="AZ364" s="19"/>
      <c r="BA364" s="19"/>
      <c r="BB364" s="19"/>
      <c r="BC364" s="19"/>
      <c r="BF364" s="12"/>
      <c r="BG364" s="12"/>
      <c r="BH364" s="12"/>
      <c r="BI364" s="12"/>
      <c r="BJ364" s="12"/>
      <c r="BK364" s="12"/>
      <c r="BL364" s="12"/>
      <c r="BM364" s="12"/>
      <c r="BN364" s="12"/>
      <c r="BO364" s="12"/>
      <c r="BP364" s="12"/>
      <c r="BQ364" s="12"/>
      <c r="BR364" s="12"/>
      <c r="BS364" s="12"/>
      <c r="BT364" s="12"/>
      <c r="BU364" s="12"/>
    </row>
    <row r="365" spans="1:73">
      <c r="A365" s="19"/>
      <c r="B365" s="19"/>
      <c r="C365" s="19"/>
      <c r="D365" s="19"/>
      <c r="E365" s="89"/>
      <c r="F365" s="89"/>
      <c r="G365" s="19"/>
      <c r="H365" s="90"/>
      <c r="I365" s="90"/>
      <c r="J365" s="19"/>
      <c r="K365" s="19"/>
      <c r="L365" s="19"/>
      <c r="M365" s="19"/>
      <c r="N365" s="19"/>
      <c r="O365" s="19"/>
      <c r="P365" s="19"/>
      <c r="Q365" s="19"/>
      <c r="R365" s="141"/>
      <c r="S365" s="141"/>
      <c r="T365" s="141"/>
      <c r="U365" s="141"/>
      <c r="V365" s="141"/>
      <c r="W365" s="141"/>
      <c r="X365" s="141"/>
      <c r="Y365" s="141"/>
      <c r="Z365" s="19"/>
      <c r="AA365" s="19"/>
      <c r="AB365" s="19"/>
      <c r="AC365" s="140">
        <v>5</v>
      </c>
      <c r="AD365" s="345" t="str">
        <f t="array" ref="AD365">IF(COUNT(IF($R$5:$R$66=$AC365,IF($G$5:$G$66=AD$380,$T$5:$T$66,"-")))=0,"-",COUNT(IF($R$5:$R$66=$AC365,IF($G$5:$G$66=AD$380,$T$5:$T$66,"-"))))</f>
        <v>-</v>
      </c>
      <c r="AE365" s="345" t="str">
        <f t="array" ref="AE365">IF(COUNT(IF($R$5:$R$66=$AC365,IF($G$5:$G$66=AE$380,$T$5:$T$66,"-")))=0,"-",COUNT(IF($R$5:$R$66=$AC365,IF($G$5:$G$66=AE$380,$T$5:$T$66,"-"))))</f>
        <v>-</v>
      </c>
      <c r="AF365" s="345" t="str">
        <f t="array" ref="AF365">IF(COUNT(IF($R$5:$R$66=$AC365,IF($G$5:$G$66=AF$380,$T$5:$T$66,"-")))=0,"-",COUNT(IF($R$5:$R$66=$AC365,IF($G$5:$G$66=AF$380,$T$5:$T$66,"-"))))</f>
        <v>-</v>
      </c>
      <c r="AG365" s="345">
        <f t="array" ref="AG365">IF(COUNT(IF($R$5:$R$66=$AC365,IF($G$5:$G$66=AG$380,$T$5:$T$66,"-")))=0,"-",COUNT(IF($R$5:$R$66=$AC365,IF($G$5:$G$66=AG$380,$T$5:$T$66,"-"))))</f>
        <v>9</v>
      </c>
      <c r="AH365" s="345">
        <f t="array" ref="AH365">IF(COUNT(IF($R$5:$R$66=$AC365,IF($G$5:$G$66=AH$380,$T$5:$T$66,"-")))=0,"-",COUNT(IF($R$5:$R$66=$AC365,IF($G$5:$G$66=AH$380,$T$5:$T$66,"-"))))</f>
        <v>2</v>
      </c>
      <c r="AI365" s="345" t="str">
        <f t="array" ref="AI365">IF(COUNT(IF($R$5:$R$66=$AC365,IF($G$5:$G$66=AI$380,$T$5:$T$66,"-")))=0,"-",COUNT(IF($R$5:$R$66=$AC365,IF($G$5:$G$66=AI$380,$T$5:$T$66,"-"))))</f>
        <v>-</v>
      </c>
      <c r="AJ365" s="345">
        <f t="array" ref="AJ365">IF(COUNT(IF($R$5:$R$66=$AC365,IF($G$5:$G$66=AJ$380,$T$5:$T$66,"-")))=0,"-",COUNT(IF($R$5:$R$66=$AC365,IF($G$5:$G$66=AJ$380,$T$5:$T$66,"-"))))</f>
        <v>1</v>
      </c>
      <c r="AK365" s="345">
        <f t="array" ref="AK365">IF(COUNT(IF($R$5:$R$66=$AC365,IF($G$5:$G$66=AK$380,$T$5:$T$66,"-")))=0,"-",COUNT(IF($R$5:$R$66=$AC365,IF($G$5:$G$66=AK$380,$T$5:$T$66,"-"))))</f>
        <v>1</v>
      </c>
      <c r="AL365" s="345" t="str">
        <f t="array" ref="AL365">IF(COUNT(IF($R$5:$R$66=$AC365,IF($G$5:$G$66=AL$380,$T$5:$T$66,"-")))=0,"-",COUNT(IF($R$5:$R$66=$AC365,IF($G$5:$G$66=AL$380,$T$5:$T$66,"-"))))</f>
        <v>-</v>
      </c>
      <c r="AM365" s="345" t="str">
        <f t="array" ref="AM365">IF(COUNT(IF($R$5:$R$66=$AC365,IF($G$5:$G$66=AM$380,$T$5:$T$66,"-")))=0,"-",COUNT(IF($R$5:$R$66=$AC365,IF($G$5:$G$66=AM$380,$T$5:$T$66,"-"))))</f>
        <v>-</v>
      </c>
      <c r="AN365" s="345" t="str">
        <f t="array" ref="AN365">IF(COUNT(IF($R$5:$R$66=$AC365,IF($G$5:$G$66=AN$380,$T$5:$T$66,"-")))=0,"-",COUNT(IF($R$5:$R$66=$AC365,IF($G$5:$G$66=AN$380,$T$5:$T$66,"-"))))</f>
        <v>-</v>
      </c>
      <c r="AO365" s="345" t="str">
        <f t="array" ref="AO365">IF(COUNT(IF($R$5:$R$66=$AC365,IF($G$5:$G$66=AO$380,$T$5:$T$66,"-")))=0,"-",COUNT(IF($R$5:$R$66=$AC365,IF($G$5:$G$66=AO$380,$T$5:$T$66,"-"))))</f>
        <v>-</v>
      </c>
      <c r="AP365" s="347">
        <f t="shared" si="113"/>
        <v>13</v>
      </c>
      <c r="AQ365" s="19"/>
      <c r="AR365" s="19"/>
      <c r="AS365" s="19"/>
      <c r="AT365" s="19"/>
      <c r="AU365" s="19"/>
      <c r="AV365" s="19"/>
      <c r="AW365" s="19"/>
      <c r="AX365" s="19"/>
      <c r="AY365" s="19"/>
      <c r="AZ365" s="19"/>
      <c r="BA365" s="19"/>
      <c r="BB365" s="19"/>
      <c r="BC365" s="19"/>
      <c r="BF365" s="12"/>
      <c r="BG365" s="12"/>
      <c r="BH365" s="12"/>
      <c r="BI365" s="12"/>
      <c r="BJ365" s="12"/>
      <c r="BK365" s="12"/>
      <c r="BL365" s="12"/>
      <c r="BM365" s="12"/>
      <c r="BN365" s="12"/>
      <c r="BO365" s="12"/>
      <c r="BP365" s="12"/>
      <c r="BQ365" s="12"/>
      <c r="BR365" s="12"/>
      <c r="BS365" s="12"/>
      <c r="BT365" s="12"/>
      <c r="BU365" s="12"/>
    </row>
    <row r="366" spans="1:73">
      <c r="A366" s="19"/>
      <c r="B366" s="19"/>
      <c r="C366" s="19"/>
      <c r="D366" s="19"/>
      <c r="E366" s="89"/>
      <c r="F366" s="89"/>
      <c r="G366" s="19"/>
      <c r="H366" s="90"/>
      <c r="I366" s="90"/>
      <c r="J366" s="19"/>
      <c r="K366" s="19"/>
      <c r="L366" s="19"/>
      <c r="M366" s="19"/>
      <c r="N366" s="19"/>
      <c r="O366" s="19"/>
      <c r="P366" s="19"/>
      <c r="Q366" s="19"/>
      <c r="R366" s="141"/>
      <c r="S366" s="141"/>
      <c r="T366" s="141"/>
      <c r="U366" s="141"/>
      <c r="V366" s="141"/>
      <c r="W366" s="141"/>
      <c r="X366" s="141"/>
      <c r="Y366" s="141"/>
      <c r="Z366" s="19"/>
      <c r="AA366" s="19"/>
      <c r="AB366" s="19"/>
      <c r="AC366" s="140">
        <v>6</v>
      </c>
      <c r="AD366" s="345" t="str">
        <f t="array" ref="AD366">IF(COUNT(IF($R$5:$R$66=$AC366,IF($G$5:$G$66=AD$380,$T$5:$T$66,"-")))=0,"-",COUNT(IF($R$5:$R$66=$AC366,IF($G$5:$G$66=AD$380,$T$5:$T$66,"-"))))</f>
        <v>-</v>
      </c>
      <c r="AE366" s="345" t="str">
        <f t="array" ref="AE366">IF(COUNT(IF($R$5:$R$66=$AC366,IF($G$5:$G$66=AE$380,$T$5:$T$66,"-")))=0,"-",COUNT(IF($R$5:$R$66=$AC366,IF($G$5:$G$66=AE$380,$T$5:$T$66,"-"))))</f>
        <v>-</v>
      </c>
      <c r="AF366" s="345" t="str">
        <f t="array" ref="AF366">IF(COUNT(IF($R$5:$R$66=$AC366,IF($G$5:$G$66=AF$380,$T$5:$T$66,"-")))=0,"-",COUNT(IF($R$5:$R$66=$AC366,IF($G$5:$G$66=AF$380,$T$5:$T$66,"-"))))</f>
        <v>-</v>
      </c>
      <c r="AG366" s="345">
        <f t="array" ref="AG366">IF(COUNT(IF($R$5:$R$66=$AC366,IF($G$5:$G$66=AG$380,$T$5:$T$66,"-")))=0,"-",COUNT(IF($R$5:$R$66=$AC366,IF($G$5:$G$66=AG$380,$T$5:$T$66,"-"))))</f>
        <v>6</v>
      </c>
      <c r="AH366" s="345">
        <f t="array" ref="AH366">IF(COUNT(IF($R$5:$R$66=$AC366,IF($G$5:$G$66=AH$380,$T$5:$T$66,"-")))=0,"-",COUNT(IF($R$5:$R$66=$AC366,IF($G$5:$G$66=AH$380,$T$5:$T$66,"-"))))</f>
        <v>1</v>
      </c>
      <c r="AI366" s="345" t="str">
        <f t="array" ref="AI366">IF(COUNT(IF($R$5:$R$66=$AC366,IF($G$5:$G$66=AI$380,$T$5:$T$66,"-")))=0,"-",COUNT(IF($R$5:$R$66=$AC366,IF($G$5:$G$66=AI$380,$T$5:$T$66,"-"))))</f>
        <v>-</v>
      </c>
      <c r="AJ366" s="345">
        <f t="array" ref="AJ366">IF(COUNT(IF($R$5:$R$66=$AC366,IF($G$5:$G$66=AJ$380,$T$5:$T$66,"-")))=0,"-",COUNT(IF($R$5:$R$66=$AC366,IF($G$5:$G$66=AJ$380,$T$5:$T$66,"-"))))</f>
        <v>2</v>
      </c>
      <c r="AK366" s="345">
        <f t="array" ref="AK366">IF(COUNT(IF($R$5:$R$66=$AC366,IF($G$5:$G$66=AK$380,$T$5:$T$66,"-")))=0,"-",COUNT(IF($R$5:$R$66=$AC366,IF($G$5:$G$66=AK$380,$T$5:$T$66,"-"))))</f>
        <v>1</v>
      </c>
      <c r="AL366" s="345" t="str">
        <f t="array" ref="AL366">IF(COUNT(IF($R$5:$R$66=$AC366,IF($G$5:$G$66=AL$380,$T$5:$T$66,"-")))=0,"-",COUNT(IF($R$5:$R$66=$AC366,IF($G$5:$G$66=AL$380,$T$5:$T$66,"-"))))</f>
        <v>-</v>
      </c>
      <c r="AM366" s="345" t="str">
        <f t="array" ref="AM366">IF(COUNT(IF($R$5:$R$66=$AC366,IF($G$5:$G$66=AM$380,$T$5:$T$66,"-")))=0,"-",COUNT(IF($R$5:$R$66=$AC366,IF($G$5:$G$66=AM$380,$T$5:$T$66,"-"))))</f>
        <v>-</v>
      </c>
      <c r="AN366" s="345" t="str">
        <f t="array" ref="AN366">IF(COUNT(IF($R$5:$R$66=$AC366,IF($G$5:$G$66=AN$380,$T$5:$T$66,"-")))=0,"-",COUNT(IF($R$5:$R$66=$AC366,IF($G$5:$G$66=AN$380,$T$5:$T$66,"-"))))</f>
        <v>-</v>
      </c>
      <c r="AO366" s="345" t="str">
        <f t="array" ref="AO366">IF(COUNT(IF($R$5:$R$66=$AC366,IF($G$5:$G$66=AO$380,$T$5:$T$66,"-")))=0,"-",COUNT(IF($R$5:$R$66=$AC366,IF($G$5:$G$66=AO$380,$T$5:$T$66,"-"))))</f>
        <v>-</v>
      </c>
      <c r="AP366" s="347">
        <f t="shared" si="113"/>
        <v>10</v>
      </c>
      <c r="AQ366" s="19"/>
      <c r="AR366" s="19"/>
      <c r="AS366" s="19"/>
      <c r="AT366" s="19"/>
      <c r="AU366" s="19"/>
      <c r="AV366" s="19"/>
      <c r="AW366" s="19"/>
      <c r="AX366" s="19"/>
      <c r="AY366" s="19"/>
      <c r="AZ366" s="19"/>
      <c r="BA366" s="19"/>
      <c r="BB366" s="19"/>
      <c r="BC366" s="19"/>
      <c r="BF366" s="12"/>
      <c r="BG366" s="12"/>
      <c r="BH366" s="12"/>
      <c r="BI366" s="12"/>
      <c r="BJ366" s="12"/>
      <c r="BK366" s="12"/>
      <c r="BL366" s="12"/>
      <c r="BM366" s="12"/>
      <c r="BN366" s="12"/>
      <c r="BO366" s="12"/>
      <c r="BP366" s="12"/>
      <c r="BQ366" s="12"/>
      <c r="BR366" s="12"/>
      <c r="BS366" s="12"/>
      <c r="BT366" s="12"/>
      <c r="BU366" s="12"/>
    </row>
    <row r="367" spans="1:73">
      <c r="A367" s="19"/>
      <c r="B367" s="19"/>
      <c r="C367" s="19"/>
      <c r="D367" s="19"/>
      <c r="E367" s="89"/>
      <c r="F367" s="89"/>
      <c r="G367" s="19"/>
      <c r="H367" s="90"/>
      <c r="I367" s="90"/>
      <c r="J367" s="19"/>
      <c r="K367" s="19"/>
      <c r="L367" s="19"/>
      <c r="M367" s="19"/>
      <c r="N367" s="19"/>
      <c r="O367" s="19"/>
      <c r="P367" s="19"/>
      <c r="Q367" s="19"/>
      <c r="R367" s="141"/>
      <c r="S367" s="141"/>
      <c r="T367" s="141"/>
      <c r="U367" s="141"/>
      <c r="V367" s="141"/>
      <c r="W367" s="141"/>
      <c r="X367" s="141"/>
      <c r="Y367" s="141"/>
      <c r="Z367" s="19"/>
      <c r="AA367" s="19"/>
      <c r="AB367" s="19"/>
      <c r="AC367" s="140">
        <v>7</v>
      </c>
      <c r="AD367" s="345" t="str">
        <f t="array" ref="AD367">IF(COUNT(IF($R$5:$R$66=$AC367,IF($G$5:$G$66=AD$380,$T$5:$T$66,"-")))=0,"-",COUNT(IF($R$5:$R$66=$AC367,IF($G$5:$G$66=AD$380,$T$5:$T$66,"-"))))</f>
        <v>-</v>
      </c>
      <c r="AE367" s="345" t="str">
        <f t="array" ref="AE367">IF(COUNT(IF($R$5:$R$66=$AC367,IF($G$5:$G$66=AE$380,$T$5:$T$66,"-")))=0,"-",COUNT(IF($R$5:$R$66=$AC367,IF($G$5:$G$66=AE$380,$T$5:$T$66,"-"))))</f>
        <v>-</v>
      </c>
      <c r="AF367" s="345" t="str">
        <f t="array" ref="AF367">IF(COUNT(IF($R$5:$R$66=$AC367,IF($G$5:$G$66=AF$380,$T$5:$T$66,"-")))=0,"-",COUNT(IF($R$5:$R$66=$AC367,IF($G$5:$G$66=AF$380,$T$5:$T$66,"-"))))</f>
        <v>-</v>
      </c>
      <c r="AG367" s="345">
        <f t="array" ref="AG367">IF(COUNT(IF($R$5:$R$66=$AC367,IF($G$5:$G$66=AG$380,$T$5:$T$66,"-")))=0,"-",COUNT(IF($R$5:$R$66=$AC367,IF($G$5:$G$66=AG$380,$T$5:$T$66,"-"))))</f>
        <v>1</v>
      </c>
      <c r="AH367" s="345" t="str">
        <f t="array" ref="AH367">IF(COUNT(IF($R$5:$R$66=$AC367,IF($G$5:$G$66=AH$380,$T$5:$T$66,"-")))=0,"-",COUNT(IF($R$5:$R$66=$AC367,IF($G$5:$G$66=AH$380,$T$5:$T$66,"-"))))</f>
        <v>-</v>
      </c>
      <c r="AI367" s="345" t="str">
        <f t="array" ref="AI367">IF(COUNT(IF($R$5:$R$66=$AC367,IF($G$5:$G$66=AI$380,$T$5:$T$66,"-")))=0,"-",COUNT(IF($R$5:$R$66=$AC367,IF($G$5:$G$66=AI$380,$T$5:$T$66,"-"))))</f>
        <v>-</v>
      </c>
      <c r="AJ367" s="345">
        <f t="array" ref="AJ367">IF(COUNT(IF($R$5:$R$66=$AC367,IF($G$5:$G$66=AJ$380,$T$5:$T$66,"-")))=0,"-",COUNT(IF($R$5:$R$66=$AC367,IF($G$5:$G$66=AJ$380,$T$5:$T$66,"-"))))</f>
        <v>2</v>
      </c>
      <c r="AK367" s="345" t="str">
        <f t="array" ref="AK367">IF(COUNT(IF($R$5:$R$66=$AC367,IF($G$5:$G$66=AK$380,$T$5:$T$66,"-")))=0,"-",COUNT(IF($R$5:$R$66=$AC367,IF($G$5:$G$66=AK$380,$T$5:$T$66,"-"))))</f>
        <v>-</v>
      </c>
      <c r="AL367" s="345" t="str">
        <f t="array" ref="AL367">IF(COUNT(IF($R$5:$R$66=$AC367,IF($G$5:$G$66=AL$380,$T$5:$T$66,"-")))=0,"-",COUNT(IF($R$5:$R$66=$AC367,IF($G$5:$G$66=AL$380,$T$5:$T$66,"-"))))</f>
        <v>-</v>
      </c>
      <c r="AM367" s="345" t="str">
        <f t="array" ref="AM367">IF(COUNT(IF($R$5:$R$66=$AC367,IF($G$5:$G$66=AM$380,$T$5:$T$66,"-")))=0,"-",COUNT(IF($R$5:$R$66=$AC367,IF($G$5:$G$66=AM$380,$T$5:$T$66,"-"))))</f>
        <v>-</v>
      </c>
      <c r="AN367" s="345" t="str">
        <f t="array" ref="AN367">IF(COUNT(IF($R$5:$R$66=$AC367,IF($G$5:$G$66=AN$380,$T$5:$T$66,"-")))=0,"-",COUNT(IF($R$5:$R$66=$AC367,IF($G$5:$G$66=AN$380,$T$5:$T$66,"-"))))</f>
        <v>-</v>
      </c>
      <c r="AO367" s="345" t="str">
        <f t="array" ref="AO367">IF(COUNT(IF($R$5:$R$66=$AC367,IF($G$5:$G$66=AO$380,$T$5:$T$66,"-")))=0,"-",COUNT(IF($R$5:$R$66=$AC367,IF($G$5:$G$66=AO$380,$T$5:$T$66,"-"))))</f>
        <v>-</v>
      </c>
      <c r="AP367" s="347">
        <f t="shared" si="113"/>
        <v>3</v>
      </c>
      <c r="AQ367" s="19"/>
      <c r="AR367" s="19"/>
      <c r="AS367" s="19"/>
      <c r="AT367" s="19"/>
      <c r="AU367" s="19"/>
      <c r="AV367" s="19"/>
      <c r="AW367" s="19"/>
      <c r="AX367" s="19"/>
      <c r="AY367" s="19"/>
      <c r="AZ367" s="19"/>
      <c r="BA367" s="19"/>
      <c r="BB367" s="19"/>
      <c r="BC367" s="19"/>
      <c r="BF367" s="12"/>
      <c r="BG367" s="12"/>
      <c r="BH367" s="12"/>
      <c r="BI367" s="12"/>
      <c r="BJ367" s="12"/>
      <c r="BK367" s="12"/>
      <c r="BL367" s="12"/>
      <c r="BM367" s="12"/>
      <c r="BN367" s="12"/>
      <c r="BO367" s="12"/>
      <c r="BP367" s="12"/>
      <c r="BQ367" s="12"/>
      <c r="BR367" s="12"/>
      <c r="BS367" s="12"/>
      <c r="BT367" s="12"/>
      <c r="BU367" s="12"/>
    </row>
    <row r="368" spans="1:73">
      <c r="A368" s="19"/>
      <c r="B368" s="19"/>
      <c r="C368" s="19"/>
      <c r="D368" s="19"/>
      <c r="E368" s="89"/>
      <c r="F368" s="89"/>
      <c r="G368" s="19"/>
      <c r="H368" s="90"/>
      <c r="I368" s="90"/>
      <c r="J368" s="19"/>
      <c r="K368" s="19"/>
      <c r="L368" s="19"/>
      <c r="M368" s="19"/>
      <c r="N368" s="19"/>
      <c r="O368" s="19"/>
      <c r="P368" s="19"/>
      <c r="Q368" s="19"/>
      <c r="R368" s="141"/>
      <c r="S368" s="141"/>
      <c r="T368" s="141"/>
      <c r="U368" s="141"/>
      <c r="V368" s="141"/>
      <c r="W368" s="141"/>
      <c r="X368" s="141"/>
      <c r="Y368" s="141"/>
      <c r="Z368" s="19"/>
      <c r="AA368" s="19"/>
      <c r="AB368" s="19"/>
      <c r="AC368" s="140">
        <v>8</v>
      </c>
      <c r="AD368" s="345" t="str">
        <f t="array" ref="AD368">IF(COUNT(IF($R$5:$R$66=$AC368,IF($G$5:$G$66=AD$380,$T$5:$T$66,"-")))=0,"-",COUNT(IF($R$5:$R$66=$AC368,IF($G$5:$G$66=AD$380,$T$5:$T$66,"-"))))</f>
        <v>-</v>
      </c>
      <c r="AE368" s="345" t="str">
        <f t="array" ref="AE368">IF(COUNT(IF($R$5:$R$66=$AC368,IF($G$5:$G$66=AE$380,$T$5:$T$66,"-")))=0,"-",COUNT(IF($R$5:$R$66=$AC368,IF($G$5:$G$66=AE$380,$T$5:$T$66,"-"))))</f>
        <v>-</v>
      </c>
      <c r="AF368" s="345" t="str">
        <f t="array" ref="AF368">IF(COUNT(IF($R$5:$R$66=$AC368,IF($G$5:$G$66=AF$380,$T$5:$T$66,"-")))=0,"-",COUNT(IF($R$5:$R$66=$AC368,IF($G$5:$G$66=AF$380,$T$5:$T$66,"-"))))</f>
        <v>-</v>
      </c>
      <c r="AG368" s="345" t="str">
        <f t="array" ref="AG368">IF(COUNT(IF($R$5:$R$66=$AC368,IF($G$5:$G$66=AG$380,$T$5:$T$66,"-")))=0,"-",COUNT(IF($R$5:$R$66=$AC368,IF($G$5:$G$66=AG$380,$T$5:$T$66,"-"))))</f>
        <v>-</v>
      </c>
      <c r="AH368" s="345" t="str">
        <f t="array" ref="AH368">IF(COUNT(IF($R$5:$R$66=$AC368,IF($G$5:$G$66=AH$380,$T$5:$T$66,"-")))=0,"-",COUNT(IF($R$5:$R$66=$AC368,IF($G$5:$G$66=AH$380,$T$5:$T$66,"-"))))</f>
        <v>-</v>
      </c>
      <c r="AI368" s="345" t="str">
        <f t="array" ref="AI368">IF(COUNT(IF($R$5:$R$66=$AC368,IF($G$5:$G$66=AI$380,$T$5:$T$66,"-")))=0,"-",COUNT(IF($R$5:$R$66=$AC368,IF($G$5:$G$66=AI$380,$T$5:$T$66,"-"))))</f>
        <v>-</v>
      </c>
      <c r="AJ368" s="345" t="str">
        <f t="array" ref="AJ368">IF(COUNT(IF($R$5:$R$66=$AC368,IF($G$5:$G$66=AJ$380,$T$5:$T$66,"-")))=0,"-",COUNT(IF($R$5:$R$66=$AC368,IF($G$5:$G$66=AJ$380,$T$5:$T$66,"-"))))</f>
        <v>-</v>
      </c>
      <c r="AK368" s="345" t="str">
        <f t="array" ref="AK368">IF(COUNT(IF($R$5:$R$66=$AC368,IF($G$5:$G$66=AK$380,$T$5:$T$66,"-")))=0,"-",COUNT(IF($R$5:$R$66=$AC368,IF($G$5:$G$66=AK$380,$T$5:$T$66,"-"))))</f>
        <v>-</v>
      </c>
      <c r="AL368" s="345" t="str">
        <f t="array" ref="AL368">IF(COUNT(IF($R$5:$R$66=$AC368,IF($G$5:$G$66=AL$380,$T$5:$T$66,"-")))=0,"-",COUNT(IF($R$5:$R$66=$AC368,IF($G$5:$G$66=AL$380,$T$5:$T$66,"-"))))</f>
        <v>-</v>
      </c>
      <c r="AM368" s="345" t="str">
        <f t="array" ref="AM368">IF(COUNT(IF($R$5:$R$66=$AC368,IF($G$5:$G$66=AM$380,$T$5:$T$66,"-")))=0,"-",COUNT(IF($R$5:$R$66=$AC368,IF($G$5:$G$66=AM$380,$T$5:$T$66,"-"))))</f>
        <v>-</v>
      </c>
      <c r="AN368" s="345" t="str">
        <f t="array" ref="AN368">IF(COUNT(IF($R$5:$R$66=$AC368,IF($G$5:$G$66=AN$380,$T$5:$T$66,"-")))=0,"-",COUNT(IF($R$5:$R$66=$AC368,IF($G$5:$G$66=AN$380,$T$5:$T$66,"-"))))</f>
        <v>-</v>
      </c>
      <c r="AO368" s="345" t="str">
        <f t="array" ref="AO368">IF(COUNT(IF($R$5:$R$66=$AC368,IF($G$5:$G$66=AO$380,$T$5:$T$66,"-")))=0,"-",COUNT(IF($R$5:$R$66=$AC368,IF($G$5:$G$66=AO$380,$T$5:$T$66,"-"))))</f>
        <v>-</v>
      </c>
      <c r="AP368" s="347">
        <f t="shared" si="113"/>
        <v>0</v>
      </c>
      <c r="AQ368" s="19"/>
      <c r="AR368" s="19"/>
      <c r="AS368" s="19"/>
      <c r="AT368" s="19"/>
      <c r="AU368" s="19"/>
      <c r="AV368" s="19"/>
      <c r="AW368" s="19"/>
      <c r="AX368" s="19"/>
      <c r="AY368" s="19"/>
      <c r="AZ368" s="19"/>
      <c r="BA368" s="19"/>
      <c r="BB368" s="19"/>
      <c r="BC368" s="19"/>
      <c r="BF368" s="12"/>
      <c r="BG368" s="12"/>
      <c r="BH368" s="12"/>
      <c r="BI368" s="12"/>
      <c r="BJ368" s="12"/>
      <c r="BK368" s="12"/>
      <c r="BL368" s="12"/>
      <c r="BM368" s="12"/>
      <c r="BN368" s="12"/>
      <c r="BO368" s="12"/>
      <c r="BP368" s="12"/>
      <c r="BQ368" s="12"/>
      <c r="BR368" s="12"/>
      <c r="BS368" s="12"/>
      <c r="BT368" s="12"/>
      <c r="BU368" s="12"/>
    </row>
    <row r="369" spans="1:73">
      <c r="A369" s="19"/>
      <c r="B369" s="19"/>
      <c r="C369" s="19"/>
      <c r="D369" s="19"/>
      <c r="E369" s="89"/>
      <c r="F369" s="89"/>
      <c r="G369" s="19"/>
      <c r="H369" s="90"/>
      <c r="I369" s="90"/>
      <c r="J369" s="19"/>
      <c r="K369" s="19"/>
      <c r="L369" s="19"/>
      <c r="M369" s="19"/>
      <c r="N369" s="19"/>
      <c r="O369" s="19"/>
      <c r="P369" s="19"/>
      <c r="Q369" s="19"/>
      <c r="R369" s="141"/>
      <c r="S369" s="141"/>
      <c r="T369" s="141"/>
      <c r="U369" s="141"/>
      <c r="V369" s="141"/>
      <c r="W369" s="141"/>
      <c r="X369" s="141"/>
      <c r="Y369" s="141"/>
      <c r="Z369" s="19"/>
      <c r="AA369" s="19"/>
      <c r="AB369" s="19"/>
      <c r="AC369" s="140">
        <v>9</v>
      </c>
      <c r="AD369" s="345" t="str">
        <f t="array" ref="AD369">IF(COUNT(IF($R$5:$R$66=$AC369,IF($G$5:$G$66=AD$380,$T$5:$T$66,"-")))=0,"-",COUNT(IF($R$5:$R$66=$AC369,IF($G$5:$G$66=AD$380,$T$5:$T$66,"-"))))</f>
        <v>-</v>
      </c>
      <c r="AE369" s="345" t="str">
        <f t="array" ref="AE369">IF(COUNT(IF($R$5:$R$66=$AC369,IF($G$5:$G$66=AE$380,$T$5:$T$66,"-")))=0,"-",COUNT(IF($R$5:$R$66=$AC369,IF($G$5:$G$66=AE$380,$T$5:$T$66,"-"))))</f>
        <v>-</v>
      </c>
      <c r="AF369" s="345" t="str">
        <f t="array" ref="AF369">IF(COUNT(IF($R$5:$R$66=$AC369,IF($G$5:$G$66=AF$380,$T$5:$T$66,"-")))=0,"-",COUNT(IF($R$5:$R$66=$AC369,IF($G$5:$G$66=AF$380,$T$5:$T$66,"-"))))</f>
        <v>-</v>
      </c>
      <c r="AG369" s="345">
        <f t="array" ref="AG369">IF(COUNT(IF($R$5:$R$66=$AC369,IF($G$5:$G$66=AG$380,$T$5:$T$66,"-")))=0,"-",COUNT(IF($R$5:$R$66=$AC369,IF($G$5:$G$66=AG$380,$T$5:$T$66,"-"))))</f>
        <v>1</v>
      </c>
      <c r="AH369" s="345" t="str">
        <f t="array" ref="AH369">IF(COUNT(IF($R$5:$R$66=$AC369,IF($G$5:$G$66=AH$380,$T$5:$T$66,"-")))=0,"-",COUNT(IF($R$5:$R$66=$AC369,IF($G$5:$G$66=AH$380,$T$5:$T$66,"-"))))</f>
        <v>-</v>
      </c>
      <c r="AI369" s="345" t="str">
        <f t="array" ref="AI369">IF(COUNT(IF($R$5:$R$66=$AC369,IF($G$5:$G$66=AI$380,$T$5:$T$66,"-")))=0,"-",COUNT(IF($R$5:$R$66=$AC369,IF($G$5:$G$66=AI$380,$T$5:$T$66,"-"))))</f>
        <v>-</v>
      </c>
      <c r="AJ369" s="345">
        <f t="array" ref="AJ369">IF(COUNT(IF($R$5:$R$66=$AC369,IF($G$5:$G$66=AJ$380,$T$5:$T$66,"-")))=0,"-",COUNT(IF($R$5:$R$66=$AC369,IF($G$5:$G$66=AJ$380,$T$5:$T$66,"-"))))</f>
        <v>1</v>
      </c>
      <c r="AK369" s="345" t="str">
        <f t="array" ref="AK369">IF(COUNT(IF($R$5:$R$66=$AC369,IF($G$5:$G$66=AK$380,$T$5:$T$66,"-")))=0,"-",COUNT(IF($R$5:$R$66=$AC369,IF($G$5:$G$66=AK$380,$T$5:$T$66,"-"))))</f>
        <v>-</v>
      </c>
      <c r="AL369" s="345" t="str">
        <f t="array" ref="AL369">IF(COUNT(IF($R$5:$R$66=$AC369,IF($G$5:$G$66=AL$380,$T$5:$T$66,"-")))=0,"-",COUNT(IF($R$5:$R$66=$AC369,IF($G$5:$G$66=AL$380,$T$5:$T$66,"-"))))</f>
        <v>-</v>
      </c>
      <c r="AM369" s="345" t="str">
        <f t="array" ref="AM369">IF(COUNT(IF($R$5:$R$66=$AC369,IF($G$5:$G$66=AM$380,$T$5:$T$66,"-")))=0,"-",COUNT(IF($R$5:$R$66=$AC369,IF($G$5:$G$66=AM$380,$T$5:$T$66,"-"))))</f>
        <v>-</v>
      </c>
      <c r="AN369" s="345" t="str">
        <f t="array" ref="AN369">IF(COUNT(IF($R$5:$R$66=$AC369,IF($G$5:$G$66=AN$380,$T$5:$T$66,"-")))=0,"-",COUNT(IF($R$5:$R$66=$AC369,IF($G$5:$G$66=AN$380,$T$5:$T$66,"-"))))</f>
        <v>-</v>
      </c>
      <c r="AO369" s="345" t="str">
        <f t="array" ref="AO369">IF(COUNT(IF($R$5:$R$66=$AC369,IF($G$5:$G$66=AO$380,$T$5:$T$66,"-")))=0,"-",COUNT(IF($R$5:$R$66=$AC369,IF($G$5:$G$66=AO$380,$T$5:$T$66,"-"))))</f>
        <v>-</v>
      </c>
      <c r="AP369" s="347">
        <f t="shared" si="113"/>
        <v>2</v>
      </c>
      <c r="AQ369" s="19"/>
      <c r="AR369" s="19"/>
      <c r="AS369" s="19"/>
      <c r="AT369" s="19"/>
      <c r="AU369" s="19"/>
      <c r="AV369" s="19"/>
      <c r="AW369" s="19"/>
      <c r="AX369" s="19"/>
      <c r="AY369" s="19"/>
      <c r="AZ369" s="19"/>
      <c r="BA369" s="19"/>
      <c r="BB369" s="19"/>
      <c r="BC369" s="19"/>
      <c r="BF369" s="12"/>
      <c r="BG369" s="12"/>
      <c r="BH369" s="12"/>
      <c r="BI369" s="12"/>
      <c r="BJ369" s="12"/>
      <c r="BK369" s="12"/>
      <c r="BL369" s="12"/>
      <c r="BM369" s="12"/>
      <c r="BN369" s="12"/>
      <c r="BO369" s="12"/>
      <c r="BP369" s="12"/>
      <c r="BQ369" s="12"/>
      <c r="BR369" s="12"/>
      <c r="BS369" s="12"/>
      <c r="BT369" s="12"/>
      <c r="BU369" s="12"/>
    </row>
    <row r="370" spans="1:73">
      <c r="A370" s="19"/>
      <c r="B370" s="19"/>
      <c r="C370" s="19"/>
      <c r="D370" s="19"/>
      <c r="E370" s="89"/>
      <c r="F370" s="89"/>
      <c r="G370" s="19"/>
      <c r="H370" s="90"/>
      <c r="I370" s="90"/>
      <c r="J370" s="19"/>
      <c r="K370" s="19"/>
      <c r="L370" s="19"/>
      <c r="M370" s="19"/>
      <c r="N370" s="19"/>
      <c r="O370" s="19"/>
      <c r="P370" s="19"/>
      <c r="Q370" s="19"/>
      <c r="R370" s="141"/>
      <c r="S370" s="141"/>
      <c r="T370" s="141"/>
      <c r="U370" s="141"/>
      <c r="V370" s="141"/>
      <c r="W370" s="141"/>
      <c r="X370" s="141"/>
      <c r="Y370" s="141"/>
      <c r="Z370" s="19"/>
      <c r="AA370" s="19"/>
      <c r="AB370" s="19"/>
      <c r="AC370" s="140">
        <v>10</v>
      </c>
      <c r="AD370" s="345" t="str">
        <f t="array" ref="AD370">IF(COUNT(IF($R$5:$R$66=$AC370,IF($G$5:$G$66=AD$380,$T$5:$T$66,"-")))=0,"-",COUNT(IF($R$5:$R$66=$AC370,IF($G$5:$G$66=AD$380,$T$5:$T$66,"-"))))</f>
        <v>-</v>
      </c>
      <c r="AE370" s="345" t="str">
        <f t="array" ref="AE370">IF(COUNT(IF($R$5:$R$66=$AC370,IF($G$5:$G$66=AE$380,$T$5:$T$66,"-")))=0,"-",COUNT(IF($R$5:$R$66=$AC370,IF($G$5:$G$66=AE$380,$T$5:$T$66,"-"))))</f>
        <v>-</v>
      </c>
      <c r="AF370" s="345" t="str">
        <f t="array" ref="AF370">IF(COUNT(IF($R$5:$R$66=$AC370,IF($G$5:$G$66=AF$380,$T$5:$T$66,"-")))=0,"-",COUNT(IF($R$5:$R$66=$AC370,IF($G$5:$G$66=AF$380,$T$5:$T$66,"-"))))</f>
        <v>-</v>
      </c>
      <c r="AG370" s="345">
        <f t="array" ref="AG370">IF(COUNT(IF($R$5:$R$66=$AC370,IF($G$5:$G$66=AG$380,$T$5:$T$66,"-")))=0,"-",COUNT(IF($R$5:$R$66=$AC370,IF($G$5:$G$66=AG$380,$T$5:$T$66,"-"))))</f>
        <v>1</v>
      </c>
      <c r="AH370" s="345" t="str">
        <f t="array" ref="AH370">IF(COUNT(IF($R$5:$R$66=$AC370,IF($G$5:$G$66=AH$380,$T$5:$T$66,"-")))=0,"-",COUNT(IF($R$5:$R$66=$AC370,IF($G$5:$G$66=AH$380,$T$5:$T$66,"-"))))</f>
        <v>-</v>
      </c>
      <c r="AI370" s="345" t="str">
        <f t="array" ref="AI370">IF(COUNT(IF($R$5:$R$66=$AC370,IF($G$5:$G$66=AI$380,$T$5:$T$66,"-")))=0,"-",COUNT(IF($R$5:$R$66=$AC370,IF($G$5:$G$66=AI$380,$T$5:$T$66,"-"))))</f>
        <v>-</v>
      </c>
      <c r="AJ370" s="345" t="str">
        <f t="array" ref="AJ370">IF(COUNT(IF($R$5:$R$66=$AC370,IF($G$5:$G$66=AJ$380,$T$5:$T$66,"-")))=0,"-",COUNT(IF($R$5:$R$66=$AC370,IF($G$5:$G$66=AJ$380,$T$5:$T$66,"-"))))</f>
        <v>-</v>
      </c>
      <c r="AK370" s="345" t="str">
        <f t="array" ref="AK370">IF(COUNT(IF($R$5:$R$66=$AC370,IF($G$5:$G$66=AK$380,$T$5:$T$66,"-")))=0,"-",COUNT(IF($R$5:$R$66=$AC370,IF($G$5:$G$66=AK$380,$T$5:$T$66,"-"))))</f>
        <v>-</v>
      </c>
      <c r="AL370" s="345" t="str">
        <f t="array" ref="AL370">IF(COUNT(IF($R$5:$R$66=$AC370,IF($G$5:$G$66=AL$380,$T$5:$T$66,"-")))=0,"-",COUNT(IF($R$5:$R$66=$AC370,IF($G$5:$G$66=AL$380,$T$5:$T$66,"-"))))</f>
        <v>-</v>
      </c>
      <c r="AM370" s="345" t="str">
        <f t="array" ref="AM370">IF(COUNT(IF($R$5:$R$66=$AC370,IF($G$5:$G$66=AM$380,$T$5:$T$66,"-")))=0,"-",COUNT(IF($R$5:$R$66=$AC370,IF($G$5:$G$66=AM$380,$T$5:$T$66,"-"))))</f>
        <v>-</v>
      </c>
      <c r="AN370" s="345" t="str">
        <f t="array" ref="AN370">IF(COUNT(IF($R$5:$R$66=$AC370,IF($G$5:$G$66=AN$380,$T$5:$T$66,"-")))=0,"-",COUNT(IF($R$5:$R$66=$AC370,IF($G$5:$G$66=AN$380,$T$5:$T$66,"-"))))</f>
        <v>-</v>
      </c>
      <c r="AO370" s="345" t="str">
        <f t="array" ref="AO370">IF(COUNT(IF($R$5:$R$66=$AC370,IF($G$5:$G$66=AO$380,$T$5:$T$66,"-")))=0,"-",COUNT(IF($R$5:$R$66=$AC370,IF($G$5:$G$66=AO$380,$T$5:$T$66,"-"))))</f>
        <v>-</v>
      </c>
      <c r="AP370" s="347">
        <f t="shared" si="113"/>
        <v>1</v>
      </c>
      <c r="AQ370" s="19"/>
      <c r="AR370" s="19"/>
      <c r="AS370" s="19"/>
      <c r="AT370" s="19"/>
      <c r="AU370" s="19"/>
      <c r="AV370" s="19"/>
      <c r="AW370" s="19"/>
      <c r="AX370" s="19"/>
      <c r="AY370" s="19"/>
      <c r="AZ370" s="19"/>
      <c r="BA370" s="19"/>
      <c r="BB370" s="19"/>
      <c r="BC370" s="19"/>
      <c r="BF370" s="12"/>
      <c r="BG370" s="12"/>
      <c r="BH370" s="12"/>
      <c r="BI370" s="12"/>
      <c r="BJ370" s="12"/>
      <c r="BK370" s="12"/>
      <c r="BL370" s="12"/>
      <c r="BM370" s="12"/>
      <c r="BN370" s="12"/>
      <c r="BO370" s="12"/>
      <c r="BP370" s="12"/>
      <c r="BQ370" s="12"/>
      <c r="BR370" s="12"/>
      <c r="BS370" s="12"/>
      <c r="BT370" s="12"/>
      <c r="BU370" s="12"/>
    </row>
    <row r="371" spans="1:73">
      <c r="A371" s="19"/>
      <c r="B371" s="19"/>
      <c r="C371" s="19"/>
      <c r="D371" s="19"/>
      <c r="E371" s="89"/>
      <c r="F371" s="89"/>
      <c r="G371" s="19"/>
      <c r="H371" s="90"/>
      <c r="I371" s="90"/>
      <c r="J371" s="19"/>
      <c r="K371" s="19"/>
      <c r="L371" s="19"/>
      <c r="M371" s="19"/>
      <c r="N371" s="19"/>
      <c r="O371" s="19"/>
      <c r="P371" s="19"/>
      <c r="Q371" s="19"/>
      <c r="R371" s="141"/>
      <c r="S371" s="141"/>
      <c r="T371" s="141"/>
      <c r="U371" s="141"/>
      <c r="V371" s="141"/>
      <c r="W371" s="141"/>
      <c r="X371" s="141"/>
      <c r="Y371" s="141"/>
      <c r="Z371" s="19"/>
      <c r="AA371" s="19"/>
      <c r="AB371" s="19"/>
      <c r="AC371" s="140">
        <v>11</v>
      </c>
      <c r="AD371" s="345" t="str">
        <f t="array" ref="AD371">IF(COUNT(IF($R$5:$R$66=$AC371,IF($G$5:$G$66=AD$380,$T$5:$T$66,"-")))=0,"-",COUNT(IF($R$5:$R$66=$AC371,IF($G$5:$G$66=AD$380,$T$5:$T$66,"-"))))</f>
        <v>-</v>
      </c>
      <c r="AE371" s="345" t="str">
        <f t="array" ref="AE371">IF(COUNT(IF($R$5:$R$66=$AC371,IF($G$5:$G$66=AE$380,$T$5:$T$66,"-")))=0,"-",COUNT(IF($R$5:$R$66=$AC371,IF($G$5:$G$66=AE$380,$T$5:$T$66,"-"))))</f>
        <v>-</v>
      </c>
      <c r="AF371" s="345" t="str">
        <f t="array" ref="AF371">IF(COUNT(IF($R$5:$R$66=$AC371,IF($G$5:$G$66=AF$380,$T$5:$T$66,"-")))=0,"-",COUNT(IF($R$5:$R$66=$AC371,IF($G$5:$G$66=AF$380,$T$5:$T$66,"-"))))</f>
        <v>-</v>
      </c>
      <c r="AG371" s="345" t="str">
        <f t="array" ref="AG371">IF(COUNT(IF($R$5:$R$66=$AC371,IF($G$5:$G$66=AG$380,$T$5:$T$66,"-")))=0,"-",COUNT(IF($R$5:$R$66=$AC371,IF($G$5:$G$66=AG$380,$T$5:$T$66,"-"))))</f>
        <v>-</v>
      </c>
      <c r="AH371" s="345" t="str">
        <f t="array" ref="AH371">IF(COUNT(IF($R$5:$R$66=$AC371,IF($G$5:$G$66=AH$380,$T$5:$T$66,"-")))=0,"-",COUNT(IF($R$5:$R$66=$AC371,IF($G$5:$G$66=AH$380,$T$5:$T$66,"-"))))</f>
        <v>-</v>
      </c>
      <c r="AI371" s="345" t="str">
        <f t="array" ref="AI371">IF(COUNT(IF($R$5:$R$66=$AC371,IF($G$5:$G$66=AI$380,$T$5:$T$66,"-")))=0,"-",COUNT(IF($R$5:$R$66=$AC371,IF($G$5:$G$66=AI$380,$T$5:$T$66,"-"))))</f>
        <v>-</v>
      </c>
      <c r="AJ371" s="345" t="str">
        <f t="array" ref="AJ371">IF(COUNT(IF($R$5:$R$66=$AC371,IF($G$5:$G$66=AJ$380,$T$5:$T$66,"-")))=0,"-",COUNT(IF($R$5:$R$66=$AC371,IF($G$5:$G$66=AJ$380,$T$5:$T$66,"-"))))</f>
        <v>-</v>
      </c>
      <c r="AK371" s="345" t="str">
        <f t="array" ref="AK371">IF(COUNT(IF($R$5:$R$66=$AC371,IF($G$5:$G$66=AK$380,$T$5:$T$66,"-")))=0,"-",COUNT(IF($R$5:$R$66=$AC371,IF($G$5:$G$66=AK$380,$T$5:$T$66,"-"))))</f>
        <v>-</v>
      </c>
      <c r="AL371" s="345" t="str">
        <f t="array" ref="AL371">IF(COUNT(IF($R$5:$R$66=$AC371,IF($G$5:$G$66=AL$380,$T$5:$T$66,"-")))=0,"-",COUNT(IF($R$5:$R$66=$AC371,IF($G$5:$G$66=AL$380,$T$5:$T$66,"-"))))</f>
        <v>-</v>
      </c>
      <c r="AM371" s="345" t="str">
        <f t="array" ref="AM371">IF(COUNT(IF($R$5:$R$66=$AC371,IF($G$5:$G$66=AM$380,$T$5:$T$66,"-")))=0,"-",COUNT(IF($R$5:$R$66=$AC371,IF($G$5:$G$66=AM$380,$T$5:$T$66,"-"))))</f>
        <v>-</v>
      </c>
      <c r="AN371" s="345" t="str">
        <f t="array" ref="AN371">IF(COUNT(IF($R$5:$R$66=$AC371,IF($G$5:$G$66=AN$380,$T$5:$T$66,"-")))=0,"-",COUNT(IF($R$5:$R$66=$AC371,IF($G$5:$G$66=AN$380,$T$5:$T$66,"-"))))</f>
        <v>-</v>
      </c>
      <c r="AO371" s="345" t="str">
        <f t="array" ref="AO371">IF(COUNT(IF($R$5:$R$66=$AC371,IF($G$5:$G$66=AO$380,$T$5:$T$66,"-")))=0,"-",COUNT(IF($R$5:$R$66=$AC371,IF($G$5:$G$66=AO$380,$T$5:$T$66,"-"))))</f>
        <v>-</v>
      </c>
      <c r="AP371" s="347">
        <f t="shared" si="113"/>
        <v>0</v>
      </c>
      <c r="AQ371" s="19"/>
      <c r="AR371" s="19"/>
      <c r="AS371" s="19"/>
      <c r="AT371" s="19"/>
      <c r="AU371" s="19"/>
      <c r="AV371" s="19"/>
      <c r="AW371" s="19"/>
      <c r="AX371" s="19"/>
      <c r="AY371" s="19"/>
      <c r="AZ371" s="19"/>
      <c r="BA371" s="19"/>
      <c r="BB371" s="19"/>
      <c r="BC371" s="19"/>
      <c r="BF371" s="12"/>
      <c r="BG371" s="12"/>
      <c r="BH371" s="12"/>
      <c r="BI371" s="12"/>
      <c r="BJ371" s="12"/>
      <c r="BK371" s="12"/>
      <c r="BL371" s="12"/>
      <c r="BM371" s="12"/>
      <c r="BN371" s="12"/>
      <c r="BO371" s="12"/>
      <c r="BP371" s="12"/>
      <c r="BQ371" s="12"/>
      <c r="BR371" s="12"/>
      <c r="BS371" s="12"/>
      <c r="BT371" s="12"/>
      <c r="BU371" s="12"/>
    </row>
    <row r="372" spans="1:73">
      <c r="A372" s="19"/>
      <c r="B372" s="19"/>
      <c r="C372" s="19"/>
      <c r="D372" s="19"/>
      <c r="E372" s="89"/>
      <c r="F372" s="89"/>
      <c r="G372" s="19"/>
      <c r="H372" s="90"/>
      <c r="I372" s="90"/>
      <c r="J372" s="19"/>
      <c r="K372" s="19"/>
      <c r="L372" s="19"/>
      <c r="M372" s="19"/>
      <c r="N372" s="19"/>
      <c r="O372" s="19"/>
      <c r="P372" s="19"/>
      <c r="Q372" s="19"/>
      <c r="R372" s="141"/>
      <c r="S372" s="141"/>
      <c r="T372" s="141"/>
      <c r="U372" s="141"/>
      <c r="V372" s="141"/>
      <c r="W372" s="141"/>
      <c r="X372" s="141"/>
      <c r="Y372" s="141"/>
      <c r="Z372" s="19"/>
      <c r="AA372" s="19"/>
      <c r="AB372" s="19"/>
      <c r="AC372" s="140">
        <v>12</v>
      </c>
      <c r="AD372" s="345" t="str">
        <f t="array" ref="AD372">IF(COUNT(IF($R$5:$R$66=$AC372,IF($G$5:$G$66=AD$380,$T$5:$T$66,"-")))=0,"-",COUNT(IF($R$5:$R$66=$AC372,IF($G$5:$G$66=AD$380,$T$5:$T$66,"-"))))</f>
        <v>-</v>
      </c>
      <c r="AE372" s="345" t="str">
        <f t="array" ref="AE372">IF(COUNT(IF($R$5:$R$66=$AC372,IF($G$5:$G$66=AE$380,$T$5:$T$66,"-")))=0,"-",COUNT(IF($R$5:$R$66=$AC372,IF($G$5:$G$66=AE$380,$T$5:$T$66,"-"))))</f>
        <v>-</v>
      </c>
      <c r="AF372" s="345" t="str">
        <f t="array" ref="AF372">IF(COUNT(IF($R$5:$R$66=$AC372,IF($G$5:$G$66=AF$380,$T$5:$T$66,"-")))=0,"-",COUNT(IF($R$5:$R$66=$AC372,IF($G$5:$G$66=AF$380,$T$5:$T$66,"-"))))</f>
        <v>-</v>
      </c>
      <c r="AG372" s="345" t="str">
        <f t="array" ref="AG372">IF(COUNT(IF($R$5:$R$66=$AC372,IF($G$5:$G$66=AG$380,$T$5:$T$66,"-")))=0,"-",COUNT(IF($R$5:$R$66=$AC372,IF($G$5:$G$66=AG$380,$T$5:$T$66,"-"))))</f>
        <v>-</v>
      </c>
      <c r="AH372" s="345" t="str">
        <f t="array" ref="AH372">IF(COUNT(IF($R$5:$R$66=$AC372,IF($G$5:$G$66=AH$380,$T$5:$T$66,"-")))=0,"-",COUNT(IF($R$5:$R$66=$AC372,IF($G$5:$G$66=AH$380,$T$5:$T$66,"-"))))</f>
        <v>-</v>
      </c>
      <c r="AI372" s="345" t="str">
        <f t="array" ref="AI372">IF(COUNT(IF($R$5:$R$66=$AC372,IF($G$5:$G$66=AI$380,$T$5:$T$66,"-")))=0,"-",COUNT(IF($R$5:$R$66=$AC372,IF($G$5:$G$66=AI$380,$T$5:$T$66,"-"))))</f>
        <v>-</v>
      </c>
      <c r="AJ372" s="345" t="str">
        <f t="array" ref="AJ372">IF(COUNT(IF($R$5:$R$66=$AC372,IF($G$5:$G$66=AJ$380,$T$5:$T$66,"-")))=0,"-",COUNT(IF($R$5:$R$66=$AC372,IF($G$5:$G$66=AJ$380,$T$5:$T$66,"-"))))</f>
        <v>-</v>
      </c>
      <c r="AK372" s="345" t="str">
        <f t="array" ref="AK372">IF(COUNT(IF($R$5:$R$66=$AC372,IF($G$5:$G$66=AK$380,$T$5:$T$66,"-")))=0,"-",COUNT(IF($R$5:$R$66=$AC372,IF($G$5:$G$66=AK$380,$T$5:$T$66,"-"))))</f>
        <v>-</v>
      </c>
      <c r="AL372" s="345" t="str">
        <f t="array" ref="AL372">IF(COUNT(IF($R$5:$R$66=$AC372,IF($G$5:$G$66=AL$380,$T$5:$T$66,"-")))=0,"-",COUNT(IF($R$5:$R$66=$AC372,IF($G$5:$G$66=AL$380,$T$5:$T$66,"-"))))</f>
        <v>-</v>
      </c>
      <c r="AM372" s="345" t="str">
        <f t="array" ref="AM372">IF(COUNT(IF($R$5:$R$66=$AC372,IF($G$5:$G$66=AM$380,$T$5:$T$66,"-")))=0,"-",COUNT(IF($R$5:$R$66=$AC372,IF($G$5:$G$66=AM$380,$T$5:$T$66,"-"))))</f>
        <v>-</v>
      </c>
      <c r="AN372" s="345" t="str">
        <f t="array" ref="AN372">IF(COUNT(IF($R$5:$R$66=$AC372,IF($G$5:$G$66=AN$380,$T$5:$T$66,"-")))=0,"-",COUNT(IF($R$5:$R$66=$AC372,IF($G$5:$G$66=AN$380,$T$5:$T$66,"-"))))</f>
        <v>-</v>
      </c>
      <c r="AO372" s="345" t="str">
        <f t="array" ref="AO372">IF(COUNT(IF($R$5:$R$66=$AC372,IF($G$5:$G$66=AO$380,$T$5:$T$66,"-")))=0,"-",COUNT(IF($R$5:$R$66=$AC372,IF($G$5:$G$66=AO$380,$T$5:$T$66,"-"))))</f>
        <v>-</v>
      </c>
      <c r="AP372" s="347">
        <f t="shared" si="113"/>
        <v>0</v>
      </c>
      <c r="AQ372" s="19"/>
      <c r="AR372" s="19"/>
      <c r="AS372" s="19"/>
      <c r="AT372" s="19"/>
      <c r="AU372" s="19"/>
      <c r="AV372" s="19"/>
      <c r="AW372" s="19"/>
      <c r="AX372" s="19"/>
      <c r="AY372" s="19"/>
      <c r="AZ372" s="19"/>
      <c r="BA372" s="19"/>
      <c r="BB372" s="19"/>
      <c r="BC372" s="19"/>
      <c r="BF372" s="12"/>
      <c r="BG372" s="12"/>
      <c r="BH372" s="12"/>
      <c r="BI372" s="12"/>
      <c r="BJ372" s="12"/>
      <c r="BK372" s="12"/>
      <c r="BL372" s="12"/>
      <c r="BM372" s="12"/>
      <c r="BN372" s="12"/>
      <c r="BO372" s="12"/>
      <c r="BP372" s="12"/>
      <c r="BQ372" s="12"/>
      <c r="BR372" s="12"/>
      <c r="BS372" s="12"/>
      <c r="BT372" s="12"/>
      <c r="BU372" s="12"/>
    </row>
    <row r="373" spans="1:73">
      <c r="A373" s="19"/>
      <c r="B373" s="19"/>
      <c r="C373" s="19"/>
      <c r="D373" s="19"/>
      <c r="E373" s="89"/>
      <c r="F373" s="89"/>
      <c r="G373" s="19"/>
      <c r="H373" s="90"/>
      <c r="I373" s="90"/>
      <c r="J373" s="19"/>
      <c r="K373" s="19"/>
      <c r="L373" s="19"/>
      <c r="M373" s="19"/>
      <c r="N373" s="19"/>
      <c r="O373" s="19"/>
      <c r="P373" s="19"/>
      <c r="Q373" s="19"/>
      <c r="R373" s="141"/>
      <c r="S373" s="141"/>
      <c r="T373" s="141"/>
      <c r="U373" s="141"/>
      <c r="V373" s="141"/>
      <c r="W373" s="141"/>
      <c r="X373" s="141"/>
      <c r="Y373" s="141"/>
      <c r="Z373" s="19"/>
      <c r="AA373" s="19"/>
      <c r="AB373" s="19"/>
      <c r="AC373" s="140">
        <v>13</v>
      </c>
      <c r="AD373" s="345" t="str">
        <f t="array" ref="AD373">IF(COUNT(IF($R$5:$R$66=$AC373,IF($G$5:$G$66=AD$380,$T$5:$T$66,"-")))=0,"-",COUNT(IF($R$5:$R$66=$AC373,IF($G$5:$G$66=AD$380,$T$5:$T$66,"-"))))</f>
        <v>-</v>
      </c>
      <c r="AE373" s="345" t="str">
        <f t="array" ref="AE373">IF(COUNT(IF($R$5:$R$66=$AC373,IF($G$5:$G$66=AE$380,$T$5:$T$66,"-")))=0,"-",COUNT(IF($R$5:$R$66=$AC373,IF($G$5:$G$66=AE$380,$T$5:$T$66,"-"))))</f>
        <v>-</v>
      </c>
      <c r="AF373" s="345" t="str">
        <f t="array" ref="AF373">IF(COUNT(IF($R$5:$R$66=$AC373,IF($G$5:$G$66=AF$380,$T$5:$T$66,"-")))=0,"-",COUNT(IF($R$5:$R$66=$AC373,IF($G$5:$G$66=AF$380,$T$5:$T$66,"-"))))</f>
        <v>-</v>
      </c>
      <c r="AG373" s="345" t="str">
        <f t="array" ref="AG373">IF(COUNT(IF($R$5:$R$66=$AC373,IF($G$5:$G$66=AG$380,$T$5:$T$66,"-")))=0,"-",COUNT(IF($R$5:$R$66=$AC373,IF($G$5:$G$66=AG$380,$T$5:$T$66,"-"))))</f>
        <v>-</v>
      </c>
      <c r="AH373" s="345" t="str">
        <f t="array" ref="AH373">IF(COUNT(IF($R$5:$R$66=$AC373,IF($G$5:$G$66=AH$380,$T$5:$T$66,"-")))=0,"-",COUNT(IF($R$5:$R$66=$AC373,IF($G$5:$G$66=AH$380,$T$5:$T$66,"-"))))</f>
        <v>-</v>
      </c>
      <c r="AI373" s="345" t="str">
        <f t="array" ref="AI373">IF(COUNT(IF($R$5:$R$66=$AC373,IF($G$5:$G$66=AI$380,$T$5:$T$66,"-")))=0,"-",COUNT(IF($R$5:$R$66=$AC373,IF($G$5:$G$66=AI$380,$T$5:$T$66,"-"))))</f>
        <v>-</v>
      </c>
      <c r="AJ373" s="345" t="str">
        <f t="array" ref="AJ373">IF(COUNT(IF($R$5:$R$66=$AC373,IF($G$5:$G$66=AJ$380,$T$5:$T$66,"-")))=0,"-",COUNT(IF($R$5:$R$66=$AC373,IF($G$5:$G$66=AJ$380,$T$5:$T$66,"-"))))</f>
        <v>-</v>
      </c>
      <c r="AK373" s="345" t="str">
        <f t="array" ref="AK373">IF(COUNT(IF($R$5:$R$66=$AC373,IF($G$5:$G$66=AK$380,$T$5:$T$66,"-")))=0,"-",COUNT(IF($R$5:$R$66=$AC373,IF($G$5:$G$66=AK$380,$T$5:$T$66,"-"))))</f>
        <v>-</v>
      </c>
      <c r="AL373" s="345" t="str">
        <f t="array" ref="AL373">IF(COUNT(IF($R$5:$R$66=$AC373,IF($G$5:$G$66=AL$380,$T$5:$T$66,"-")))=0,"-",COUNT(IF($R$5:$R$66=$AC373,IF($G$5:$G$66=AL$380,$T$5:$T$66,"-"))))</f>
        <v>-</v>
      </c>
      <c r="AM373" s="345" t="str">
        <f t="array" ref="AM373">IF(COUNT(IF($R$5:$R$66=$AC373,IF($G$5:$G$66=AM$380,$T$5:$T$66,"-")))=0,"-",COUNT(IF($R$5:$R$66=$AC373,IF($G$5:$G$66=AM$380,$T$5:$T$66,"-"))))</f>
        <v>-</v>
      </c>
      <c r="AN373" s="345" t="str">
        <f t="array" ref="AN373">IF(COUNT(IF($R$5:$R$66=$AC373,IF($G$5:$G$66=AN$380,$T$5:$T$66,"-")))=0,"-",COUNT(IF($R$5:$R$66=$AC373,IF($G$5:$G$66=AN$380,$T$5:$T$66,"-"))))</f>
        <v>-</v>
      </c>
      <c r="AO373" s="345" t="str">
        <f t="array" ref="AO373">IF(COUNT(IF($R$5:$R$66=$AC373,IF($G$5:$G$66=AO$380,$T$5:$T$66,"-")))=0,"-",COUNT(IF($R$5:$R$66=$AC373,IF($G$5:$G$66=AO$380,$T$5:$T$66,"-"))))</f>
        <v>-</v>
      </c>
      <c r="AP373" s="347">
        <f t="shared" si="113"/>
        <v>0</v>
      </c>
      <c r="AQ373" s="19"/>
      <c r="AR373" s="19"/>
      <c r="AS373" s="19"/>
      <c r="AT373" s="19"/>
      <c r="AU373" s="19"/>
      <c r="AV373" s="19"/>
      <c r="AW373" s="19"/>
      <c r="AX373" s="19"/>
      <c r="AY373" s="19"/>
      <c r="AZ373" s="19"/>
      <c r="BA373" s="19"/>
      <c r="BB373" s="19"/>
      <c r="BC373" s="19"/>
      <c r="BF373" s="12"/>
      <c r="BG373" s="12"/>
      <c r="BH373" s="12"/>
      <c r="BI373" s="12"/>
      <c r="BJ373" s="12"/>
      <c r="BK373" s="12"/>
      <c r="BL373" s="12"/>
      <c r="BM373" s="12"/>
      <c r="BN373" s="12"/>
      <c r="BO373" s="12"/>
      <c r="BP373" s="12"/>
      <c r="BQ373" s="12"/>
      <c r="BR373" s="12"/>
      <c r="BS373" s="12"/>
      <c r="BT373" s="12"/>
      <c r="BU373" s="12"/>
    </row>
    <row r="374" spans="1:73">
      <c r="A374" s="19"/>
      <c r="B374" s="19"/>
      <c r="C374" s="19"/>
      <c r="D374" s="19"/>
      <c r="E374" s="89"/>
      <c r="F374" s="89"/>
      <c r="G374" s="19"/>
      <c r="H374" s="90"/>
      <c r="I374" s="90"/>
      <c r="J374" s="19"/>
      <c r="K374" s="19"/>
      <c r="L374" s="19"/>
      <c r="M374" s="19"/>
      <c r="N374" s="19"/>
      <c r="O374" s="19"/>
      <c r="P374" s="19"/>
      <c r="Q374" s="19"/>
      <c r="R374" s="141"/>
      <c r="S374" s="141"/>
      <c r="T374" s="141"/>
      <c r="U374" s="141"/>
      <c r="V374" s="141"/>
      <c r="W374" s="141"/>
      <c r="X374" s="141"/>
      <c r="Y374" s="141"/>
      <c r="Z374" s="19"/>
      <c r="AA374" s="19"/>
      <c r="AB374" s="19"/>
      <c r="AC374" s="140">
        <v>14</v>
      </c>
      <c r="AD374" s="345" t="str">
        <f t="array" ref="AD374">IF(COUNT(IF($R$5:$R$66=$AC374,IF($G$5:$G$66=AD$380,$T$5:$T$66,"-")))=0,"-",COUNT(IF($R$5:$R$66=$AC374,IF($G$5:$G$66=AD$380,$T$5:$T$66,"-"))))</f>
        <v>-</v>
      </c>
      <c r="AE374" s="345" t="str">
        <f t="array" ref="AE374">IF(COUNT(IF($R$5:$R$66=$AC374,IF($G$5:$G$66=AE$380,$T$5:$T$66,"-")))=0,"-",COUNT(IF($R$5:$R$66=$AC374,IF($G$5:$G$66=AE$380,$T$5:$T$66,"-"))))</f>
        <v>-</v>
      </c>
      <c r="AF374" s="345" t="str">
        <f t="array" ref="AF374">IF(COUNT(IF($R$5:$R$66=$AC374,IF($G$5:$G$66=AF$380,$T$5:$T$66,"-")))=0,"-",COUNT(IF($R$5:$R$66=$AC374,IF($G$5:$G$66=AF$380,$T$5:$T$66,"-"))))</f>
        <v>-</v>
      </c>
      <c r="AG374" s="345" t="str">
        <f t="array" ref="AG374">IF(COUNT(IF($R$5:$R$66=$AC374,IF($G$5:$G$66=AG$380,$T$5:$T$66,"-")))=0,"-",COUNT(IF($R$5:$R$66=$AC374,IF($G$5:$G$66=AG$380,$T$5:$T$66,"-"))))</f>
        <v>-</v>
      </c>
      <c r="AH374" s="345" t="str">
        <f t="array" ref="AH374">IF(COUNT(IF($R$5:$R$66=$AC374,IF($G$5:$G$66=AH$380,$T$5:$T$66,"-")))=0,"-",COUNT(IF($R$5:$R$66=$AC374,IF($G$5:$G$66=AH$380,$T$5:$T$66,"-"))))</f>
        <v>-</v>
      </c>
      <c r="AI374" s="345" t="str">
        <f t="array" ref="AI374">IF(COUNT(IF($R$5:$R$66=$AC374,IF($G$5:$G$66=AI$380,$T$5:$T$66,"-")))=0,"-",COUNT(IF($R$5:$R$66=$AC374,IF($G$5:$G$66=AI$380,$T$5:$T$66,"-"))))</f>
        <v>-</v>
      </c>
      <c r="AJ374" s="345" t="str">
        <f t="array" ref="AJ374">IF(COUNT(IF($R$5:$R$66=$AC374,IF($G$5:$G$66=AJ$380,$T$5:$T$66,"-")))=0,"-",COUNT(IF($R$5:$R$66=$AC374,IF($G$5:$G$66=AJ$380,$T$5:$T$66,"-"))))</f>
        <v>-</v>
      </c>
      <c r="AK374" s="345" t="str">
        <f t="array" ref="AK374">IF(COUNT(IF($R$5:$R$66=$AC374,IF($G$5:$G$66=AK$380,$T$5:$T$66,"-")))=0,"-",COUNT(IF($R$5:$R$66=$AC374,IF($G$5:$G$66=AK$380,$T$5:$T$66,"-"))))</f>
        <v>-</v>
      </c>
      <c r="AL374" s="345" t="str">
        <f t="array" ref="AL374">IF(COUNT(IF($R$5:$R$66=$AC374,IF($G$5:$G$66=AL$380,$T$5:$T$66,"-")))=0,"-",COUNT(IF($R$5:$R$66=$AC374,IF($G$5:$G$66=AL$380,$T$5:$T$66,"-"))))</f>
        <v>-</v>
      </c>
      <c r="AM374" s="345" t="str">
        <f t="array" ref="AM374">IF(COUNT(IF($R$5:$R$66=$AC374,IF($G$5:$G$66=AM$380,$T$5:$T$66,"-")))=0,"-",COUNT(IF($R$5:$R$66=$AC374,IF($G$5:$G$66=AM$380,$T$5:$T$66,"-"))))</f>
        <v>-</v>
      </c>
      <c r="AN374" s="345" t="str">
        <f t="array" ref="AN374">IF(COUNT(IF($R$5:$R$66=$AC374,IF($G$5:$G$66=AN$380,$T$5:$T$66,"-")))=0,"-",COUNT(IF($R$5:$R$66=$AC374,IF($G$5:$G$66=AN$380,$T$5:$T$66,"-"))))</f>
        <v>-</v>
      </c>
      <c r="AO374" s="345" t="str">
        <f t="array" ref="AO374">IF(COUNT(IF($R$5:$R$66=$AC374,IF($G$5:$G$66=AO$380,$T$5:$T$66,"-")))=0,"-",COUNT(IF($R$5:$R$66=$AC374,IF($G$5:$G$66=AO$380,$T$5:$T$66,"-"))))</f>
        <v>-</v>
      </c>
      <c r="AP374" s="347">
        <f t="shared" si="113"/>
        <v>0</v>
      </c>
      <c r="AQ374" s="19"/>
      <c r="AR374" s="19"/>
      <c r="AS374" s="19"/>
      <c r="AT374" s="19"/>
      <c r="AU374" s="19"/>
      <c r="AV374" s="19"/>
      <c r="AW374" s="19"/>
      <c r="AX374" s="19"/>
      <c r="AY374" s="19"/>
      <c r="AZ374" s="19"/>
      <c r="BA374" s="19"/>
      <c r="BB374" s="19"/>
      <c r="BC374" s="19"/>
      <c r="BF374" s="12"/>
      <c r="BG374" s="12"/>
      <c r="BH374" s="12"/>
      <c r="BI374" s="12"/>
      <c r="BJ374" s="12"/>
      <c r="BK374" s="12"/>
      <c r="BL374" s="12"/>
      <c r="BM374" s="12"/>
      <c r="BN374" s="12"/>
      <c r="BO374" s="12"/>
      <c r="BP374" s="12"/>
      <c r="BQ374" s="12"/>
      <c r="BR374" s="12"/>
      <c r="BS374" s="12"/>
      <c r="BT374" s="12"/>
      <c r="BU374" s="12"/>
    </row>
    <row r="375" spans="1:73">
      <c r="A375" s="19"/>
      <c r="B375" s="19"/>
      <c r="C375" s="19"/>
      <c r="D375" s="19"/>
      <c r="E375" s="89"/>
      <c r="F375" s="89"/>
      <c r="G375" s="19"/>
      <c r="H375" s="90"/>
      <c r="I375" s="90"/>
      <c r="J375" s="19"/>
      <c r="K375" s="19"/>
      <c r="L375" s="19"/>
      <c r="M375" s="19"/>
      <c r="N375" s="19"/>
      <c r="O375" s="19"/>
      <c r="P375" s="19"/>
      <c r="Q375" s="19"/>
      <c r="R375" s="141"/>
      <c r="S375" s="141"/>
      <c r="T375" s="141"/>
      <c r="U375" s="141"/>
      <c r="V375" s="141"/>
      <c r="W375" s="141"/>
      <c r="X375" s="141"/>
      <c r="Y375" s="141"/>
      <c r="Z375" s="19"/>
      <c r="AA375" s="19"/>
      <c r="AB375" s="19"/>
      <c r="AC375" s="140">
        <v>15</v>
      </c>
      <c r="AD375" s="345" t="str">
        <f t="array" ref="AD375">IF(COUNT(IF($R$5:$R$66=$AC375,IF($G$5:$G$66=AD$380,$T$5:$T$66,"-")))=0,"-",COUNT(IF($R$5:$R$66=$AC375,IF($G$5:$G$66=AD$380,$T$5:$T$66,"-"))))</f>
        <v>-</v>
      </c>
      <c r="AE375" s="345" t="str">
        <f t="array" ref="AE375">IF(COUNT(IF($R$5:$R$66=$AC375,IF($G$5:$G$66=AE$380,$T$5:$T$66,"-")))=0,"-",COUNT(IF($R$5:$R$66=$AC375,IF($G$5:$G$66=AE$380,$T$5:$T$66,"-"))))</f>
        <v>-</v>
      </c>
      <c r="AF375" s="345" t="str">
        <f t="array" ref="AF375">IF(COUNT(IF($R$5:$R$66=$AC375,IF($G$5:$G$66=AF$380,$T$5:$T$66,"-")))=0,"-",COUNT(IF($R$5:$R$66=$AC375,IF($G$5:$G$66=AF$380,$T$5:$T$66,"-"))))</f>
        <v>-</v>
      </c>
      <c r="AG375" s="345" t="str">
        <f t="array" ref="AG375">IF(COUNT(IF($R$5:$R$66=$AC375,IF($G$5:$G$66=AG$380,$T$5:$T$66,"-")))=0,"-",COUNT(IF($R$5:$R$66=$AC375,IF($G$5:$G$66=AG$380,$T$5:$T$66,"-"))))</f>
        <v>-</v>
      </c>
      <c r="AH375" s="345" t="str">
        <f t="array" ref="AH375">IF(COUNT(IF($R$5:$R$66=$AC375,IF($G$5:$G$66=AH$380,$T$5:$T$66,"-")))=0,"-",COUNT(IF($R$5:$R$66=$AC375,IF($G$5:$G$66=AH$380,$T$5:$T$66,"-"))))</f>
        <v>-</v>
      </c>
      <c r="AI375" s="345" t="str">
        <f t="array" ref="AI375">IF(COUNT(IF($R$5:$R$66=$AC375,IF($G$5:$G$66=AI$380,$T$5:$T$66,"-")))=0,"-",COUNT(IF($R$5:$R$66=$AC375,IF($G$5:$G$66=AI$380,$T$5:$T$66,"-"))))</f>
        <v>-</v>
      </c>
      <c r="AJ375" s="345" t="str">
        <f t="array" ref="AJ375">IF(COUNT(IF($R$5:$R$66=$AC375,IF($G$5:$G$66=AJ$380,$T$5:$T$66,"-")))=0,"-",COUNT(IF($R$5:$R$66=$AC375,IF($G$5:$G$66=AJ$380,$T$5:$T$66,"-"))))</f>
        <v>-</v>
      </c>
      <c r="AK375" s="345" t="str">
        <f t="array" ref="AK375">IF(COUNT(IF($R$5:$R$66=$AC375,IF($G$5:$G$66=AK$380,$T$5:$T$66,"-")))=0,"-",COUNT(IF($R$5:$R$66=$AC375,IF($G$5:$G$66=AK$380,$T$5:$T$66,"-"))))</f>
        <v>-</v>
      </c>
      <c r="AL375" s="345" t="str">
        <f t="array" ref="AL375">IF(COUNT(IF($R$5:$R$66=$AC375,IF($G$5:$G$66=AL$380,$T$5:$T$66,"-")))=0,"-",COUNT(IF($R$5:$R$66=$AC375,IF($G$5:$G$66=AL$380,$T$5:$T$66,"-"))))</f>
        <v>-</v>
      </c>
      <c r="AM375" s="345" t="str">
        <f t="array" ref="AM375">IF(COUNT(IF($R$5:$R$66=$AC375,IF($G$5:$G$66=AM$380,$T$5:$T$66,"-")))=0,"-",COUNT(IF($R$5:$R$66=$AC375,IF($G$5:$G$66=AM$380,$T$5:$T$66,"-"))))</f>
        <v>-</v>
      </c>
      <c r="AN375" s="345" t="str">
        <f t="array" ref="AN375">IF(COUNT(IF($R$5:$R$66=$AC375,IF($G$5:$G$66=AN$380,$T$5:$T$66,"-")))=0,"-",COUNT(IF($R$5:$R$66=$AC375,IF($G$5:$G$66=AN$380,$T$5:$T$66,"-"))))</f>
        <v>-</v>
      </c>
      <c r="AO375" s="345" t="str">
        <f t="array" ref="AO375">IF(COUNT(IF($R$5:$R$66=$AC375,IF($G$5:$G$66=AO$380,$T$5:$T$66,"-")))=0,"-",COUNT(IF($R$5:$R$66=$AC375,IF($G$5:$G$66=AO$380,$T$5:$T$66,"-"))))</f>
        <v>-</v>
      </c>
      <c r="AP375" s="348">
        <f t="shared" si="113"/>
        <v>0</v>
      </c>
      <c r="AQ375" s="19"/>
      <c r="AR375" s="19"/>
      <c r="AS375" s="19"/>
      <c r="AT375" s="19"/>
      <c r="AU375" s="19"/>
      <c r="AV375" s="19"/>
      <c r="AW375" s="19"/>
      <c r="AX375" s="19"/>
      <c r="AY375" s="19"/>
      <c r="AZ375" s="19"/>
      <c r="BA375" s="19"/>
      <c r="BB375" s="19"/>
      <c r="BC375" s="19"/>
      <c r="BF375" s="12"/>
      <c r="BG375" s="12"/>
      <c r="BH375" s="12"/>
      <c r="BI375" s="12"/>
      <c r="BJ375" s="12"/>
      <c r="BK375" s="12"/>
      <c r="BL375" s="12"/>
      <c r="BM375" s="12"/>
      <c r="BN375" s="12"/>
      <c r="BO375" s="12"/>
      <c r="BP375" s="12"/>
      <c r="BQ375" s="12"/>
      <c r="BR375" s="12"/>
      <c r="BS375" s="12"/>
      <c r="BT375" s="12"/>
      <c r="BU375" s="12"/>
    </row>
    <row r="376" spans="1:73">
      <c r="A376" s="19"/>
      <c r="B376" s="19"/>
      <c r="C376" s="19"/>
      <c r="D376" s="19"/>
      <c r="E376" s="89"/>
      <c r="F376" s="89"/>
      <c r="G376" s="19"/>
      <c r="H376" s="90"/>
      <c r="I376" s="90"/>
      <c r="J376" s="19"/>
      <c r="K376" s="19"/>
      <c r="L376" s="19"/>
      <c r="M376" s="19"/>
      <c r="N376" s="19"/>
      <c r="O376" s="19"/>
      <c r="P376" s="19"/>
      <c r="Q376" s="19"/>
      <c r="R376" s="141"/>
      <c r="S376" s="141"/>
      <c r="T376" s="141"/>
      <c r="U376" s="141"/>
      <c r="V376" s="141"/>
      <c r="W376" s="141"/>
      <c r="X376" s="141"/>
      <c r="Y376" s="141"/>
      <c r="Z376" s="19"/>
      <c r="AA376" s="19"/>
      <c r="AB376" s="19"/>
      <c r="AC376" s="161" t="s">
        <v>35</v>
      </c>
      <c r="AD376" s="349">
        <f t="shared" ref="AD376:AP376" si="114">SUM(AD360:AD375)</f>
        <v>0</v>
      </c>
      <c r="AE376" s="350">
        <f t="shared" si="114"/>
        <v>0</v>
      </c>
      <c r="AF376" s="350">
        <f t="shared" si="114"/>
        <v>0</v>
      </c>
      <c r="AG376" s="350">
        <f t="shared" si="114"/>
        <v>30</v>
      </c>
      <c r="AH376" s="350">
        <f t="shared" si="114"/>
        <v>3</v>
      </c>
      <c r="AI376" s="350">
        <f t="shared" si="114"/>
        <v>0</v>
      </c>
      <c r="AJ376" s="350">
        <f t="shared" si="114"/>
        <v>13</v>
      </c>
      <c r="AK376" s="350">
        <f t="shared" si="114"/>
        <v>10</v>
      </c>
      <c r="AL376" s="350">
        <f t="shared" si="114"/>
        <v>4</v>
      </c>
      <c r="AM376" s="350">
        <f t="shared" si="114"/>
        <v>2</v>
      </c>
      <c r="AN376" s="350">
        <f t="shared" si="114"/>
        <v>0</v>
      </c>
      <c r="AO376" s="351">
        <f t="shared" si="114"/>
        <v>0</v>
      </c>
      <c r="AP376" s="352">
        <f t="shared" si="114"/>
        <v>62</v>
      </c>
      <c r="AQ376" s="19"/>
      <c r="AR376" s="19"/>
      <c r="AS376" s="19"/>
      <c r="AT376" s="19"/>
      <c r="AU376" s="19"/>
      <c r="AV376" s="19"/>
      <c r="AW376" s="19"/>
      <c r="AX376" s="19"/>
      <c r="AY376" s="19"/>
      <c r="AZ376" s="19"/>
      <c r="BA376" s="19"/>
      <c r="BB376" s="19"/>
      <c r="BC376" s="19"/>
      <c r="BF376" s="12"/>
      <c r="BG376" s="12"/>
      <c r="BH376" s="12"/>
      <c r="BI376" s="12"/>
      <c r="BJ376" s="12"/>
      <c r="BK376" s="12"/>
      <c r="BL376" s="12"/>
      <c r="BM376" s="12"/>
      <c r="BN376" s="12"/>
      <c r="BO376" s="12"/>
      <c r="BP376" s="12"/>
      <c r="BQ376" s="12"/>
      <c r="BR376" s="12"/>
      <c r="BS376" s="12"/>
      <c r="BT376" s="12"/>
      <c r="BU376" s="12"/>
    </row>
    <row r="377" spans="1:73">
      <c r="A377" s="19"/>
      <c r="B377" s="19"/>
      <c r="C377" s="19"/>
      <c r="D377" s="19"/>
      <c r="E377" s="89"/>
      <c r="F377" s="89"/>
      <c r="G377" s="19"/>
      <c r="H377" s="90"/>
      <c r="I377" s="90"/>
      <c r="J377" s="19"/>
      <c r="K377" s="19"/>
      <c r="L377" s="19"/>
      <c r="M377" s="19"/>
      <c r="N377" s="19"/>
      <c r="O377" s="19"/>
      <c r="P377" s="19"/>
      <c r="Q377" s="19"/>
      <c r="R377" s="141"/>
      <c r="S377" s="141"/>
      <c r="T377" s="141"/>
      <c r="U377" s="141"/>
      <c r="V377" s="141"/>
      <c r="W377" s="141"/>
      <c r="X377" s="141"/>
      <c r="Y377" s="141"/>
      <c r="Z377" s="19"/>
      <c r="AA377" s="19"/>
      <c r="AB377" s="19"/>
      <c r="AC377" s="168"/>
      <c r="AD377" s="353"/>
      <c r="AE377" s="353"/>
      <c r="AF377" s="353"/>
      <c r="AG377" s="353"/>
      <c r="AH377" s="353"/>
      <c r="AI377" s="353"/>
      <c r="AJ377" s="353"/>
      <c r="AK377" s="353"/>
      <c r="AL377" s="353"/>
      <c r="AM377" s="353"/>
      <c r="AN377" s="353"/>
      <c r="AO377" s="353"/>
      <c r="AP377" s="354"/>
      <c r="AQ377" s="19"/>
      <c r="AR377" s="19"/>
      <c r="AS377" s="19"/>
      <c r="AT377" s="19"/>
      <c r="AU377" s="19"/>
      <c r="AV377" s="19"/>
      <c r="AW377" s="19"/>
      <c r="AX377" s="19"/>
      <c r="AY377" s="19"/>
      <c r="AZ377" s="19"/>
      <c r="BA377" s="19"/>
      <c r="BB377" s="19"/>
      <c r="BC377" s="19"/>
      <c r="BF377" s="12"/>
      <c r="BG377" s="12"/>
      <c r="BH377" s="12"/>
      <c r="BI377" s="12"/>
      <c r="BJ377" s="12"/>
      <c r="BK377" s="12"/>
      <c r="BL377" s="12"/>
      <c r="BM377" s="12"/>
      <c r="BN377" s="12"/>
      <c r="BO377" s="12"/>
      <c r="BP377" s="12"/>
      <c r="BQ377" s="12"/>
      <c r="BR377" s="12"/>
      <c r="BS377" s="12"/>
      <c r="BT377" s="12"/>
      <c r="BU377" s="12"/>
    </row>
    <row r="378" spans="1:73">
      <c r="A378" s="19"/>
      <c r="B378" s="19"/>
      <c r="C378" s="19"/>
      <c r="D378" s="19"/>
      <c r="E378" s="89"/>
      <c r="F378" s="89"/>
      <c r="G378" s="19"/>
      <c r="H378" s="90"/>
      <c r="I378" s="90"/>
      <c r="J378" s="19"/>
      <c r="K378" s="19"/>
      <c r="L378" s="19"/>
      <c r="M378" s="19"/>
      <c r="N378" s="19"/>
      <c r="O378" s="19"/>
      <c r="P378" s="19"/>
      <c r="Q378" s="19"/>
      <c r="R378" s="141"/>
      <c r="S378" s="141"/>
      <c r="T378" s="141"/>
      <c r="U378" s="141"/>
      <c r="V378" s="141"/>
      <c r="W378" s="141"/>
      <c r="X378" s="141"/>
      <c r="Y378" s="141"/>
      <c r="Z378" s="19"/>
      <c r="AA378" s="19"/>
      <c r="AB378" s="19"/>
      <c r="AC378" s="168"/>
      <c r="AD378" s="353"/>
      <c r="AE378" s="353"/>
      <c r="AF378" s="353"/>
      <c r="AG378" s="353"/>
      <c r="AH378" s="353"/>
      <c r="AI378" s="353"/>
      <c r="AJ378" s="353"/>
      <c r="AK378" s="353"/>
      <c r="AL378" s="353"/>
      <c r="AM378" s="353"/>
      <c r="AN378" s="353"/>
      <c r="AO378" s="353"/>
      <c r="AP378" s="354"/>
      <c r="AQ378" s="19"/>
      <c r="AR378" s="19"/>
      <c r="AS378" s="19"/>
      <c r="AT378" s="19"/>
      <c r="AU378" s="19"/>
      <c r="AV378" s="19"/>
      <c r="AW378" s="19"/>
      <c r="AX378" s="19"/>
      <c r="AY378" s="19"/>
      <c r="AZ378" s="19"/>
      <c r="BA378" s="19"/>
      <c r="BB378" s="19"/>
      <c r="BC378" s="19"/>
      <c r="BF378" s="12"/>
      <c r="BG378" s="12"/>
      <c r="BH378" s="12"/>
      <c r="BI378" s="12"/>
      <c r="BJ378" s="12"/>
      <c r="BK378" s="12"/>
      <c r="BL378" s="12"/>
      <c r="BM378" s="12"/>
      <c r="BN378" s="12"/>
      <c r="BO378" s="12"/>
      <c r="BP378" s="12"/>
      <c r="BQ378" s="12"/>
      <c r="BR378" s="12"/>
      <c r="BS378" s="12"/>
      <c r="BT378" s="12"/>
      <c r="BU378" s="12"/>
    </row>
    <row r="379" spans="1:73">
      <c r="A379" s="19"/>
      <c r="B379" s="19"/>
      <c r="C379" s="19"/>
      <c r="D379" s="19"/>
      <c r="E379" s="89"/>
      <c r="F379" s="89"/>
      <c r="G379" s="19"/>
      <c r="H379" s="90"/>
      <c r="I379" s="90"/>
      <c r="J379" s="19"/>
      <c r="K379" s="19"/>
      <c r="L379" s="19"/>
      <c r="M379" s="19"/>
      <c r="N379" s="19"/>
      <c r="O379" s="19"/>
      <c r="P379" s="19"/>
      <c r="Q379" s="19"/>
      <c r="R379" s="141"/>
      <c r="S379" s="141"/>
      <c r="T379" s="141"/>
      <c r="U379" s="141"/>
      <c r="V379" s="141"/>
      <c r="W379" s="141"/>
      <c r="X379" s="141"/>
      <c r="Y379" s="141"/>
      <c r="Z379" s="19"/>
      <c r="AA379" s="19"/>
      <c r="AB379" s="19"/>
      <c r="AC379" s="593" t="s">
        <v>38</v>
      </c>
      <c r="AD379" s="594"/>
      <c r="AE379" s="594"/>
      <c r="AF379" s="594"/>
      <c r="AG379" s="595"/>
      <c r="AH379" s="136"/>
      <c r="AI379" s="118"/>
      <c r="AJ379" s="118"/>
      <c r="AK379" s="118"/>
      <c r="AL379" s="118"/>
      <c r="AM379" s="118"/>
      <c r="AN379" s="118"/>
      <c r="AO379" s="118"/>
      <c r="AP379" s="118"/>
      <c r="AQ379" s="19"/>
      <c r="AR379" s="19"/>
      <c r="AS379" s="19"/>
      <c r="AT379" s="19"/>
      <c r="AU379" s="19"/>
      <c r="AV379" s="19"/>
      <c r="AW379" s="19"/>
      <c r="AX379" s="19"/>
      <c r="AY379" s="19"/>
      <c r="AZ379" s="19"/>
      <c r="BA379" s="19"/>
      <c r="BB379" s="19"/>
      <c r="BC379" s="19"/>
      <c r="BF379" s="12"/>
      <c r="BG379" s="12"/>
      <c r="BH379" s="12"/>
      <c r="BI379" s="12"/>
      <c r="BJ379" s="12"/>
      <c r="BK379" s="12"/>
      <c r="BL379" s="12"/>
      <c r="BM379" s="12"/>
      <c r="BN379" s="12"/>
      <c r="BO379" s="12"/>
      <c r="BP379" s="12"/>
      <c r="BQ379" s="12"/>
      <c r="BR379" s="12"/>
      <c r="BS379" s="12"/>
      <c r="BT379" s="12"/>
      <c r="BU379" s="12"/>
    </row>
    <row r="380" spans="1:73">
      <c r="A380" s="19"/>
      <c r="B380" s="19"/>
      <c r="C380" s="19"/>
      <c r="D380" s="19"/>
      <c r="E380" s="89"/>
      <c r="F380" s="89"/>
      <c r="G380" s="19"/>
      <c r="H380" s="90"/>
      <c r="I380" s="90"/>
      <c r="J380" s="19"/>
      <c r="K380" s="19"/>
      <c r="L380" s="19"/>
      <c r="M380" s="19"/>
      <c r="N380" s="19"/>
      <c r="O380" s="19"/>
      <c r="P380" s="19"/>
      <c r="Q380" s="19"/>
      <c r="R380" s="141"/>
      <c r="S380" s="141"/>
      <c r="T380" s="141"/>
      <c r="U380" s="141"/>
      <c r="V380" s="141"/>
      <c r="W380" s="141"/>
      <c r="X380" s="141"/>
      <c r="Y380" s="141"/>
      <c r="Z380" s="19"/>
      <c r="AA380" s="19"/>
      <c r="AB380" s="19"/>
      <c r="AC380" s="138" t="str">
        <f>$R$3</f>
        <v>MODAL</v>
      </c>
      <c r="AD380" s="341">
        <v>1</v>
      </c>
      <c r="AE380" s="341">
        <v>2</v>
      </c>
      <c r="AF380" s="341">
        <v>3</v>
      </c>
      <c r="AG380" s="341">
        <v>4</v>
      </c>
      <c r="AH380" s="341">
        <v>5</v>
      </c>
      <c r="AI380" s="341">
        <v>6</v>
      </c>
      <c r="AJ380" s="341">
        <v>7</v>
      </c>
      <c r="AK380" s="341">
        <v>8</v>
      </c>
      <c r="AL380" s="341">
        <v>9</v>
      </c>
      <c r="AM380" s="341">
        <v>10</v>
      </c>
      <c r="AN380" s="341">
        <v>11</v>
      </c>
      <c r="AO380" s="342">
        <v>12</v>
      </c>
      <c r="AP380" s="20" t="s">
        <v>5</v>
      </c>
      <c r="AQ380" s="19"/>
      <c r="AR380" s="19"/>
      <c r="AS380" s="19"/>
      <c r="AT380" s="19"/>
      <c r="AU380" s="19"/>
      <c r="AV380" s="19"/>
      <c r="AW380" s="19"/>
      <c r="AX380" s="19"/>
      <c r="AY380" s="19"/>
      <c r="AZ380" s="19"/>
      <c r="BA380" s="19"/>
      <c r="BB380" s="19"/>
      <c r="BC380" s="19"/>
      <c r="BF380" s="12"/>
      <c r="BG380" s="12"/>
      <c r="BH380" s="12"/>
      <c r="BI380" s="12"/>
      <c r="BJ380" s="12"/>
      <c r="BK380" s="12"/>
      <c r="BL380" s="12"/>
      <c r="BM380" s="12"/>
      <c r="BN380" s="12"/>
      <c r="BO380" s="12"/>
      <c r="BP380" s="12"/>
      <c r="BQ380" s="12"/>
      <c r="BR380" s="12"/>
      <c r="BS380" s="12"/>
      <c r="BT380" s="12"/>
      <c r="BU380" s="12"/>
    </row>
    <row r="381" spans="1:73">
      <c r="A381" s="19"/>
      <c r="B381" s="19"/>
      <c r="C381" s="19"/>
      <c r="D381" s="19"/>
      <c r="E381" s="89"/>
      <c r="F381" s="89"/>
      <c r="G381" s="19"/>
      <c r="H381" s="90"/>
      <c r="I381" s="90"/>
      <c r="J381" s="19"/>
      <c r="K381" s="19"/>
      <c r="L381" s="19"/>
      <c r="M381" s="19"/>
      <c r="N381" s="19"/>
      <c r="O381" s="19"/>
      <c r="P381" s="19"/>
      <c r="Q381" s="19"/>
      <c r="R381" s="141"/>
      <c r="S381" s="141"/>
      <c r="T381" s="141"/>
      <c r="U381" s="141"/>
      <c r="V381" s="141"/>
      <c r="W381" s="141"/>
      <c r="X381" s="141"/>
      <c r="Y381" s="141"/>
      <c r="Z381" s="19"/>
      <c r="AA381" s="19"/>
      <c r="AB381" s="19"/>
      <c r="AC381" s="132" t="str">
        <f>$R$4</f>
        <v>(R1-R9)</v>
      </c>
      <c r="AD381" s="355" t="s">
        <v>74</v>
      </c>
      <c r="AE381" s="343" t="s">
        <v>75</v>
      </c>
      <c r="AF381" s="343" t="s">
        <v>76</v>
      </c>
      <c r="AG381" s="343" t="s">
        <v>77</v>
      </c>
      <c r="AH381" s="343" t="s">
        <v>78</v>
      </c>
      <c r="AI381" s="343" t="s">
        <v>79</v>
      </c>
      <c r="AJ381" s="343" t="s">
        <v>80</v>
      </c>
      <c r="AK381" s="343" t="s">
        <v>81</v>
      </c>
      <c r="AL381" s="343" t="s">
        <v>82</v>
      </c>
      <c r="AM381" s="343" t="s">
        <v>83</v>
      </c>
      <c r="AN381" s="343" t="s">
        <v>84</v>
      </c>
      <c r="AO381" s="344" t="s">
        <v>85</v>
      </c>
      <c r="AP381" s="356" t="s">
        <v>14</v>
      </c>
      <c r="AQ381" s="19"/>
      <c r="AR381" s="19"/>
      <c r="AS381" s="19"/>
      <c r="AT381" s="19"/>
      <c r="AU381" s="19"/>
      <c r="AV381" s="19"/>
      <c r="AW381" s="19"/>
      <c r="AX381" s="19"/>
      <c r="AY381" s="19"/>
      <c r="AZ381" s="19"/>
      <c r="BA381" s="19"/>
      <c r="BB381" s="19"/>
      <c r="BC381" s="19"/>
      <c r="BF381" s="12"/>
      <c r="BG381" s="12"/>
      <c r="BH381" s="12"/>
      <c r="BI381" s="12"/>
      <c r="BJ381" s="12"/>
      <c r="BK381" s="12"/>
      <c r="BL381" s="12"/>
      <c r="BM381" s="12"/>
      <c r="BN381" s="12"/>
      <c r="BO381" s="12"/>
      <c r="BP381" s="12"/>
      <c r="BQ381" s="12"/>
      <c r="BR381" s="12"/>
      <c r="BS381" s="12"/>
      <c r="BT381" s="12"/>
      <c r="BU381" s="12"/>
    </row>
    <row r="382" spans="1:73">
      <c r="A382" s="19"/>
      <c r="B382" s="19"/>
      <c r="C382" s="19"/>
      <c r="D382" s="19"/>
      <c r="E382" s="89"/>
      <c r="F382" s="89"/>
      <c r="G382" s="19"/>
      <c r="H382" s="90"/>
      <c r="I382" s="90"/>
      <c r="J382" s="19"/>
      <c r="K382" s="19"/>
      <c r="L382" s="19"/>
      <c r="M382" s="19"/>
      <c r="N382" s="19"/>
      <c r="O382" s="19"/>
      <c r="P382" s="19"/>
      <c r="Q382" s="19"/>
      <c r="R382" s="141"/>
      <c r="S382" s="141"/>
      <c r="T382" s="141"/>
      <c r="U382" s="141"/>
      <c r="V382" s="141"/>
      <c r="W382" s="141"/>
      <c r="X382" s="141"/>
      <c r="Y382" s="141"/>
      <c r="Z382" s="19"/>
      <c r="AA382" s="19"/>
      <c r="AB382" s="19"/>
      <c r="AC382" s="234">
        <v>0</v>
      </c>
      <c r="AD382" s="357" t="str">
        <f t="array" ref="AD382">IF(COUNT(IF($R$5:$R$66=$AC382,IF($G$5:$G$66=AD$380,$T$5:$T$66,""),""))=0,"-",AVERAGE(IF($R$5:$R$66=$AC382,IF($G$5:$G$66=AD$380,$T$5:$T$66,""))))</f>
        <v>-</v>
      </c>
      <c r="AE382" s="357" t="str">
        <f t="array" ref="AE382">IF(COUNT(IF($R$5:$R$66=$AC382,IF($G$5:$G$66=AE$380,$T$5:$T$66,""),""))=0,"-",AVERAGE(IF($R$5:$R$66=$AC382,IF($G$5:$G$66=AE$380,$T$5:$T$66,""))))</f>
        <v>-</v>
      </c>
      <c r="AF382" s="357" t="str">
        <f t="array" ref="AF382">IF(COUNT(IF($R$5:$R$66=$AC382,IF($G$5:$G$66=AF$380,$T$5:$T$66,""),""))=0,"-",AVERAGE(IF($R$5:$R$66=$AC382,IF($G$5:$G$66=AF$380,$T$5:$T$66,""))))</f>
        <v>-</v>
      </c>
      <c r="AG382" s="357" t="str">
        <f t="array" ref="AG382">IF(COUNT(IF($R$5:$R$66=$AC382,IF($G$5:$G$66=AG$380,$T$5:$T$66,""),""))=0,"-",AVERAGE(IF($R$5:$R$66=$AC382,IF($G$5:$G$66=AG$380,$T$5:$T$66,""))))</f>
        <v>-</v>
      </c>
      <c r="AH382" s="357" t="str">
        <f t="array" ref="AH382">IF(COUNT(IF($R$5:$R$66=$AC382,IF($G$5:$G$66=AH$380,$T$5:$T$66,""),""))=0,"-",AVERAGE(IF($R$5:$R$66=$AC382,IF($G$5:$G$66=AH$380,$T$5:$T$66,""))))</f>
        <v>-</v>
      </c>
      <c r="AI382" s="357" t="str">
        <f t="array" ref="AI382">IF(COUNT(IF($R$5:$R$66=$AC382,IF($G$5:$G$66=AI$380,$T$5:$T$66,""),""))=0,"-",AVERAGE(IF($R$5:$R$66=$AC382,IF($G$5:$G$66=AI$380,$T$5:$T$66,""))))</f>
        <v>-</v>
      </c>
      <c r="AJ382" s="357" t="str">
        <f t="array" ref="AJ382">IF(COUNT(IF($R$5:$R$66=$AC382,IF($G$5:$G$66=AJ$380,$T$5:$T$66,""),""))=0,"-",AVERAGE(IF($R$5:$R$66=$AC382,IF($G$5:$G$66=AJ$380,$T$5:$T$66,""))))</f>
        <v>-</v>
      </c>
      <c r="AK382" s="357" t="str">
        <f t="array" ref="AK382">IF(COUNT(IF($R$5:$R$66=$AC382,IF($G$5:$G$66=AK$380,$T$5:$T$66,""),""))=0,"-",AVERAGE(IF($R$5:$R$66=$AC382,IF($G$5:$G$66=AK$380,$T$5:$T$66,""))))</f>
        <v>-</v>
      </c>
      <c r="AL382" s="357" t="str">
        <f t="array" ref="AL382">IF(COUNT(IF($R$5:$R$66=$AC382,IF($G$5:$G$66=AL$380,$T$5:$T$66,""),""))=0,"-",AVERAGE(IF($R$5:$R$66=$AC382,IF($G$5:$G$66=AL$380,$T$5:$T$66,""))))</f>
        <v>-</v>
      </c>
      <c r="AM382" s="357" t="str">
        <f t="array" ref="AM382">IF(COUNT(IF($R$5:$R$66=$AC382,IF($G$5:$G$66=AM$380,$T$5:$T$66,""),""))=0,"-",AVERAGE(IF($R$5:$R$66=$AC382,IF($G$5:$G$66=AM$380,$T$5:$T$66,""))))</f>
        <v>-</v>
      </c>
      <c r="AN382" s="357" t="str">
        <f t="array" ref="AN382">IF(COUNT(IF($R$5:$R$66=$AC382,IF($G$5:$G$66=AN$380,$T$5:$T$66,""),""))=0,"-",AVERAGE(IF($R$5:$R$66=$AC382,IF($G$5:$G$66=AN$380,$T$5:$T$66,""))))</f>
        <v>-</v>
      </c>
      <c r="AO382" s="357" t="str">
        <f t="array" ref="AO382">IF(COUNT(IF($R$5:$R$66=$AC382,IF($G$5:$G$66=AO$380,$T$5:$T$66,""),""))=0,"-",AVERAGE(IF($R$5:$R$66=$AC382,IF($G$5:$G$66=AO$380,$T$5:$T$66,""))))</f>
        <v>-</v>
      </c>
      <c r="AP382" s="358" t="str">
        <f t="array" ref="AP382">IF(AP360&gt;1,AVERAGE(IF($R$5:$R$66=$AC382,$T$5:$T$66,"-")),"-")</f>
        <v>-</v>
      </c>
      <c r="AQ382" s="19"/>
      <c r="AR382" s="19"/>
      <c r="AS382" s="19"/>
      <c r="AT382" s="19"/>
      <c r="AU382" s="19"/>
      <c r="AV382" s="19"/>
      <c r="AW382" s="19"/>
      <c r="AX382" s="19"/>
      <c r="AY382" s="19"/>
      <c r="AZ382" s="19"/>
      <c r="BA382" s="19"/>
      <c r="BB382" s="19"/>
      <c r="BC382" s="19"/>
      <c r="BF382" s="12"/>
      <c r="BG382" s="12"/>
      <c r="BH382" s="12"/>
      <c r="BI382" s="12"/>
      <c r="BJ382" s="12"/>
      <c r="BK382" s="12"/>
      <c r="BL382" s="12"/>
      <c r="BM382" s="12"/>
      <c r="BN382" s="12"/>
      <c r="BO382" s="12"/>
      <c r="BP382" s="12"/>
      <c r="BQ382" s="12"/>
      <c r="BR382" s="12"/>
      <c r="BS382" s="12"/>
      <c r="BT382" s="12"/>
      <c r="BU382" s="12"/>
    </row>
    <row r="383" spans="1:73">
      <c r="A383" s="19"/>
      <c r="B383" s="19"/>
      <c r="C383" s="19"/>
      <c r="D383" s="19"/>
      <c r="E383" s="89"/>
      <c r="F383" s="89"/>
      <c r="G383" s="19"/>
      <c r="H383" s="90"/>
      <c r="I383" s="90"/>
      <c r="J383" s="19"/>
      <c r="K383" s="19"/>
      <c r="L383" s="19"/>
      <c r="M383" s="19"/>
      <c r="N383" s="19"/>
      <c r="O383" s="19"/>
      <c r="P383" s="19"/>
      <c r="Q383" s="19"/>
      <c r="R383" s="141"/>
      <c r="S383" s="141"/>
      <c r="T383" s="141"/>
      <c r="U383" s="141"/>
      <c r="V383" s="141"/>
      <c r="W383" s="141"/>
      <c r="X383" s="141"/>
      <c r="Y383" s="141"/>
      <c r="Z383" s="19"/>
      <c r="AA383" s="19"/>
      <c r="AB383" s="19"/>
      <c r="AC383" s="140">
        <v>1</v>
      </c>
      <c r="AD383" s="357" t="str">
        <f t="array" ref="AD383">IF(COUNT(IF($R$5:$R$66=$AC383,IF($G$5:$G$66=AD$380,$T$5:$T$66,""),""))=0,"-",AVERAGE(IF($R$5:$R$66=$AC383,IF($G$5:$G$66=AD$380,$T$5:$T$66,""))))</f>
        <v>-</v>
      </c>
      <c r="AE383" s="357" t="str">
        <f t="array" ref="AE383">IF(COUNT(IF($R$5:$R$66=$AC383,IF($G$5:$G$66=AE$380,$T$5:$T$66,""),""))=0,"-",AVERAGE(IF($R$5:$R$66=$AC383,IF($G$5:$G$66=AE$380,$T$5:$T$66,""))))</f>
        <v>-</v>
      </c>
      <c r="AF383" s="357" t="str">
        <f t="array" ref="AF383">IF(COUNT(IF($R$5:$R$66=$AC383,IF($G$5:$G$66=AF$380,$T$5:$T$66,""),""))=0,"-",AVERAGE(IF($R$5:$R$66=$AC383,IF($G$5:$G$66=AF$380,$T$5:$T$66,""))))</f>
        <v>-</v>
      </c>
      <c r="AG383" s="357" t="str">
        <f t="array" ref="AG383">IF(COUNT(IF($R$5:$R$66=$AC383,IF($G$5:$G$66=AG$380,$T$5:$T$66,""),""))=0,"-",AVERAGE(IF($R$5:$R$66=$AC383,IF($G$5:$G$66=AG$380,$T$5:$T$66,""))))</f>
        <v>-</v>
      </c>
      <c r="AH383" s="357" t="str">
        <f t="array" ref="AH383">IF(COUNT(IF($R$5:$R$66=$AC383,IF($G$5:$G$66=AH$380,$T$5:$T$66,""),""))=0,"-",AVERAGE(IF($R$5:$R$66=$AC383,IF($G$5:$G$66=AH$380,$T$5:$T$66,""))))</f>
        <v>-</v>
      </c>
      <c r="AI383" s="357" t="str">
        <f t="array" ref="AI383">IF(COUNT(IF($R$5:$R$66=$AC383,IF($G$5:$G$66=AI$380,$T$5:$T$66,""),""))=0,"-",AVERAGE(IF($R$5:$R$66=$AC383,IF($G$5:$G$66=AI$380,$T$5:$T$66,""))))</f>
        <v>-</v>
      </c>
      <c r="AJ383" s="357" t="str">
        <f t="array" ref="AJ383">IF(COUNT(IF($R$5:$R$66=$AC383,IF($G$5:$G$66=AJ$380,$T$5:$T$66,""),""))=0,"-",AVERAGE(IF($R$5:$R$66=$AC383,IF($G$5:$G$66=AJ$380,$T$5:$T$66,""))))</f>
        <v>-</v>
      </c>
      <c r="AK383" s="357" t="str">
        <f t="array" ref="AK383">IF(COUNT(IF($R$5:$R$66=$AC383,IF($G$5:$G$66=AK$380,$T$5:$T$66,""),""))=0,"-",AVERAGE(IF($R$5:$R$66=$AC383,IF($G$5:$G$66=AK$380,$T$5:$T$66,""))))</f>
        <v>-</v>
      </c>
      <c r="AL383" s="357" t="str">
        <f t="array" ref="AL383">IF(COUNT(IF($R$5:$R$66=$AC383,IF($G$5:$G$66=AL$380,$T$5:$T$66,""),""))=0,"-",AVERAGE(IF($R$5:$R$66=$AC383,IF($G$5:$G$66=AL$380,$T$5:$T$66,""))))</f>
        <v>-</v>
      </c>
      <c r="AM383" s="357" t="str">
        <f t="array" ref="AM383">IF(COUNT(IF($R$5:$R$66=$AC383,IF($G$5:$G$66=AM$380,$T$5:$T$66,""),""))=0,"-",AVERAGE(IF($R$5:$R$66=$AC383,IF($G$5:$G$66=AM$380,$T$5:$T$66,""))))</f>
        <v>-</v>
      </c>
      <c r="AN383" s="357" t="str">
        <f t="array" ref="AN383">IF(COUNT(IF($R$5:$R$66=$AC383,IF($G$5:$G$66=AN$380,$T$5:$T$66,""),""))=0,"-",AVERAGE(IF($R$5:$R$66=$AC383,IF($G$5:$G$66=AN$380,$T$5:$T$66,""))))</f>
        <v>-</v>
      </c>
      <c r="AO383" s="357" t="str">
        <f t="array" ref="AO383">IF(COUNT(IF($R$5:$R$66=$AC383,IF($G$5:$G$66=AO$380,$T$5:$T$66,""),""))=0,"-",AVERAGE(IF($R$5:$R$66=$AC383,IF($G$5:$G$66=AO$380,$T$5:$T$66,""))))</f>
        <v>-</v>
      </c>
      <c r="AP383" s="359" t="str">
        <f t="array" ref="AP383">IF(AP361&gt;1,AVERAGE(IF($R$5:$R$66=$AC383,$T$5:$T$66,"-")),"-")</f>
        <v>-</v>
      </c>
      <c r="AQ383" s="19"/>
      <c r="AR383" s="19"/>
      <c r="AS383" s="19"/>
      <c r="AT383" s="19"/>
      <c r="AU383" s="19"/>
      <c r="AV383" s="19"/>
      <c r="AW383" s="19"/>
      <c r="AX383" s="19"/>
      <c r="AY383" s="19"/>
      <c r="AZ383" s="19"/>
      <c r="BA383" s="19"/>
      <c r="BB383" s="19"/>
      <c r="BC383" s="19"/>
      <c r="BF383" s="12"/>
      <c r="BG383" s="12"/>
      <c r="BH383" s="12"/>
      <c r="BI383" s="12"/>
      <c r="BJ383" s="12"/>
      <c r="BK383" s="12"/>
      <c r="BL383" s="12"/>
      <c r="BM383" s="12"/>
      <c r="BN383" s="12"/>
      <c r="BO383" s="12"/>
      <c r="BP383" s="12"/>
      <c r="BQ383" s="12"/>
      <c r="BR383" s="12"/>
      <c r="BS383" s="12"/>
      <c r="BT383" s="12"/>
      <c r="BU383" s="12"/>
    </row>
    <row r="384" spans="1:73">
      <c r="A384" s="19"/>
      <c r="B384" s="19"/>
      <c r="C384" s="19"/>
      <c r="D384" s="19"/>
      <c r="E384" s="89"/>
      <c r="F384" s="89"/>
      <c r="G384" s="19"/>
      <c r="H384" s="90"/>
      <c r="I384" s="90"/>
      <c r="J384" s="19"/>
      <c r="K384" s="19"/>
      <c r="L384" s="19"/>
      <c r="M384" s="19"/>
      <c r="N384" s="19"/>
      <c r="O384" s="19"/>
      <c r="P384" s="19"/>
      <c r="Q384" s="19"/>
      <c r="R384" s="141"/>
      <c r="S384" s="141"/>
      <c r="T384" s="141"/>
      <c r="U384" s="141"/>
      <c r="V384" s="141"/>
      <c r="W384" s="141"/>
      <c r="X384" s="141"/>
      <c r="Y384" s="141"/>
      <c r="Z384" s="19"/>
      <c r="AA384" s="19"/>
      <c r="AB384" s="19"/>
      <c r="AC384" s="140">
        <v>2</v>
      </c>
      <c r="AD384" s="357" t="str">
        <f t="array" ref="AD384">IF(COUNT(IF($R$5:$R$66=$AC384,IF($G$5:$G$66=AD$380,$T$5:$T$66,""),""))=0,"-",AVERAGE(IF($R$5:$R$66=$AC384,IF($G$5:$G$66=AD$380,$T$5:$T$66,""))))</f>
        <v>-</v>
      </c>
      <c r="AE384" s="357" t="str">
        <f t="array" ref="AE384">IF(COUNT(IF($R$5:$R$66=$AC384,IF($G$5:$G$66=AE$380,$T$5:$T$66,""),""))=0,"-",AVERAGE(IF($R$5:$R$66=$AC384,IF($G$5:$G$66=AE$380,$T$5:$T$66,""))))</f>
        <v>-</v>
      </c>
      <c r="AF384" s="357" t="str">
        <f t="array" ref="AF384">IF(COUNT(IF($R$5:$R$66=$AC384,IF($G$5:$G$66=AF$380,$T$5:$T$66,""),""))=0,"-",AVERAGE(IF($R$5:$R$66=$AC384,IF($G$5:$G$66=AF$380,$T$5:$T$66,""))))</f>
        <v>-</v>
      </c>
      <c r="AG384" s="357" t="str">
        <f t="array" ref="AG384">IF(COUNT(IF($R$5:$R$66=$AC384,IF($G$5:$G$66=AG$380,$T$5:$T$66,""),""))=0,"-",AVERAGE(IF($R$5:$R$66=$AC384,IF($G$5:$G$66=AG$380,$T$5:$T$66,""))))</f>
        <v>-</v>
      </c>
      <c r="AH384" s="357" t="str">
        <f t="array" ref="AH384">IF(COUNT(IF($R$5:$R$66=$AC384,IF($G$5:$G$66=AH$380,$T$5:$T$66,""),""))=0,"-",AVERAGE(IF($R$5:$R$66=$AC384,IF($G$5:$G$66=AH$380,$T$5:$T$66,""))))</f>
        <v>-</v>
      </c>
      <c r="AI384" s="357" t="str">
        <f t="array" ref="AI384">IF(COUNT(IF($R$5:$R$66=$AC384,IF($G$5:$G$66=AI$380,$T$5:$T$66,""),""))=0,"-",AVERAGE(IF($R$5:$R$66=$AC384,IF($G$5:$G$66=AI$380,$T$5:$T$66,""))))</f>
        <v>-</v>
      </c>
      <c r="AJ384" s="357" t="str">
        <f t="array" ref="AJ384">IF(COUNT(IF($R$5:$R$66=$AC384,IF($G$5:$G$66=AJ$380,$T$5:$T$66,""),""))=0,"-",AVERAGE(IF($R$5:$R$66=$AC384,IF($G$5:$G$66=AJ$380,$T$5:$T$66,""))))</f>
        <v>-</v>
      </c>
      <c r="AK384" s="357">
        <f t="array" ref="AK384">IF(COUNT(IF($R$5:$R$66=$AC384,IF($G$5:$G$66=AK$380,$T$5:$T$66,""),""))=0,"-",AVERAGE(IF($R$5:$R$66=$AC384,IF($G$5:$G$66=AK$380,$T$5:$T$66,""))))</f>
        <v>0</v>
      </c>
      <c r="AL384" s="357" t="str">
        <f t="array" ref="AL384">IF(COUNT(IF($R$5:$R$66=$AC384,IF($G$5:$G$66=AL$380,$T$5:$T$66,""),""))=0,"-",AVERAGE(IF($R$5:$R$66=$AC384,IF($G$5:$G$66=AL$380,$T$5:$T$66,""))))</f>
        <v>-</v>
      </c>
      <c r="AM384" s="357">
        <f t="array" ref="AM384">IF(COUNT(IF($R$5:$R$66=$AC384,IF($G$5:$G$66=AM$380,$T$5:$T$66,""),""))=0,"-",AVERAGE(IF($R$5:$R$66=$AC384,IF($G$5:$G$66=AM$380,$T$5:$T$66,""))))</f>
        <v>0.15058465048420838</v>
      </c>
      <c r="AN384" s="357" t="str">
        <f t="array" ref="AN384">IF(COUNT(IF($R$5:$R$66=$AC384,IF($G$5:$G$66=AN$380,$T$5:$T$66,""),""))=0,"-",AVERAGE(IF($R$5:$R$66=$AC384,IF($G$5:$G$66=AN$380,$T$5:$T$66,""))))</f>
        <v>-</v>
      </c>
      <c r="AO384" s="357" t="str">
        <f t="array" ref="AO384">IF(COUNT(IF($R$5:$R$66=$AC384,IF($G$5:$G$66=AO$380,$T$5:$T$66,""),""))=0,"-",AVERAGE(IF($R$5:$R$66=$AC384,IF($G$5:$G$66=AO$380,$T$5:$T$66,""))))</f>
        <v>-</v>
      </c>
      <c r="AP384" s="359">
        <f t="array" ref="AP384">IF(AP362&gt;1,AVERAGE(IF($R$5:$R$66=$AC384,$T$5:$T$66,"-")),"-")</f>
        <v>7.5292325242104191E-2</v>
      </c>
      <c r="AQ384" s="19"/>
      <c r="AR384" s="19"/>
      <c r="AS384" s="19"/>
      <c r="AT384" s="19"/>
      <c r="AU384" s="19"/>
      <c r="AV384" s="19"/>
      <c r="AW384" s="19"/>
      <c r="AX384" s="19"/>
      <c r="AY384" s="19"/>
      <c r="AZ384" s="19"/>
      <c r="BA384" s="19"/>
      <c r="BB384" s="19"/>
      <c r="BC384" s="19"/>
      <c r="BF384" s="12"/>
      <c r="BG384" s="12"/>
      <c r="BH384" s="12"/>
      <c r="BI384" s="12"/>
      <c r="BJ384" s="12"/>
      <c r="BK384" s="12"/>
      <c r="BL384" s="12"/>
      <c r="BM384" s="12"/>
      <c r="BN384" s="12"/>
      <c r="BO384" s="12"/>
      <c r="BP384" s="12"/>
      <c r="BQ384" s="12"/>
      <c r="BR384" s="12"/>
      <c r="BS384" s="12"/>
      <c r="BT384" s="12"/>
      <c r="BU384" s="12"/>
    </row>
    <row r="385" spans="1:73">
      <c r="A385" s="19"/>
      <c r="B385" s="19"/>
      <c r="C385" s="19"/>
      <c r="D385" s="19"/>
      <c r="E385" s="89"/>
      <c r="F385" s="89"/>
      <c r="G385" s="19"/>
      <c r="H385" s="90"/>
      <c r="I385" s="90"/>
      <c r="J385" s="19"/>
      <c r="K385" s="19"/>
      <c r="L385" s="19"/>
      <c r="M385" s="19"/>
      <c r="N385" s="19"/>
      <c r="O385" s="19"/>
      <c r="P385" s="19"/>
      <c r="Q385" s="19"/>
      <c r="R385" s="141"/>
      <c r="S385" s="141"/>
      <c r="T385" s="141"/>
      <c r="U385" s="141"/>
      <c r="V385" s="141"/>
      <c r="W385" s="141"/>
      <c r="X385" s="141"/>
      <c r="Y385" s="141"/>
      <c r="Z385" s="19"/>
      <c r="AA385" s="19"/>
      <c r="AB385" s="19"/>
      <c r="AC385" s="140">
        <v>3</v>
      </c>
      <c r="AD385" s="357" t="str">
        <f t="array" ref="AD385">IF(COUNT(IF($R$5:$R$66=$AC385,IF($G$5:$G$66=AD$380,$T$5:$T$66,""),""))=0,"-",AVERAGE(IF($R$5:$R$66=$AC385,IF($G$5:$G$66=AD$380,$T$5:$T$66,""))))</f>
        <v>-</v>
      </c>
      <c r="AE385" s="357" t="str">
        <f t="array" ref="AE385">IF(COUNT(IF($R$5:$R$66=$AC385,IF($G$5:$G$66=AE$380,$T$5:$T$66,""),""))=0,"-",AVERAGE(IF($R$5:$R$66=$AC385,IF($G$5:$G$66=AE$380,$T$5:$T$66,""))))</f>
        <v>-</v>
      </c>
      <c r="AF385" s="357" t="str">
        <f t="array" ref="AF385">IF(COUNT(IF($R$5:$R$66=$AC385,IF($G$5:$G$66=AF$380,$T$5:$T$66,""),""))=0,"-",AVERAGE(IF($R$5:$R$66=$AC385,IF($G$5:$G$66=AF$380,$T$5:$T$66,""))))</f>
        <v>-</v>
      </c>
      <c r="AG385" s="357">
        <f t="array" ref="AG385">IF(COUNT(IF($R$5:$R$66=$AC385,IF($G$5:$G$66=AG$380,$T$5:$T$66,""),""))=0,"-",AVERAGE(IF($R$5:$R$66=$AC385,IF($G$5:$G$66=AG$380,$T$5:$T$66,""))))</f>
        <v>0</v>
      </c>
      <c r="AH385" s="357" t="str">
        <f t="array" ref="AH385">IF(COUNT(IF($R$5:$R$66=$AC385,IF($G$5:$G$66=AH$380,$T$5:$T$66,""),""))=0,"-",AVERAGE(IF($R$5:$R$66=$AC385,IF($G$5:$G$66=AH$380,$T$5:$T$66,""))))</f>
        <v>-</v>
      </c>
      <c r="AI385" s="357" t="str">
        <f t="array" ref="AI385">IF(COUNT(IF($R$5:$R$66=$AC385,IF($G$5:$G$66=AI$380,$T$5:$T$66,""),""))=0,"-",AVERAGE(IF($R$5:$R$66=$AC385,IF($G$5:$G$66=AI$380,$T$5:$T$66,""))))</f>
        <v>-</v>
      </c>
      <c r="AJ385" s="357">
        <f t="array" ref="AJ385">IF(COUNT(IF($R$5:$R$66=$AC385,IF($G$5:$G$66=AJ$380,$T$5:$T$66,""),""))=0,"-",AVERAGE(IF($R$5:$R$66=$AC385,IF($G$5:$G$66=AJ$380,$T$5:$T$66,""))))</f>
        <v>0.15201973284503362</v>
      </c>
      <c r="AK385" s="357" t="str">
        <f t="array" ref="AK385">IF(COUNT(IF($R$5:$R$66=$AC385,IF($G$5:$G$66=AK$380,$T$5:$T$66,""),""))=0,"-",AVERAGE(IF($R$5:$R$66=$AC385,IF($G$5:$G$66=AK$380,$T$5:$T$66,""))))</f>
        <v>-</v>
      </c>
      <c r="AL385" s="357">
        <f t="array" ref="AL385">IF(COUNT(IF($R$5:$R$66=$AC385,IF($G$5:$G$66=AL$380,$T$5:$T$66,""),""))=0,"-",AVERAGE(IF($R$5:$R$66=$AC385,IF($G$5:$G$66=AL$380,$T$5:$T$66,""))))</f>
        <v>9.882117688026168E-2</v>
      </c>
      <c r="AM385" s="357">
        <f t="array" ref="AM385">IF(COUNT(IF($R$5:$R$66=$AC385,IF($G$5:$G$66=AM$380,$T$5:$T$66,""),""))=0,"-",AVERAGE(IF($R$5:$R$66=$AC385,IF($G$5:$G$66=AM$380,$T$5:$T$66,""))))</f>
        <v>0.13176156917368223</v>
      </c>
      <c r="AN385" s="357" t="str">
        <f t="array" ref="AN385">IF(COUNT(IF($R$5:$R$66=$AC385,IF($G$5:$G$66=AN$380,$T$5:$T$66,""),""))=0,"-",AVERAGE(IF($R$5:$R$66=$AC385,IF($G$5:$G$66=AN$380,$T$5:$T$66,""))))</f>
        <v>-</v>
      </c>
      <c r="AO385" s="357" t="str">
        <f t="array" ref="AO385">IF(COUNT(IF($R$5:$R$66=$AC385,IF($G$5:$G$66=AO$380,$T$5:$T$66,""),""))=0,"-",AVERAGE(IF($R$5:$R$66=$AC385,IF($G$5:$G$66=AO$380,$T$5:$T$66,""))))</f>
        <v>-</v>
      </c>
      <c r="AP385" s="359">
        <f t="array" ref="AP385">IF(AP363&gt;1,AVERAGE(IF($R$5:$R$66=$AC385,$T$5:$T$66,"-")),"-")</f>
        <v>9.2342860264977344E-2</v>
      </c>
      <c r="AQ385" s="19"/>
      <c r="AR385" s="19"/>
      <c r="AS385" s="19"/>
      <c r="AT385" s="19"/>
      <c r="AU385" s="19"/>
      <c r="AV385" s="19"/>
      <c r="AW385" s="19"/>
      <c r="AX385" s="19"/>
      <c r="AY385" s="19"/>
      <c r="AZ385" s="19"/>
      <c r="BA385" s="19"/>
      <c r="BB385" s="19"/>
      <c r="BC385" s="19"/>
      <c r="BF385" s="12"/>
      <c r="BG385" s="12"/>
      <c r="BH385" s="12"/>
      <c r="BI385" s="12"/>
      <c r="BJ385" s="12"/>
      <c r="BK385" s="12"/>
      <c r="BL385" s="12"/>
      <c r="BM385" s="12"/>
      <c r="BN385" s="12"/>
      <c r="BO385" s="12"/>
      <c r="BP385" s="12"/>
      <c r="BQ385" s="12"/>
      <c r="BR385" s="12"/>
      <c r="BS385" s="12"/>
      <c r="BT385" s="12"/>
      <c r="BU385" s="12"/>
    </row>
    <row r="386" spans="1:73">
      <c r="A386" s="19"/>
      <c r="B386" s="19"/>
      <c r="C386" s="19"/>
      <c r="D386" s="19"/>
      <c r="E386" s="89"/>
      <c r="F386" s="89"/>
      <c r="G386" s="19"/>
      <c r="H386" s="90"/>
      <c r="I386" s="90"/>
      <c r="J386" s="19"/>
      <c r="K386" s="19"/>
      <c r="L386" s="19"/>
      <c r="M386" s="19"/>
      <c r="N386" s="19"/>
      <c r="O386" s="19"/>
      <c r="P386" s="19"/>
      <c r="Q386" s="19"/>
      <c r="R386" s="141"/>
      <c r="S386" s="141"/>
      <c r="T386" s="141"/>
      <c r="U386" s="141"/>
      <c r="V386" s="141"/>
      <c r="W386" s="141"/>
      <c r="X386" s="141"/>
      <c r="Y386" s="141"/>
      <c r="Z386" s="19"/>
      <c r="AA386" s="19"/>
      <c r="AB386" s="19"/>
      <c r="AC386" s="140">
        <v>4</v>
      </c>
      <c r="AD386" s="357" t="str">
        <f t="array" ref="AD386">IF(COUNT(IF($R$5:$R$66=$AC386,IF($G$5:$G$66=AD$380,$T$5:$T$66,""),""))=0,"-",AVERAGE(IF($R$5:$R$66=$AC386,IF($G$5:$G$66=AD$380,$T$5:$T$66,""))))</f>
        <v>-</v>
      </c>
      <c r="AE386" s="357" t="str">
        <f t="array" ref="AE386">IF(COUNT(IF($R$5:$R$66=$AC386,IF($G$5:$G$66=AE$380,$T$5:$T$66,""),""))=0,"-",AVERAGE(IF($R$5:$R$66=$AC386,IF($G$5:$G$66=AE$380,$T$5:$T$66,""))))</f>
        <v>-</v>
      </c>
      <c r="AF386" s="357" t="str">
        <f t="array" ref="AF386">IF(COUNT(IF($R$5:$R$66=$AC386,IF($G$5:$G$66=AF$380,$T$5:$T$66,""),""))=0,"-",AVERAGE(IF($R$5:$R$66=$AC386,IF($G$5:$G$66=AF$380,$T$5:$T$66,""))))</f>
        <v>-</v>
      </c>
      <c r="AG386" s="357">
        <f t="array" ref="AG386">IF(COUNT(IF($R$5:$R$66=$AC386,IF($G$5:$G$66=AG$380,$T$5:$T$66,""),""))=0,"-",AVERAGE(IF($R$5:$R$66=$AC386,IF($G$5:$G$66=AG$380,$T$5:$T$66,""))))</f>
        <v>7.306329752707752E-2</v>
      </c>
      <c r="AH386" s="357" t="str">
        <f t="array" ref="AH386">IF(COUNT(IF($R$5:$R$66=$AC386,IF($G$5:$G$66=AH$380,$T$5:$T$66,""),""))=0,"-",AVERAGE(IF($R$5:$R$66=$AC386,IF($G$5:$G$66=AH$380,$T$5:$T$66,""))))</f>
        <v>-</v>
      </c>
      <c r="AI386" s="357" t="str">
        <f t="array" ref="AI386">IF(COUNT(IF($R$5:$R$66=$AC386,IF($G$5:$G$66=AI$380,$T$5:$T$66,""),""))=0,"-",AVERAGE(IF($R$5:$R$66=$AC386,IF($G$5:$G$66=AI$380,$T$5:$T$66,""))))</f>
        <v>-</v>
      </c>
      <c r="AJ386" s="357">
        <f t="array" ref="AJ386">IF(COUNT(IF($R$5:$R$66=$AC386,IF($G$5:$G$66=AJ$380,$T$5:$T$66,""),""))=0,"-",AVERAGE(IF($R$5:$R$66=$AC386,IF($G$5:$G$66=AJ$380,$T$5:$T$66,""))))</f>
        <v>0.16929655885263023</v>
      </c>
      <c r="AK386" s="357">
        <f t="array" ref="AK386">IF(COUNT(IF($R$5:$R$66=$AC386,IF($G$5:$G$66=AK$380,$T$5:$T$66,""),""))=0,"-",AVERAGE(IF($R$5:$R$66=$AC386,IF($G$5:$G$66=AK$380,$T$5:$T$66,""))))</f>
        <v>5.0719568688060934E-2</v>
      </c>
      <c r="AL386" s="357" t="str">
        <f t="array" ref="AL386">IF(COUNT(IF($R$5:$R$66=$AC386,IF($G$5:$G$66=AL$380,$T$5:$T$66,""),""))=0,"-",AVERAGE(IF($R$5:$R$66=$AC386,IF($G$5:$G$66=AL$380,$T$5:$T$66,""))))</f>
        <v>-</v>
      </c>
      <c r="AM386" s="357" t="str">
        <f t="array" ref="AM386">IF(COUNT(IF($R$5:$R$66=$AC386,IF($G$5:$G$66=AM$380,$T$5:$T$66,""),""))=0,"-",AVERAGE(IF($R$5:$R$66=$AC386,IF($G$5:$G$66=AM$380,$T$5:$T$66,""))))</f>
        <v>-</v>
      </c>
      <c r="AN386" s="357" t="str">
        <f t="array" ref="AN386">IF(COUNT(IF($R$5:$R$66=$AC386,IF($G$5:$G$66=AN$380,$T$5:$T$66,""),""))=0,"-",AVERAGE(IF($R$5:$R$66=$AC386,IF($G$5:$G$66=AN$380,$T$5:$T$66,""))))</f>
        <v>-</v>
      </c>
      <c r="AO386" s="357" t="str">
        <f t="array" ref="AO386">IF(COUNT(IF($R$5:$R$66=$AC386,IF($G$5:$G$66=AO$380,$T$5:$T$66,""),""))=0,"-",AVERAGE(IF($R$5:$R$66=$AC386,IF($G$5:$G$66=AO$380,$T$5:$T$66,""))))</f>
        <v>-</v>
      </c>
      <c r="AP386" s="359">
        <f t="array" ref="AP386">IF(AP364&gt;1,AVERAGE(IF($R$5:$R$66=$AC386,$T$5:$T$66,"-")),"-")</f>
        <v>8.7825125015925126E-2</v>
      </c>
      <c r="AQ386" s="19"/>
      <c r="AR386" s="19"/>
      <c r="AS386" s="19"/>
      <c r="AT386" s="19"/>
      <c r="AU386" s="19"/>
      <c r="AV386" s="19"/>
      <c r="AW386" s="19"/>
      <c r="AX386" s="19"/>
      <c r="AY386" s="19"/>
      <c r="AZ386" s="19"/>
      <c r="BA386" s="19"/>
      <c r="BB386" s="19"/>
      <c r="BC386" s="19"/>
      <c r="BF386" s="12"/>
      <c r="BG386" s="12"/>
      <c r="BH386" s="12"/>
      <c r="BI386" s="12"/>
      <c r="BJ386" s="12"/>
      <c r="BK386" s="12"/>
      <c r="BL386" s="12"/>
      <c r="BM386" s="12"/>
      <c r="BN386" s="12"/>
      <c r="BO386" s="12"/>
      <c r="BP386" s="12"/>
      <c r="BQ386" s="12"/>
      <c r="BR386" s="12"/>
      <c r="BS386" s="12"/>
      <c r="BT386" s="12"/>
      <c r="BU386" s="12"/>
    </row>
    <row r="387" spans="1:73">
      <c r="A387" s="19"/>
      <c r="B387" s="19"/>
      <c r="C387" s="19"/>
      <c r="D387" s="19"/>
      <c r="E387" s="89"/>
      <c r="F387" s="89"/>
      <c r="G387" s="19"/>
      <c r="H387" s="90"/>
      <c r="I387" s="90"/>
      <c r="J387" s="19"/>
      <c r="K387" s="19"/>
      <c r="L387" s="19"/>
      <c r="M387" s="19"/>
      <c r="N387" s="19"/>
      <c r="O387" s="19"/>
      <c r="P387" s="19"/>
      <c r="Q387" s="19"/>
      <c r="R387" s="141"/>
      <c r="S387" s="141"/>
      <c r="T387" s="141"/>
      <c r="U387" s="141"/>
      <c r="V387" s="141"/>
      <c r="W387" s="141"/>
      <c r="X387" s="141"/>
      <c r="Y387" s="141"/>
      <c r="Z387" s="19"/>
      <c r="AA387" s="19"/>
      <c r="AB387" s="19"/>
      <c r="AC387" s="140">
        <v>5</v>
      </c>
      <c r="AD387" s="357" t="str">
        <f t="array" ref="AD387">IF(COUNT(IF($R$5:$R$66=$AC387,IF($G$5:$G$66=AD$380,$T$5:$T$66,""),""))=0,"-",AVERAGE(IF($R$5:$R$66=$AC387,IF($G$5:$G$66=AD$380,$T$5:$T$66,""))))</f>
        <v>-</v>
      </c>
      <c r="AE387" s="357" t="str">
        <f t="array" ref="AE387">IF(COUNT(IF($R$5:$R$66=$AC387,IF($G$5:$G$66=AE$380,$T$5:$T$66,""),""))=0,"-",AVERAGE(IF($R$5:$R$66=$AC387,IF($G$5:$G$66=AE$380,$T$5:$T$66,""))))</f>
        <v>-</v>
      </c>
      <c r="AF387" s="357" t="str">
        <f t="array" ref="AF387">IF(COUNT(IF($R$5:$R$66=$AC387,IF($G$5:$G$66=AF$380,$T$5:$T$66,""),""))=0,"-",AVERAGE(IF($R$5:$R$66=$AC387,IF($G$5:$G$66=AF$380,$T$5:$T$66,""))))</f>
        <v>-</v>
      </c>
      <c r="AG387" s="357">
        <f t="array" ref="AG387">IF(COUNT(IF($R$5:$R$66=$AC387,IF($G$5:$G$66=AG$380,$T$5:$T$66,""),""))=0,"-",AVERAGE(IF($R$5:$R$66=$AC387,IF($G$5:$G$66=AG$380,$T$5:$T$66,""))))</f>
        <v>5.83466887133662E-2</v>
      </c>
      <c r="AH387" s="357">
        <f t="array" ref="AH387">IF(COUNT(IF($R$5:$R$66=$AC387,IF($G$5:$G$66=AH$380,$T$5:$T$66,""),""))=0,"-",AVERAGE(IF($R$5:$R$66=$AC387,IF($G$5:$G$66=AH$380,$T$5:$T$66,""))))</f>
        <v>3.1002722158513515E-2</v>
      </c>
      <c r="AI387" s="357" t="str">
        <f t="array" ref="AI387">IF(COUNT(IF($R$5:$R$66=$AC387,IF($G$5:$G$66=AI$380,$T$5:$T$66,""),""))=0,"-",AVERAGE(IF($R$5:$R$66=$AC387,IF($G$5:$G$66=AI$380,$T$5:$T$66,""))))</f>
        <v>-</v>
      </c>
      <c r="AJ387" s="357">
        <f t="array" ref="AJ387">IF(COUNT(IF($R$5:$R$66=$AC387,IF($G$5:$G$66=AJ$380,$T$5:$T$66,""),""))=0,"-",AVERAGE(IF($R$5:$R$66=$AC387,IF($G$5:$G$66=AJ$380,$T$5:$T$66,""))))</f>
        <v>0.12485819621073199</v>
      </c>
      <c r="AK387" s="357">
        <f t="array" ref="AK387">IF(COUNT(IF($R$5:$R$66=$AC387,IF($G$5:$G$66=AK$380,$T$5:$T$66,""),""))=0,"-",AVERAGE(IF($R$5:$R$66=$AC387,IF($G$5:$G$66=AK$380,$T$5:$T$66,""))))</f>
        <v>0.16643566632465176</v>
      </c>
      <c r="AL387" s="357" t="str">
        <f t="array" ref="AL387">IF(COUNT(IF($R$5:$R$66=$AC387,IF($G$5:$G$66=AL$380,$T$5:$T$66,""),""))=0,"-",AVERAGE(IF($R$5:$R$66=$AC387,IF($G$5:$G$66=AL$380,$T$5:$T$66,""))))</f>
        <v>-</v>
      </c>
      <c r="AM387" s="357" t="str">
        <f t="array" ref="AM387">IF(COUNT(IF($R$5:$R$66=$AC387,IF($G$5:$G$66=AM$380,$T$5:$T$66,""),""))=0,"-",AVERAGE(IF($R$5:$R$66=$AC387,IF($G$5:$G$66=AM$380,$T$5:$T$66,""))))</f>
        <v>-</v>
      </c>
      <c r="AN387" s="357" t="str">
        <f t="array" ref="AN387">IF(COUNT(IF($R$5:$R$66=$AC387,IF($G$5:$G$66=AN$380,$T$5:$T$66,""),""))=0,"-",AVERAGE(IF($R$5:$R$66=$AC387,IF($G$5:$G$66=AN$380,$T$5:$T$66,""))))</f>
        <v>-</v>
      </c>
      <c r="AO387" s="357" t="str">
        <f t="array" ref="AO387">IF(COUNT(IF($R$5:$R$66=$AC387,IF($G$5:$G$66=AO$380,$T$5:$T$66,""),""))=0,"-",AVERAGE(IF($R$5:$R$66=$AC387,IF($G$5:$G$66=AO$380,$T$5:$T$66,""))))</f>
        <v>-</v>
      </c>
      <c r="AP387" s="359">
        <f t="array" ref="AP387">IF(AP365&gt;1,AVERAGE(IF($R$5:$R$66=$AC387,$T$5:$T$66,"-")),"-")</f>
        <v>6.7570731174823581E-2</v>
      </c>
      <c r="AQ387" s="19"/>
      <c r="AR387" s="19"/>
      <c r="AS387" s="19"/>
      <c r="AT387" s="19"/>
      <c r="AU387" s="19"/>
      <c r="AV387" s="19"/>
      <c r="AW387" s="19"/>
      <c r="AX387" s="19"/>
      <c r="AY387" s="19"/>
      <c r="AZ387" s="19"/>
      <c r="BA387" s="19"/>
      <c r="BB387" s="19"/>
      <c r="BC387" s="19"/>
      <c r="BF387" s="12"/>
      <c r="BG387" s="12"/>
      <c r="BH387" s="12"/>
      <c r="BI387" s="12"/>
      <c r="BJ387" s="12"/>
      <c r="BK387" s="12"/>
      <c r="BL387" s="12"/>
      <c r="BM387" s="12"/>
      <c r="BN387" s="12"/>
      <c r="BO387" s="12"/>
      <c r="BP387" s="12"/>
      <c r="BQ387" s="12"/>
      <c r="BR387" s="12"/>
      <c r="BS387" s="12"/>
      <c r="BT387" s="12"/>
      <c r="BU387" s="12"/>
    </row>
    <row r="388" spans="1:73">
      <c r="A388" s="19"/>
      <c r="B388" s="19"/>
      <c r="C388" s="19"/>
      <c r="D388" s="19"/>
      <c r="E388" s="89"/>
      <c r="F388" s="89"/>
      <c r="G388" s="19"/>
      <c r="H388" s="90"/>
      <c r="I388" s="90"/>
      <c r="J388" s="19"/>
      <c r="K388" s="19"/>
      <c r="L388" s="19"/>
      <c r="M388" s="19"/>
      <c r="N388" s="19"/>
      <c r="O388" s="19"/>
      <c r="P388" s="19"/>
      <c r="Q388" s="19"/>
      <c r="R388" s="141"/>
      <c r="S388" s="141"/>
      <c r="T388" s="141"/>
      <c r="U388" s="141"/>
      <c r="V388" s="141"/>
      <c r="W388" s="141"/>
      <c r="X388" s="141"/>
      <c r="Y388" s="141"/>
      <c r="Z388" s="19"/>
      <c r="AA388" s="19"/>
      <c r="AB388" s="19"/>
      <c r="AC388" s="140">
        <v>6</v>
      </c>
      <c r="AD388" s="357" t="str">
        <f t="array" ref="AD388">IF(COUNT(IF($R$5:$R$66=$AC388,IF($G$5:$G$66=AD$380,$T$5:$T$66,""),""))=0,"-",AVERAGE(IF($R$5:$R$66=$AC388,IF($G$5:$G$66=AD$380,$T$5:$T$66,""))))</f>
        <v>-</v>
      </c>
      <c r="AE388" s="357" t="str">
        <f t="array" ref="AE388">IF(COUNT(IF($R$5:$R$66=$AC388,IF($G$5:$G$66=AE$380,$T$5:$T$66,""),""))=0,"-",AVERAGE(IF($R$5:$R$66=$AC388,IF($G$5:$G$66=AE$380,$T$5:$T$66,""))))</f>
        <v>-</v>
      </c>
      <c r="AF388" s="357" t="str">
        <f t="array" ref="AF388">IF(COUNT(IF($R$5:$R$66=$AC388,IF($G$5:$G$66=AF$380,$T$5:$T$66,""),""))=0,"-",AVERAGE(IF($R$5:$R$66=$AC388,IF($G$5:$G$66=AF$380,$T$5:$T$66,""))))</f>
        <v>-</v>
      </c>
      <c r="AG388" s="357">
        <f t="array" ref="AG388">IF(COUNT(IF($R$5:$R$66=$AC388,IF($G$5:$G$66=AG$380,$T$5:$T$66,""),""))=0,"-",AVERAGE(IF($R$5:$R$66=$AC388,IF($G$5:$G$66=AG$380,$T$5:$T$66,""))))</f>
        <v>8.1845143375987486E-2</v>
      </c>
      <c r="AH388" s="357">
        <f t="array" ref="AH388">IF(COUNT(IF($R$5:$R$66=$AC388,IF($G$5:$G$66=AH$380,$T$5:$T$66,""),""))=0,"-",AVERAGE(IF($R$5:$R$66=$AC388,IF($G$5:$G$66=AH$380,$T$5:$T$66,""))))</f>
        <v>6.8005971186416742E-2</v>
      </c>
      <c r="AI388" s="357" t="str">
        <f t="array" ref="AI388">IF(COUNT(IF($R$5:$R$66=$AC388,IF($G$5:$G$66=AI$380,$T$5:$T$66,""),""))=0,"-",AVERAGE(IF($R$5:$R$66=$AC388,IF($G$5:$G$66=AI$380,$T$5:$T$66,""))))</f>
        <v>-</v>
      </c>
      <c r="AJ388" s="357">
        <f t="array" ref="AJ388">IF(COUNT(IF($R$5:$R$66=$AC388,IF($G$5:$G$66=AJ$380,$T$5:$T$66,""),""))=0,"-",AVERAGE(IF($R$5:$R$66=$AC388,IF($G$5:$G$66=AJ$380,$T$5:$T$66,""))))</f>
        <v>3.4002985593208371E-2</v>
      </c>
      <c r="AK388" s="357">
        <f t="array" ref="AK388">IF(COUNT(IF($R$5:$R$66=$AC388,IF($G$5:$G$66=AK$380,$T$5:$T$66,""),""))=0,"-",AVERAGE(IF($R$5:$R$66=$AC388,IF($G$5:$G$66=AK$380,$T$5:$T$66,""))))</f>
        <v>9.3056756097958479E-2</v>
      </c>
      <c r="AL388" s="357" t="str">
        <f t="array" ref="AL388">IF(COUNT(IF($R$5:$R$66=$AC388,IF($G$5:$G$66=AL$380,$T$5:$T$66,""),""))=0,"-",AVERAGE(IF($R$5:$R$66=$AC388,IF($G$5:$G$66=AL$380,$T$5:$T$66,""))))</f>
        <v>-</v>
      </c>
      <c r="AM388" s="357" t="str">
        <f t="array" ref="AM388">IF(COUNT(IF($R$5:$R$66=$AC388,IF($G$5:$G$66=AM$380,$T$5:$T$66,""),""))=0,"-",AVERAGE(IF($R$5:$R$66=$AC388,IF($G$5:$G$66=AM$380,$T$5:$T$66,""))))</f>
        <v>-</v>
      </c>
      <c r="AN388" s="357" t="str">
        <f t="array" ref="AN388">IF(COUNT(IF($R$5:$R$66=$AC388,IF($G$5:$G$66=AN$380,$T$5:$T$66,""),""))=0,"-",AVERAGE(IF($R$5:$R$66=$AC388,IF($G$5:$G$66=AN$380,$T$5:$T$66,""))))</f>
        <v>-</v>
      </c>
      <c r="AO388" s="357" t="str">
        <f t="array" ref="AO388">IF(COUNT(IF($R$5:$R$66=$AC388,IF($G$5:$G$66=AO$380,$T$5:$T$66,""),""))=0,"-",AVERAGE(IF($R$5:$R$66=$AC388,IF($G$5:$G$66=AO$380,$T$5:$T$66,""))))</f>
        <v>-</v>
      </c>
      <c r="AP388" s="359">
        <f t="array" ref="AP388">IF(AP366&gt;1,AVERAGE(IF($R$5:$R$66=$AC388,$T$5:$T$66,"-")),"-")</f>
        <v>7.2013955872671689E-2</v>
      </c>
      <c r="AQ388" s="19"/>
      <c r="AR388" s="19"/>
      <c r="AS388" s="19"/>
      <c r="AT388" s="19"/>
      <c r="AU388" s="19"/>
      <c r="AV388" s="19"/>
      <c r="AW388" s="19"/>
      <c r="AX388" s="19"/>
      <c r="AY388" s="19"/>
      <c r="AZ388" s="19"/>
      <c r="BA388" s="19"/>
      <c r="BB388" s="19"/>
      <c r="BC388" s="19"/>
      <c r="BF388" s="12"/>
      <c r="BG388" s="12"/>
      <c r="BH388" s="12"/>
      <c r="BI388" s="12"/>
      <c r="BJ388" s="12"/>
      <c r="BK388" s="12"/>
      <c r="BL388" s="12"/>
      <c r="BM388" s="12"/>
      <c r="BN388" s="12"/>
      <c r="BO388" s="12"/>
      <c r="BP388" s="12"/>
      <c r="BQ388" s="12"/>
      <c r="BR388" s="12"/>
      <c r="BS388" s="12"/>
      <c r="BT388" s="12"/>
      <c r="BU388" s="12"/>
    </row>
    <row r="389" spans="1:73">
      <c r="A389" s="19"/>
      <c r="B389" s="19"/>
      <c r="C389" s="19"/>
      <c r="D389" s="19"/>
      <c r="E389" s="89"/>
      <c r="F389" s="89"/>
      <c r="G389" s="19"/>
      <c r="H389" s="90"/>
      <c r="I389" s="90"/>
      <c r="J389" s="19"/>
      <c r="K389" s="19"/>
      <c r="L389" s="19"/>
      <c r="M389" s="19"/>
      <c r="N389" s="19"/>
      <c r="O389" s="19"/>
      <c r="P389" s="19"/>
      <c r="Q389" s="19"/>
      <c r="R389" s="141"/>
      <c r="S389" s="141"/>
      <c r="T389" s="141"/>
      <c r="U389" s="141"/>
      <c r="V389" s="141"/>
      <c r="W389" s="141"/>
      <c r="X389" s="141"/>
      <c r="Y389" s="141"/>
      <c r="Z389" s="19"/>
      <c r="AA389" s="19"/>
      <c r="AB389" s="19"/>
      <c r="AC389" s="140">
        <v>7</v>
      </c>
      <c r="AD389" s="357" t="str">
        <f t="array" ref="AD389">IF(COUNT(IF($R$5:$R$66=$AC389,IF($G$5:$G$66=AD$380,$T$5:$T$66,""),""))=0,"-",AVERAGE(IF($R$5:$R$66=$AC389,IF($G$5:$G$66=AD$380,$T$5:$T$66,""))))</f>
        <v>-</v>
      </c>
      <c r="AE389" s="357" t="str">
        <f t="array" ref="AE389">IF(COUNT(IF($R$5:$R$66=$AC389,IF($G$5:$G$66=AE$380,$T$5:$T$66,""),""))=0,"-",AVERAGE(IF($R$5:$R$66=$AC389,IF($G$5:$G$66=AE$380,$T$5:$T$66,""))))</f>
        <v>-</v>
      </c>
      <c r="AF389" s="357" t="str">
        <f t="array" ref="AF389">IF(COUNT(IF($R$5:$R$66=$AC389,IF($G$5:$G$66=AF$380,$T$5:$T$66,""),""))=0,"-",AVERAGE(IF($R$5:$R$66=$AC389,IF($G$5:$G$66=AF$380,$T$5:$T$66,""))))</f>
        <v>-</v>
      </c>
      <c r="AG389" s="357">
        <f t="array" ref="AG389">IF(COUNT(IF($R$5:$R$66=$AC389,IF($G$5:$G$66=AG$380,$T$5:$T$66,""),""))=0,"-",AVERAGE(IF($R$5:$R$66=$AC389,IF($G$5:$G$66=AG$380,$T$5:$T$66,""))))</f>
        <v>5.8560697410525532E-2</v>
      </c>
      <c r="AH389" s="357" t="str">
        <f t="array" ref="AH389">IF(COUNT(IF($R$5:$R$66=$AC389,IF($G$5:$G$66=AH$380,$T$5:$T$66,""),""))=0,"-",AVERAGE(IF($R$5:$R$66=$AC389,IF($G$5:$G$66=AH$380,$T$5:$T$66,""))))</f>
        <v>-</v>
      </c>
      <c r="AI389" s="357" t="str">
        <f t="array" ref="AI389">IF(COUNT(IF($R$5:$R$66=$AC389,IF($G$5:$G$66=AI$380,$T$5:$T$66,""),""))=0,"-",AVERAGE(IF($R$5:$R$66=$AC389,IF($G$5:$G$66=AI$380,$T$5:$T$66,""))))</f>
        <v>-</v>
      </c>
      <c r="AJ389" s="357">
        <f t="array" ref="AJ389">IF(COUNT(IF($R$5:$R$66=$AC389,IF($G$5:$G$66=AJ$380,$T$5:$T$66,""),""))=0,"-",AVERAGE(IF($R$5:$R$66=$AC389,IF($G$5:$G$66=AJ$380,$T$5:$T$66,""))))</f>
        <v>3.5136418446315321E-2</v>
      </c>
      <c r="AK389" s="357" t="str">
        <f t="array" ref="AK389">IF(COUNT(IF($R$5:$R$66=$AC389,IF($G$5:$G$66=AK$380,$T$5:$T$66,""),""))=0,"-",AVERAGE(IF($R$5:$R$66=$AC389,IF($G$5:$G$66=AK$380,$T$5:$T$66,""))))</f>
        <v>-</v>
      </c>
      <c r="AL389" s="357" t="str">
        <f t="array" ref="AL389">IF(COUNT(IF($R$5:$R$66=$AC389,IF($G$5:$G$66=AL$380,$T$5:$T$66,""),""))=0,"-",AVERAGE(IF($R$5:$R$66=$AC389,IF($G$5:$G$66=AL$380,$T$5:$T$66,""))))</f>
        <v>-</v>
      </c>
      <c r="AM389" s="357" t="str">
        <f t="array" ref="AM389">IF(COUNT(IF($R$5:$R$66=$AC389,IF($G$5:$G$66=AM$380,$T$5:$T$66,""),""))=0,"-",AVERAGE(IF($R$5:$R$66=$AC389,IF($G$5:$G$66=AM$380,$T$5:$T$66,""))))</f>
        <v>-</v>
      </c>
      <c r="AN389" s="357" t="str">
        <f t="array" ref="AN389">IF(COUNT(IF($R$5:$R$66=$AC389,IF($G$5:$G$66=AN$380,$T$5:$T$66,""),""))=0,"-",AVERAGE(IF($R$5:$R$66=$AC389,IF($G$5:$G$66=AN$380,$T$5:$T$66,""))))</f>
        <v>-</v>
      </c>
      <c r="AO389" s="357" t="str">
        <f t="array" ref="AO389">IF(COUNT(IF($R$5:$R$66=$AC389,IF($G$5:$G$66=AO$380,$T$5:$T$66,""),""))=0,"-",AVERAGE(IF($R$5:$R$66=$AC389,IF($G$5:$G$66=AO$380,$T$5:$T$66,""))))</f>
        <v>-</v>
      </c>
      <c r="AP389" s="359">
        <f t="array" ref="AP389">IF(AP367&gt;1,AVERAGE(IF($R$5:$R$66=$AC389,$T$5:$T$66,"-")),"-")</f>
        <v>4.2944511434385386E-2</v>
      </c>
      <c r="AQ389" s="19"/>
      <c r="AR389" s="19"/>
      <c r="AS389" s="19"/>
      <c r="AT389" s="19"/>
      <c r="AU389" s="19"/>
      <c r="AV389" s="19"/>
      <c r="AW389" s="19"/>
      <c r="AX389" s="19"/>
      <c r="AY389" s="19"/>
      <c r="AZ389" s="19"/>
      <c r="BA389" s="19"/>
      <c r="BB389" s="19"/>
      <c r="BC389" s="19"/>
      <c r="BF389" s="12"/>
      <c r="BG389" s="12"/>
      <c r="BH389" s="12"/>
      <c r="BI389" s="12"/>
      <c r="BJ389" s="12"/>
      <c r="BK389" s="12"/>
      <c r="BL389" s="12"/>
      <c r="BM389" s="12"/>
      <c r="BN389" s="12"/>
      <c r="BO389" s="12"/>
      <c r="BP389" s="12"/>
      <c r="BQ389" s="12"/>
      <c r="BR389" s="12"/>
      <c r="BS389" s="12"/>
      <c r="BT389" s="12"/>
      <c r="BU389" s="12"/>
    </row>
    <row r="390" spans="1:73">
      <c r="A390" s="19"/>
      <c r="B390" s="19"/>
      <c r="C390" s="19"/>
      <c r="D390" s="19"/>
      <c r="E390" s="89"/>
      <c r="F390" s="89"/>
      <c r="G390" s="19"/>
      <c r="H390" s="90"/>
      <c r="I390" s="90"/>
      <c r="J390" s="19"/>
      <c r="K390" s="19"/>
      <c r="L390" s="19"/>
      <c r="M390" s="19"/>
      <c r="N390" s="19"/>
      <c r="O390" s="19"/>
      <c r="P390" s="19"/>
      <c r="Q390" s="19"/>
      <c r="R390" s="141"/>
      <c r="S390" s="141"/>
      <c r="T390" s="141"/>
      <c r="U390" s="141"/>
      <c r="V390" s="141"/>
      <c r="W390" s="141"/>
      <c r="X390" s="141"/>
      <c r="Y390" s="141"/>
      <c r="Z390" s="19"/>
      <c r="AA390" s="19"/>
      <c r="AB390" s="19"/>
      <c r="AC390" s="140">
        <v>8</v>
      </c>
      <c r="AD390" s="357" t="str">
        <f t="array" ref="AD390">IF(COUNT(IF($R$5:$R$66=$AC390,IF($G$5:$G$66=AD$380,$T$5:$T$66,""),""))=0,"-",AVERAGE(IF($R$5:$R$66=$AC390,IF($G$5:$G$66=AD$380,$T$5:$T$66,""))))</f>
        <v>-</v>
      </c>
      <c r="AE390" s="357" t="str">
        <f t="array" ref="AE390">IF(COUNT(IF($R$5:$R$66=$AC390,IF($G$5:$G$66=AE$380,$T$5:$T$66,""),""))=0,"-",AVERAGE(IF($R$5:$R$66=$AC390,IF($G$5:$G$66=AE$380,$T$5:$T$66,""))))</f>
        <v>-</v>
      </c>
      <c r="AF390" s="357" t="str">
        <f t="array" ref="AF390">IF(COUNT(IF($R$5:$R$66=$AC390,IF($G$5:$G$66=AF$380,$T$5:$T$66,""),""))=0,"-",AVERAGE(IF($R$5:$R$66=$AC390,IF($G$5:$G$66=AF$380,$T$5:$T$66,""))))</f>
        <v>-</v>
      </c>
      <c r="AG390" s="357" t="str">
        <f t="array" ref="AG390">IF(COUNT(IF($R$5:$R$66=$AC390,IF($G$5:$G$66=AG$380,$T$5:$T$66,""),""))=0,"-",AVERAGE(IF($R$5:$R$66=$AC390,IF($G$5:$G$66=AG$380,$T$5:$T$66,""))))</f>
        <v>-</v>
      </c>
      <c r="AH390" s="357" t="str">
        <f t="array" ref="AH390">IF(COUNT(IF($R$5:$R$66=$AC390,IF($G$5:$G$66=AH$380,$T$5:$T$66,""),""))=0,"-",AVERAGE(IF($R$5:$R$66=$AC390,IF($G$5:$G$66=AH$380,$T$5:$T$66,""))))</f>
        <v>-</v>
      </c>
      <c r="AI390" s="357" t="str">
        <f t="array" ref="AI390">IF(COUNT(IF($R$5:$R$66=$AC390,IF($G$5:$G$66=AI$380,$T$5:$T$66,""),""))=0,"-",AVERAGE(IF($R$5:$R$66=$AC390,IF($G$5:$G$66=AI$380,$T$5:$T$66,""))))</f>
        <v>-</v>
      </c>
      <c r="AJ390" s="357" t="str">
        <f t="array" ref="AJ390">IF(COUNT(IF($R$5:$R$66=$AC390,IF($G$5:$G$66=AJ$380,$T$5:$T$66,""),""))=0,"-",AVERAGE(IF($R$5:$R$66=$AC390,IF($G$5:$G$66=AJ$380,$T$5:$T$66,""))))</f>
        <v>-</v>
      </c>
      <c r="AK390" s="357" t="str">
        <f t="array" ref="AK390">IF(COUNT(IF($R$5:$R$66=$AC390,IF($G$5:$G$66=AK$380,$T$5:$T$66,""),""))=0,"-",AVERAGE(IF($R$5:$R$66=$AC390,IF($G$5:$G$66=AK$380,$T$5:$T$66,""))))</f>
        <v>-</v>
      </c>
      <c r="AL390" s="357" t="str">
        <f t="array" ref="AL390">IF(COUNT(IF($R$5:$R$66=$AC390,IF($G$5:$G$66=AL$380,$T$5:$T$66,""),""))=0,"-",AVERAGE(IF($R$5:$R$66=$AC390,IF($G$5:$G$66=AL$380,$T$5:$T$66,""))))</f>
        <v>-</v>
      </c>
      <c r="AM390" s="357" t="str">
        <f t="array" ref="AM390">IF(COUNT(IF($R$5:$R$66=$AC390,IF($G$5:$G$66=AM$380,$T$5:$T$66,""),""))=0,"-",AVERAGE(IF($R$5:$R$66=$AC390,IF($G$5:$G$66=AM$380,$T$5:$T$66,""))))</f>
        <v>-</v>
      </c>
      <c r="AN390" s="357" t="str">
        <f t="array" ref="AN390">IF(COUNT(IF($R$5:$R$66=$AC390,IF($G$5:$G$66=AN$380,$T$5:$T$66,""),""))=0,"-",AVERAGE(IF($R$5:$R$66=$AC390,IF($G$5:$G$66=AN$380,$T$5:$T$66,""))))</f>
        <v>-</v>
      </c>
      <c r="AO390" s="357" t="str">
        <f t="array" ref="AO390">IF(COUNT(IF($R$5:$R$66=$AC390,IF($G$5:$G$66=AO$380,$T$5:$T$66,""),""))=0,"-",AVERAGE(IF($R$5:$R$66=$AC390,IF($G$5:$G$66=AO$380,$T$5:$T$66,""))))</f>
        <v>-</v>
      </c>
      <c r="AP390" s="359" t="str">
        <f t="array" ref="AP390">IF(AP368&gt;1,AVERAGE(IF($R$5:$R$66=$AC390,$T$5:$T$66,"-")),"-")</f>
        <v>-</v>
      </c>
      <c r="AQ390" s="19"/>
      <c r="AR390" s="19"/>
      <c r="AS390" s="19"/>
      <c r="AT390" s="19"/>
      <c r="AU390" s="19"/>
      <c r="AV390" s="19"/>
      <c r="AW390" s="19"/>
      <c r="AX390" s="19"/>
      <c r="AY390" s="19"/>
      <c r="AZ390" s="19"/>
      <c r="BA390" s="19"/>
      <c r="BB390" s="19"/>
      <c r="BC390" s="19"/>
      <c r="BF390" s="12"/>
      <c r="BG390" s="12"/>
      <c r="BH390" s="12"/>
      <c r="BI390" s="12"/>
      <c r="BJ390" s="12"/>
      <c r="BK390" s="12"/>
      <c r="BL390" s="12"/>
      <c r="BM390" s="12"/>
      <c r="BN390" s="12"/>
      <c r="BO390" s="12"/>
      <c r="BP390" s="12"/>
      <c r="BQ390" s="12"/>
      <c r="BR390" s="12"/>
      <c r="BS390" s="12"/>
      <c r="BT390" s="12"/>
      <c r="BU390" s="12"/>
    </row>
    <row r="391" spans="1:73">
      <c r="A391" s="19"/>
      <c r="B391" s="19"/>
      <c r="C391" s="19"/>
      <c r="D391" s="19"/>
      <c r="E391" s="89"/>
      <c r="F391" s="89"/>
      <c r="G391" s="19"/>
      <c r="H391" s="90"/>
      <c r="I391" s="90"/>
      <c r="J391" s="19"/>
      <c r="K391" s="19"/>
      <c r="L391" s="19"/>
      <c r="M391" s="19"/>
      <c r="N391" s="19"/>
      <c r="O391" s="19"/>
      <c r="P391" s="19"/>
      <c r="Q391" s="19"/>
      <c r="R391" s="141"/>
      <c r="S391" s="141"/>
      <c r="T391" s="141"/>
      <c r="U391" s="141"/>
      <c r="V391" s="141"/>
      <c r="W391" s="141"/>
      <c r="X391" s="141"/>
      <c r="Y391" s="141"/>
      <c r="Z391" s="19"/>
      <c r="AA391" s="19"/>
      <c r="AB391" s="19"/>
      <c r="AC391" s="140">
        <v>9</v>
      </c>
      <c r="AD391" s="357" t="str">
        <f t="array" ref="AD391">IF(COUNT(IF($R$5:$R$66=$AC391,IF($G$5:$G$66=AD$380,$T$5:$T$66,""),""))=0,"-",AVERAGE(IF($R$5:$R$66=$AC391,IF($G$5:$G$66=AD$380,$T$5:$T$66,""))))</f>
        <v>-</v>
      </c>
      <c r="AE391" s="357" t="str">
        <f t="array" ref="AE391">IF(COUNT(IF($R$5:$R$66=$AC391,IF($G$5:$G$66=AE$380,$T$5:$T$66,""),""))=0,"-",AVERAGE(IF($R$5:$R$66=$AC391,IF($G$5:$G$66=AE$380,$T$5:$T$66,""))))</f>
        <v>-</v>
      </c>
      <c r="AF391" s="357" t="str">
        <f t="array" ref="AF391">IF(COUNT(IF($R$5:$R$66=$AC391,IF($G$5:$G$66=AF$380,$T$5:$T$66,""),""))=0,"-",AVERAGE(IF($R$5:$R$66=$AC391,IF($G$5:$G$66=AF$380,$T$5:$T$66,""))))</f>
        <v>-</v>
      </c>
      <c r="AG391" s="357">
        <f t="array" ref="AG391">IF(COUNT(IF($R$5:$R$66=$AC391,IF($G$5:$G$66=AG$380,$T$5:$T$66,""),""))=0,"-",AVERAGE(IF($R$5:$R$66=$AC391,IF($G$5:$G$66=AG$380,$T$5:$T$66,""))))</f>
        <v>8.9456482694610248E-2</v>
      </c>
      <c r="AH391" s="357" t="str">
        <f t="array" ref="AH391">IF(COUNT(IF($R$5:$R$66=$AC391,IF($G$5:$G$66=AH$380,$T$5:$T$66,""),""))=0,"-",AVERAGE(IF($R$5:$R$66=$AC391,IF($G$5:$G$66=AH$380,$T$5:$T$66,""))))</f>
        <v>-</v>
      </c>
      <c r="AI391" s="357" t="str">
        <f t="array" ref="AI391">IF(COUNT(IF($R$5:$R$66=$AC391,IF($G$5:$G$66=AI$380,$T$5:$T$66,""),""))=0,"-",AVERAGE(IF($R$5:$R$66=$AC391,IF($G$5:$G$66=AI$380,$T$5:$T$66,""))))</f>
        <v>-</v>
      </c>
      <c r="AJ391" s="357">
        <f t="array" ref="AJ391">IF(COUNT(IF($R$5:$R$66=$AC391,IF($G$5:$G$66=AJ$380,$T$5:$T$66,""),""))=0,"-",AVERAGE(IF($R$5:$R$66=$AC391,IF($G$5:$G$66=AJ$380,$T$5:$T$66,""))))</f>
        <v>0.16917534807485141</v>
      </c>
      <c r="AK391" s="357" t="str">
        <f t="array" ref="AK391">IF(COUNT(IF($R$5:$R$66=$AC391,IF($G$5:$G$66=AK$380,$T$5:$T$66,""),""))=0,"-",AVERAGE(IF($R$5:$R$66=$AC391,IF($G$5:$G$66=AK$380,$T$5:$T$66,""))))</f>
        <v>-</v>
      </c>
      <c r="AL391" s="357" t="str">
        <f t="array" ref="AL391">IF(COUNT(IF($R$5:$R$66=$AC391,IF($G$5:$G$66=AL$380,$T$5:$T$66,""),""))=0,"-",AVERAGE(IF($R$5:$R$66=$AC391,IF($G$5:$G$66=AL$380,$T$5:$T$66,""))))</f>
        <v>-</v>
      </c>
      <c r="AM391" s="357" t="str">
        <f t="array" ref="AM391">IF(COUNT(IF($R$5:$R$66=$AC391,IF($G$5:$G$66=AM$380,$T$5:$T$66,""),""))=0,"-",AVERAGE(IF($R$5:$R$66=$AC391,IF($G$5:$G$66=AM$380,$T$5:$T$66,""))))</f>
        <v>-</v>
      </c>
      <c r="AN391" s="357" t="str">
        <f t="array" ref="AN391">IF(COUNT(IF($R$5:$R$66=$AC391,IF($G$5:$G$66=AN$380,$T$5:$T$66,""),""))=0,"-",AVERAGE(IF($R$5:$R$66=$AC391,IF($G$5:$G$66=AN$380,$T$5:$T$66,""))))</f>
        <v>-</v>
      </c>
      <c r="AO391" s="357" t="str">
        <f t="array" ref="AO391">IF(COUNT(IF($R$5:$R$66=$AC391,IF($G$5:$G$66=AO$380,$T$5:$T$66,""),""))=0,"-",AVERAGE(IF($R$5:$R$66=$AC391,IF($G$5:$G$66=AO$380,$T$5:$T$66,""))))</f>
        <v>-</v>
      </c>
      <c r="AP391" s="359">
        <f t="array" ref="AP391">IF(AP369&gt;1,AVERAGE(IF($R$5:$R$66=$AC391,$T$5:$T$66,"-")),"-")</f>
        <v>0.12931591538473083</v>
      </c>
      <c r="AQ391" s="19"/>
      <c r="AR391" s="19"/>
      <c r="AS391" s="19"/>
      <c r="AT391" s="19"/>
      <c r="AU391" s="19"/>
      <c r="AV391" s="19"/>
      <c r="AW391" s="19"/>
      <c r="AX391" s="19"/>
      <c r="AY391" s="19"/>
      <c r="AZ391" s="19"/>
      <c r="BA391" s="19"/>
      <c r="BB391" s="19"/>
      <c r="BC391" s="19"/>
      <c r="BF391" s="12"/>
      <c r="BG391" s="12"/>
      <c r="BH391" s="12"/>
      <c r="BI391" s="12"/>
      <c r="BJ391" s="12"/>
      <c r="BK391" s="12"/>
      <c r="BL391" s="12"/>
      <c r="BM391" s="12"/>
      <c r="BN391" s="12"/>
      <c r="BO391" s="12"/>
      <c r="BP391" s="12"/>
      <c r="BQ391" s="12"/>
      <c r="BR391" s="12"/>
      <c r="BS391" s="12"/>
      <c r="BT391" s="12"/>
      <c r="BU391" s="12"/>
    </row>
    <row r="392" spans="1:73">
      <c r="A392" s="19"/>
      <c r="B392" s="19"/>
      <c r="C392" s="19"/>
      <c r="D392" s="19"/>
      <c r="E392" s="89"/>
      <c r="F392" s="89"/>
      <c r="G392" s="19"/>
      <c r="H392" s="90"/>
      <c r="I392" s="90"/>
      <c r="J392" s="19"/>
      <c r="K392" s="19"/>
      <c r="L392" s="19"/>
      <c r="M392" s="19"/>
      <c r="N392" s="19"/>
      <c r="O392" s="19"/>
      <c r="P392" s="19"/>
      <c r="Q392" s="19"/>
      <c r="R392" s="141"/>
      <c r="S392" s="141"/>
      <c r="T392" s="141"/>
      <c r="U392" s="141"/>
      <c r="V392" s="141"/>
      <c r="W392" s="141"/>
      <c r="X392" s="141"/>
      <c r="Y392" s="141"/>
      <c r="Z392" s="19"/>
      <c r="AA392" s="19"/>
      <c r="AB392" s="19"/>
      <c r="AC392" s="140">
        <v>10</v>
      </c>
      <c r="AD392" s="357" t="str">
        <f t="array" ref="AD392">IF(COUNT(IF($R$5:$R$66=$AC392,IF($G$5:$G$66=AD$380,$T$5:$T$66,""),""))=0,"-",AVERAGE(IF($R$5:$R$66=$AC392,IF($G$5:$G$66=AD$380,$T$5:$T$66,""))))</f>
        <v>-</v>
      </c>
      <c r="AE392" s="357" t="str">
        <f t="array" ref="AE392">IF(COUNT(IF($R$5:$R$66=$AC392,IF($G$5:$G$66=AE$380,$T$5:$T$66,""),""))=0,"-",AVERAGE(IF($R$5:$R$66=$AC392,IF($G$5:$G$66=AE$380,$T$5:$T$66,""))))</f>
        <v>-</v>
      </c>
      <c r="AF392" s="357" t="str">
        <f t="array" ref="AF392">IF(COUNT(IF($R$5:$R$66=$AC392,IF($G$5:$G$66=AF$380,$T$5:$T$66,""),""))=0,"-",AVERAGE(IF($R$5:$R$66=$AC392,IF($G$5:$G$66=AF$380,$T$5:$T$66,""))))</f>
        <v>-</v>
      </c>
      <c r="AG392" s="357">
        <f t="array" ref="AG392">IF(COUNT(IF($R$5:$R$66=$AC392,IF($G$5:$G$66=AG$380,$T$5:$T$66,""),""))=0,"-",AVERAGE(IF($R$5:$R$66=$AC392,IF($G$5:$G$66=AG$380,$T$5:$T$66,""))))</f>
        <v>4.3024185852631014E-2</v>
      </c>
      <c r="AH392" s="357" t="str">
        <f t="array" ref="AH392">IF(COUNT(IF($R$5:$R$66=$AC392,IF($G$5:$G$66=AH$380,$T$5:$T$66,""),""))=0,"-",AVERAGE(IF($R$5:$R$66=$AC392,IF($G$5:$G$66=AH$380,$T$5:$T$66,""))))</f>
        <v>-</v>
      </c>
      <c r="AI392" s="357" t="str">
        <f t="array" ref="AI392">IF(COUNT(IF($R$5:$R$66=$AC392,IF($G$5:$G$66=AI$380,$T$5:$T$66,""),""))=0,"-",AVERAGE(IF($R$5:$R$66=$AC392,IF($G$5:$G$66=AI$380,$T$5:$T$66,""))))</f>
        <v>-</v>
      </c>
      <c r="AJ392" s="357" t="str">
        <f t="array" ref="AJ392">IF(COUNT(IF($R$5:$R$66=$AC392,IF($G$5:$G$66=AJ$380,$T$5:$T$66,""),""))=0,"-",AVERAGE(IF($R$5:$R$66=$AC392,IF($G$5:$G$66=AJ$380,$T$5:$T$66,""))))</f>
        <v>-</v>
      </c>
      <c r="AK392" s="357" t="str">
        <f t="array" ref="AK392">IF(COUNT(IF($R$5:$R$66=$AC392,IF($G$5:$G$66=AK$380,$T$5:$T$66,""),""))=0,"-",AVERAGE(IF($R$5:$R$66=$AC392,IF($G$5:$G$66=AK$380,$T$5:$T$66,""))))</f>
        <v>-</v>
      </c>
      <c r="AL392" s="357" t="str">
        <f t="array" ref="AL392">IF(COUNT(IF($R$5:$R$66=$AC392,IF($G$5:$G$66=AL$380,$T$5:$T$66,""),""))=0,"-",AVERAGE(IF($R$5:$R$66=$AC392,IF($G$5:$G$66=AL$380,$T$5:$T$66,""))))</f>
        <v>-</v>
      </c>
      <c r="AM392" s="357" t="str">
        <f t="array" ref="AM392">IF(COUNT(IF($R$5:$R$66=$AC392,IF($G$5:$G$66=AM$380,$T$5:$T$66,""),""))=0,"-",AVERAGE(IF($R$5:$R$66=$AC392,IF($G$5:$G$66=AM$380,$T$5:$T$66,""))))</f>
        <v>-</v>
      </c>
      <c r="AN392" s="357" t="str">
        <f t="array" ref="AN392">IF(COUNT(IF($R$5:$R$66=$AC392,IF($G$5:$G$66=AN$380,$T$5:$T$66,""),""))=0,"-",AVERAGE(IF($R$5:$R$66=$AC392,IF($G$5:$G$66=AN$380,$T$5:$T$66,""))))</f>
        <v>-</v>
      </c>
      <c r="AO392" s="357" t="str">
        <f t="array" ref="AO392">IF(COUNT(IF($R$5:$R$66=$AC392,IF($G$5:$G$66=AO$380,$T$5:$T$66,""),""))=0,"-",AVERAGE(IF($R$5:$R$66=$AC392,IF($G$5:$G$66=AO$380,$T$5:$T$66,""))))</f>
        <v>-</v>
      </c>
      <c r="AP392" s="359" t="str">
        <f t="array" ref="AP392">IF(AP370&gt;1,AVERAGE(IF($R$5:$R$66=$AC392,$T$5:$T$66,"-")),"-")</f>
        <v>-</v>
      </c>
      <c r="AQ392" s="19"/>
      <c r="AR392" s="19"/>
      <c r="AS392" s="19"/>
      <c r="AT392" s="19"/>
      <c r="AU392" s="19"/>
      <c r="AV392" s="19"/>
      <c r="AW392" s="19"/>
      <c r="AX392" s="19"/>
      <c r="AY392" s="19"/>
      <c r="AZ392" s="19"/>
      <c r="BA392" s="19"/>
      <c r="BB392" s="19"/>
      <c r="BC392" s="19"/>
      <c r="BF392" s="12"/>
      <c r="BG392" s="12"/>
      <c r="BH392" s="12"/>
      <c r="BI392" s="12"/>
      <c r="BJ392" s="12"/>
      <c r="BK392" s="12"/>
      <c r="BL392" s="12"/>
      <c r="BM392" s="12"/>
      <c r="BN392" s="12"/>
      <c r="BO392" s="12"/>
      <c r="BP392" s="12"/>
      <c r="BQ392" s="12"/>
      <c r="BR392" s="12"/>
      <c r="BS392" s="12"/>
      <c r="BT392" s="12"/>
      <c r="BU392" s="12"/>
    </row>
    <row r="393" spans="1:73">
      <c r="A393" s="19"/>
      <c r="B393" s="19"/>
      <c r="C393" s="19"/>
      <c r="D393" s="19"/>
      <c r="E393" s="89"/>
      <c r="F393" s="89"/>
      <c r="G393" s="19"/>
      <c r="H393" s="90"/>
      <c r="I393" s="90"/>
      <c r="J393" s="19"/>
      <c r="K393" s="19"/>
      <c r="L393" s="19"/>
      <c r="M393" s="19"/>
      <c r="N393" s="19"/>
      <c r="O393" s="19"/>
      <c r="P393" s="19"/>
      <c r="Q393" s="19"/>
      <c r="R393" s="141"/>
      <c r="S393" s="141"/>
      <c r="T393" s="141"/>
      <c r="U393" s="141"/>
      <c r="V393" s="141"/>
      <c r="W393" s="141"/>
      <c r="X393" s="141"/>
      <c r="Y393" s="141"/>
      <c r="Z393" s="19"/>
      <c r="AA393" s="19"/>
      <c r="AB393" s="19"/>
      <c r="AC393" s="140">
        <v>11</v>
      </c>
      <c r="AD393" s="357" t="str">
        <f t="array" ref="AD393">IF(COUNT(IF($R$5:$R$66=$AC393,IF($G$5:$G$66=AD$380,$T$5:$T$66,""),""))=0,"-",AVERAGE(IF($R$5:$R$66=$AC393,IF($G$5:$G$66=AD$380,$T$5:$T$66,""))))</f>
        <v>-</v>
      </c>
      <c r="AE393" s="357" t="str">
        <f t="array" ref="AE393">IF(COUNT(IF($R$5:$R$66=$AC393,IF($G$5:$G$66=AE$380,$T$5:$T$66,""),""))=0,"-",AVERAGE(IF($R$5:$R$66=$AC393,IF($G$5:$G$66=AE$380,$T$5:$T$66,""))))</f>
        <v>-</v>
      </c>
      <c r="AF393" s="357" t="str">
        <f t="array" ref="AF393">IF(COUNT(IF($R$5:$R$66=$AC393,IF($G$5:$G$66=AF$380,$T$5:$T$66,""),""))=0,"-",AVERAGE(IF($R$5:$R$66=$AC393,IF($G$5:$G$66=AF$380,$T$5:$T$66,""))))</f>
        <v>-</v>
      </c>
      <c r="AG393" s="357" t="str">
        <f t="array" ref="AG393">IF(COUNT(IF($R$5:$R$66=$AC393,IF($G$5:$G$66=AG$380,$T$5:$T$66,""),""))=0,"-",AVERAGE(IF($R$5:$R$66=$AC393,IF($G$5:$G$66=AG$380,$T$5:$T$66,""))))</f>
        <v>-</v>
      </c>
      <c r="AH393" s="357" t="str">
        <f t="array" ref="AH393">IF(COUNT(IF($R$5:$R$66=$AC393,IF($G$5:$G$66=AH$380,$T$5:$T$66,""),""))=0,"-",AVERAGE(IF($R$5:$R$66=$AC393,IF($G$5:$G$66=AH$380,$T$5:$T$66,""))))</f>
        <v>-</v>
      </c>
      <c r="AI393" s="357" t="str">
        <f t="array" ref="AI393">IF(COUNT(IF($R$5:$R$66=$AC393,IF($G$5:$G$66=AI$380,$T$5:$T$66,""),""))=0,"-",AVERAGE(IF($R$5:$R$66=$AC393,IF($G$5:$G$66=AI$380,$T$5:$T$66,""))))</f>
        <v>-</v>
      </c>
      <c r="AJ393" s="357" t="str">
        <f t="array" ref="AJ393">IF(COUNT(IF($R$5:$R$66=$AC393,IF($G$5:$G$66=AJ$380,$T$5:$T$66,""),""))=0,"-",AVERAGE(IF($R$5:$R$66=$AC393,IF($G$5:$G$66=AJ$380,$T$5:$T$66,""))))</f>
        <v>-</v>
      </c>
      <c r="AK393" s="357" t="str">
        <f t="array" ref="AK393">IF(COUNT(IF($R$5:$R$66=$AC393,IF($G$5:$G$66=AK$380,$T$5:$T$66,""),""))=0,"-",AVERAGE(IF($R$5:$R$66=$AC393,IF($G$5:$G$66=AK$380,$T$5:$T$66,""))))</f>
        <v>-</v>
      </c>
      <c r="AL393" s="357" t="str">
        <f t="array" ref="AL393">IF(COUNT(IF($R$5:$R$66=$AC393,IF($G$5:$G$66=AL$380,$T$5:$T$66,""),""))=0,"-",AVERAGE(IF($R$5:$R$66=$AC393,IF($G$5:$G$66=AL$380,$T$5:$T$66,""))))</f>
        <v>-</v>
      </c>
      <c r="AM393" s="357" t="str">
        <f t="array" ref="AM393">IF(COUNT(IF($R$5:$R$66=$AC393,IF($G$5:$G$66=AM$380,$T$5:$T$66,""),""))=0,"-",AVERAGE(IF($R$5:$R$66=$AC393,IF($G$5:$G$66=AM$380,$T$5:$T$66,""))))</f>
        <v>-</v>
      </c>
      <c r="AN393" s="357" t="str">
        <f t="array" ref="AN393">IF(COUNT(IF($R$5:$R$66=$AC393,IF($G$5:$G$66=AN$380,$T$5:$T$66,""),""))=0,"-",AVERAGE(IF($R$5:$R$66=$AC393,IF($G$5:$G$66=AN$380,$T$5:$T$66,""))))</f>
        <v>-</v>
      </c>
      <c r="AO393" s="357" t="str">
        <f t="array" ref="AO393">IF(COUNT(IF($R$5:$R$66=$AC393,IF($G$5:$G$66=AO$380,$T$5:$T$66,""),""))=0,"-",AVERAGE(IF($R$5:$R$66=$AC393,IF($G$5:$G$66=AO$380,$T$5:$T$66,""))))</f>
        <v>-</v>
      </c>
      <c r="AP393" s="359" t="str">
        <f t="array" ref="AP393">IF(AP371&gt;1,AVERAGE(IF($R$5:$R$66=$AC393,$T$5:$T$66,"-")),"-")</f>
        <v>-</v>
      </c>
      <c r="AQ393" s="19"/>
      <c r="AR393" s="19"/>
      <c r="AS393" s="19"/>
      <c r="AT393" s="19"/>
      <c r="AU393" s="19"/>
      <c r="AV393" s="19"/>
      <c r="AW393" s="19"/>
      <c r="AX393" s="19"/>
      <c r="AY393" s="19"/>
      <c r="AZ393" s="19"/>
      <c r="BA393" s="19"/>
      <c r="BB393" s="19"/>
      <c r="BC393" s="19"/>
      <c r="BF393" s="12"/>
      <c r="BG393" s="12"/>
      <c r="BH393" s="12"/>
      <c r="BI393" s="12"/>
      <c r="BJ393" s="12"/>
      <c r="BK393" s="12"/>
      <c r="BL393" s="12"/>
      <c r="BM393" s="12"/>
      <c r="BN393" s="12"/>
      <c r="BO393" s="12"/>
      <c r="BP393" s="12"/>
      <c r="BQ393" s="12"/>
      <c r="BR393" s="12"/>
      <c r="BS393" s="12"/>
      <c r="BT393" s="12"/>
      <c r="BU393" s="12"/>
    </row>
    <row r="394" spans="1:73">
      <c r="A394" s="19"/>
      <c r="B394" s="19"/>
      <c r="C394" s="19"/>
      <c r="D394" s="19"/>
      <c r="E394" s="89"/>
      <c r="F394" s="89"/>
      <c r="G394" s="19"/>
      <c r="H394" s="90"/>
      <c r="I394" s="90"/>
      <c r="J394" s="19"/>
      <c r="K394" s="19"/>
      <c r="L394" s="19"/>
      <c r="M394" s="19"/>
      <c r="N394" s="19"/>
      <c r="O394" s="19"/>
      <c r="P394" s="19"/>
      <c r="Q394" s="19"/>
      <c r="R394" s="141"/>
      <c r="S394" s="141"/>
      <c r="T394" s="141"/>
      <c r="U394" s="141"/>
      <c r="V394" s="141"/>
      <c r="W394" s="141"/>
      <c r="X394" s="141"/>
      <c r="Y394" s="141"/>
      <c r="Z394" s="19"/>
      <c r="AA394" s="19"/>
      <c r="AB394" s="19"/>
      <c r="AC394" s="140">
        <v>12</v>
      </c>
      <c r="AD394" s="357" t="str">
        <f t="array" ref="AD394">IF(COUNT(IF($R$5:$R$66=$AC394,IF($G$5:$G$66=AD$380,$T$5:$T$66,""),""))=0,"-",AVERAGE(IF($R$5:$R$66=$AC394,IF($G$5:$G$66=AD$380,$T$5:$T$66,""))))</f>
        <v>-</v>
      </c>
      <c r="AE394" s="357" t="str">
        <f t="array" ref="AE394">IF(COUNT(IF($R$5:$R$66=$AC394,IF($G$5:$G$66=AE$380,$T$5:$T$66,""),""))=0,"-",AVERAGE(IF($R$5:$R$66=$AC394,IF($G$5:$G$66=AE$380,$T$5:$T$66,""))))</f>
        <v>-</v>
      </c>
      <c r="AF394" s="357" t="str">
        <f t="array" ref="AF394">IF(COUNT(IF($R$5:$R$66=$AC394,IF($G$5:$G$66=AF$380,$T$5:$T$66,""),""))=0,"-",AVERAGE(IF($R$5:$R$66=$AC394,IF($G$5:$G$66=AF$380,$T$5:$T$66,""))))</f>
        <v>-</v>
      </c>
      <c r="AG394" s="357" t="str">
        <f t="array" ref="AG394">IF(COUNT(IF($R$5:$R$66=$AC394,IF($G$5:$G$66=AG$380,$T$5:$T$66,""),""))=0,"-",AVERAGE(IF($R$5:$R$66=$AC394,IF($G$5:$G$66=AG$380,$T$5:$T$66,""))))</f>
        <v>-</v>
      </c>
      <c r="AH394" s="357" t="str">
        <f t="array" ref="AH394">IF(COUNT(IF($R$5:$R$66=$AC394,IF($G$5:$G$66=AH$380,$T$5:$T$66,""),""))=0,"-",AVERAGE(IF($R$5:$R$66=$AC394,IF($G$5:$G$66=AH$380,$T$5:$T$66,""))))</f>
        <v>-</v>
      </c>
      <c r="AI394" s="357" t="str">
        <f t="array" ref="AI394">IF(COUNT(IF($R$5:$R$66=$AC394,IF($G$5:$G$66=AI$380,$T$5:$T$66,""),""))=0,"-",AVERAGE(IF($R$5:$R$66=$AC394,IF($G$5:$G$66=AI$380,$T$5:$T$66,""))))</f>
        <v>-</v>
      </c>
      <c r="AJ394" s="357" t="str">
        <f t="array" ref="AJ394">IF(COUNT(IF($R$5:$R$66=$AC394,IF($G$5:$G$66=AJ$380,$T$5:$T$66,""),""))=0,"-",AVERAGE(IF($R$5:$R$66=$AC394,IF($G$5:$G$66=AJ$380,$T$5:$T$66,""))))</f>
        <v>-</v>
      </c>
      <c r="AK394" s="357" t="str">
        <f t="array" ref="AK394">IF(COUNT(IF($R$5:$R$66=$AC394,IF($G$5:$G$66=AK$380,$T$5:$T$66,""),""))=0,"-",AVERAGE(IF($R$5:$R$66=$AC394,IF($G$5:$G$66=AK$380,$T$5:$T$66,""))))</f>
        <v>-</v>
      </c>
      <c r="AL394" s="357" t="str">
        <f t="array" ref="AL394">IF(COUNT(IF($R$5:$R$66=$AC394,IF($G$5:$G$66=AL$380,$T$5:$T$66,""),""))=0,"-",AVERAGE(IF($R$5:$R$66=$AC394,IF($G$5:$G$66=AL$380,$T$5:$T$66,""))))</f>
        <v>-</v>
      </c>
      <c r="AM394" s="357" t="str">
        <f t="array" ref="AM394">IF(COUNT(IF($R$5:$R$66=$AC394,IF($G$5:$G$66=AM$380,$T$5:$T$66,""),""))=0,"-",AVERAGE(IF($R$5:$R$66=$AC394,IF($G$5:$G$66=AM$380,$T$5:$T$66,""))))</f>
        <v>-</v>
      </c>
      <c r="AN394" s="357" t="str">
        <f t="array" ref="AN394">IF(COUNT(IF($R$5:$R$66=$AC394,IF($G$5:$G$66=AN$380,$T$5:$T$66,""),""))=0,"-",AVERAGE(IF($R$5:$R$66=$AC394,IF($G$5:$G$66=AN$380,$T$5:$T$66,""))))</f>
        <v>-</v>
      </c>
      <c r="AO394" s="357" t="str">
        <f t="array" ref="AO394">IF(COUNT(IF($R$5:$R$66=$AC394,IF($G$5:$G$66=AO$380,$T$5:$T$66,""),""))=0,"-",AVERAGE(IF($R$5:$R$66=$AC394,IF($G$5:$G$66=AO$380,$T$5:$T$66,""))))</f>
        <v>-</v>
      </c>
      <c r="AP394" s="359" t="str">
        <f t="array" ref="AP394">IF(AP372&gt;1,AVERAGE(IF($R$5:$R$66=$AC394,$T$5:$T$66,"-")),"-")</f>
        <v>-</v>
      </c>
      <c r="AQ394" s="19"/>
      <c r="AR394" s="19"/>
      <c r="AS394" s="19"/>
      <c r="AT394" s="19"/>
      <c r="AU394" s="19"/>
      <c r="AV394" s="19"/>
      <c r="AW394" s="19"/>
      <c r="AX394" s="19"/>
      <c r="AY394" s="19"/>
      <c r="AZ394" s="19"/>
      <c r="BA394" s="19"/>
      <c r="BB394" s="19"/>
      <c r="BC394" s="19"/>
      <c r="BF394" s="12"/>
      <c r="BG394" s="12"/>
      <c r="BH394" s="12"/>
      <c r="BI394" s="12"/>
      <c r="BJ394" s="12"/>
      <c r="BK394" s="12"/>
      <c r="BL394" s="12"/>
      <c r="BM394" s="12"/>
      <c r="BN394" s="12"/>
      <c r="BO394" s="12"/>
      <c r="BP394" s="12"/>
      <c r="BQ394" s="12"/>
      <c r="BR394" s="12"/>
      <c r="BS394" s="12"/>
      <c r="BT394" s="12"/>
      <c r="BU394" s="12"/>
    </row>
    <row r="395" spans="1:73">
      <c r="A395" s="19"/>
      <c r="B395" s="19"/>
      <c r="C395" s="19"/>
      <c r="D395" s="19"/>
      <c r="E395" s="89"/>
      <c r="F395" s="89"/>
      <c r="G395" s="19"/>
      <c r="H395" s="90"/>
      <c r="I395" s="90"/>
      <c r="J395" s="19"/>
      <c r="K395" s="19"/>
      <c r="L395" s="19"/>
      <c r="M395" s="19"/>
      <c r="N395" s="19"/>
      <c r="O395" s="19"/>
      <c r="P395" s="19"/>
      <c r="Q395" s="19"/>
      <c r="R395" s="141"/>
      <c r="S395" s="141"/>
      <c r="T395" s="141"/>
      <c r="U395" s="141"/>
      <c r="V395" s="141"/>
      <c r="W395" s="141"/>
      <c r="X395" s="141"/>
      <c r="Y395" s="141"/>
      <c r="Z395" s="19"/>
      <c r="AA395" s="19"/>
      <c r="AB395" s="19"/>
      <c r="AC395" s="140">
        <v>13</v>
      </c>
      <c r="AD395" s="357" t="str">
        <f t="array" ref="AD395">IF(COUNT(IF($R$5:$R$66=$AC395,IF($G$5:$G$66=AD$380,$T$5:$T$66,""),""))=0,"-",AVERAGE(IF($R$5:$R$66=$AC395,IF($G$5:$G$66=AD$380,$T$5:$T$66,""))))</f>
        <v>-</v>
      </c>
      <c r="AE395" s="357" t="str">
        <f t="array" ref="AE395">IF(COUNT(IF($R$5:$R$66=$AC395,IF($G$5:$G$66=AE$380,$T$5:$T$66,""),""))=0,"-",AVERAGE(IF($R$5:$R$66=$AC395,IF($G$5:$G$66=AE$380,$T$5:$T$66,""))))</f>
        <v>-</v>
      </c>
      <c r="AF395" s="357" t="str">
        <f t="array" ref="AF395">IF(COUNT(IF($R$5:$R$66=$AC395,IF($G$5:$G$66=AF$380,$T$5:$T$66,""),""))=0,"-",AVERAGE(IF($R$5:$R$66=$AC395,IF($G$5:$G$66=AF$380,$T$5:$T$66,""))))</f>
        <v>-</v>
      </c>
      <c r="AG395" s="357" t="str">
        <f t="array" ref="AG395">IF(COUNT(IF($R$5:$R$66=$AC395,IF($G$5:$G$66=AG$380,$T$5:$T$66,""),""))=0,"-",AVERAGE(IF($R$5:$R$66=$AC395,IF($G$5:$G$66=AG$380,$T$5:$T$66,""))))</f>
        <v>-</v>
      </c>
      <c r="AH395" s="357" t="str">
        <f t="array" ref="AH395">IF(COUNT(IF($R$5:$R$66=$AC395,IF($G$5:$G$66=AH$380,$T$5:$T$66,""),""))=0,"-",AVERAGE(IF($R$5:$R$66=$AC395,IF($G$5:$G$66=AH$380,$T$5:$T$66,""))))</f>
        <v>-</v>
      </c>
      <c r="AI395" s="357" t="str">
        <f t="array" ref="AI395">IF(COUNT(IF($R$5:$R$66=$AC395,IF($G$5:$G$66=AI$380,$T$5:$T$66,""),""))=0,"-",AVERAGE(IF($R$5:$R$66=$AC395,IF($G$5:$G$66=AI$380,$T$5:$T$66,""))))</f>
        <v>-</v>
      </c>
      <c r="AJ395" s="357" t="str">
        <f t="array" ref="AJ395">IF(COUNT(IF($R$5:$R$66=$AC395,IF($G$5:$G$66=AJ$380,$T$5:$T$66,""),""))=0,"-",AVERAGE(IF($R$5:$R$66=$AC395,IF($G$5:$G$66=AJ$380,$T$5:$T$66,""))))</f>
        <v>-</v>
      </c>
      <c r="AK395" s="357" t="str">
        <f t="array" ref="AK395">IF(COUNT(IF($R$5:$R$66=$AC395,IF($G$5:$G$66=AK$380,$T$5:$T$66,""),""))=0,"-",AVERAGE(IF($R$5:$R$66=$AC395,IF($G$5:$G$66=AK$380,$T$5:$T$66,""))))</f>
        <v>-</v>
      </c>
      <c r="AL395" s="357" t="str">
        <f t="array" ref="AL395">IF(COUNT(IF($R$5:$R$66=$AC395,IF($G$5:$G$66=AL$380,$T$5:$T$66,""),""))=0,"-",AVERAGE(IF($R$5:$R$66=$AC395,IF($G$5:$G$66=AL$380,$T$5:$T$66,""))))</f>
        <v>-</v>
      </c>
      <c r="AM395" s="357" t="str">
        <f t="array" ref="AM395">IF(COUNT(IF($R$5:$R$66=$AC395,IF($G$5:$G$66=AM$380,$T$5:$T$66,""),""))=0,"-",AVERAGE(IF($R$5:$R$66=$AC395,IF($G$5:$G$66=AM$380,$T$5:$T$66,""))))</f>
        <v>-</v>
      </c>
      <c r="AN395" s="357" t="str">
        <f t="array" ref="AN395">IF(COUNT(IF($R$5:$R$66=$AC395,IF($G$5:$G$66=AN$380,$T$5:$T$66,""),""))=0,"-",AVERAGE(IF($R$5:$R$66=$AC395,IF($G$5:$G$66=AN$380,$T$5:$T$66,""))))</f>
        <v>-</v>
      </c>
      <c r="AO395" s="357" t="str">
        <f t="array" ref="AO395">IF(COUNT(IF($R$5:$R$66=$AC395,IF($G$5:$G$66=AO$380,$T$5:$T$66,""),""))=0,"-",AVERAGE(IF($R$5:$R$66=$AC395,IF($G$5:$G$66=AO$380,$T$5:$T$66,""))))</f>
        <v>-</v>
      </c>
      <c r="AP395" s="359" t="str">
        <f t="array" ref="AP395">IF(AP373&gt;1,AVERAGE(IF($R$5:$R$66=$AC395,$T$5:$T$66,"-")),"-")</f>
        <v>-</v>
      </c>
      <c r="AQ395" s="19"/>
      <c r="AR395" s="19"/>
      <c r="AS395" s="19"/>
      <c r="AT395" s="19"/>
      <c r="AU395" s="19"/>
      <c r="AV395" s="19"/>
      <c r="AW395" s="19"/>
      <c r="AX395" s="19"/>
      <c r="AY395" s="19"/>
      <c r="AZ395" s="19"/>
      <c r="BA395" s="19"/>
      <c r="BB395" s="19"/>
      <c r="BC395" s="19"/>
      <c r="BF395" s="12"/>
      <c r="BG395" s="12"/>
      <c r="BH395" s="12"/>
      <c r="BI395" s="12"/>
      <c r="BJ395" s="12"/>
      <c r="BK395" s="12"/>
      <c r="BL395" s="12"/>
      <c r="BM395" s="12"/>
      <c r="BN395" s="12"/>
      <c r="BO395" s="12"/>
      <c r="BP395" s="12"/>
      <c r="BQ395" s="12"/>
      <c r="BR395" s="12"/>
      <c r="BS395" s="12"/>
      <c r="BT395" s="12"/>
      <c r="BU395" s="12"/>
    </row>
    <row r="396" spans="1:73">
      <c r="A396" s="19"/>
      <c r="B396" s="19"/>
      <c r="C396" s="19"/>
      <c r="D396" s="19"/>
      <c r="E396" s="89"/>
      <c r="F396" s="89"/>
      <c r="G396" s="19"/>
      <c r="H396" s="90"/>
      <c r="I396" s="90"/>
      <c r="J396" s="19"/>
      <c r="K396" s="19"/>
      <c r="L396" s="19"/>
      <c r="M396" s="19"/>
      <c r="N396" s="19"/>
      <c r="O396" s="19"/>
      <c r="P396" s="19"/>
      <c r="Q396" s="19"/>
      <c r="R396" s="141"/>
      <c r="S396" s="141"/>
      <c r="T396" s="141"/>
      <c r="U396" s="141"/>
      <c r="V396" s="141"/>
      <c r="W396" s="141"/>
      <c r="X396" s="141"/>
      <c r="Y396" s="141"/>
      <c r="Z396" s="19"/>
      <c r="AA396" s="19"/>
      <c r="AB396" s="19"/>
      <c r="AC396" s="140">
        <v>14</v>
      </c>
      <c r="AD396" s="357" t="str">
        <f t="array" ref="AD396">IF(COUNT(IF($R$5:$R$66=$AC396,IF($G$5:$G$66=AD$380,$T$5:$T$66,""),""))=0,"-",AVERAGE(IF($R$5:$R$66=$AC396,IF($G$5:$G$66=AD$380,$T$5:$T$66,""))))</f>
        <v>-</v>
      </c>
      <c r="AE396" s="357" t="str">
        <f t="array" ref="AE396">IF(COUNT(IF($R$5:$R$66=$AC396,IF($G$5:$G$66=AE$380,$T$5:$T$66,""),""))=0,"-",AVERAGE(IF($R$5:$R$66=$AC396,IF($G$5:$G$66=AE$380,$T$5:$T$66,""))))</f>
        <v>-</v>
      </c>
      <c r="AF396" s="357" t="str">
        <f t="array" ref="AF396">IF(COUNT(IF($R$5:$R$66=$AC396,IF($G$5:$G$66=AF$380,$T$5:$T$66,""),""))=0,"-",AVERAGE(IF($R$5:$R$66=$AC396,IF($G$5:$G$66=AF$380,$T$5:$T$66,""))))</f>
        <v>-</v>
      </c>
      <c r="AG396" s="357" t="str">
        <f t="array" ref="AG396">IF(COUNT(IF($R$5:$R$66=$AC396,IF($G$5:$G$66=AG$380,$T$5:$T$66,""),""))=0,"-",AVERAGE(IF($R$5:$R$66=$AC396,IF($G$5:$G$66=AG$380,$T$5:$T$66,""))))</f>
        <v>-</v>
      </c>
      <c r="AH396" s="357" t="str">
        <f t="array" ref="AH396">IF(COUNT(IF($R$5:$R$66=$AC396,IF($G$5:$G$66=AH$380,$T$5:$T$66,""),""))=0,"-",AVERAGE(IF($R$5:$R$66=$AC396,IF($G$5:$G$66=AH$380,$T$5:$T$66,""))))</f>
        <v>-</v>
      </c>
      <c r="AI396" s="357" t="str">
        <f t="array" ref="AI396">IF(COUNT(IF($R$5:$R$66=$AC396,IF($G$5:$G$66=AI$380,$T$5:$T$66,""),""))=0,"-",AVERAGE(IF($R$5:$R$66=$AC396,IF($G$5:$G$66=AI$380,$T$5:$T$66,""))))</f>
        <v>-</v>
      </c>
      <c r="AJ396" s="357" t="str">
        <f t="array" ref="AJ396">IF(COUNT(IF($R$5:$R$66=$AC396,IF($G$5:$G$66=AJ$380,$T$5:$T$66,""),""))=0,"-",AVERAGE(IF($R$5:$R$66=$AC396,IF($G$5:$G$66=AJ$380,$T$5:$T$66,""))))</f>
        <v>-</v>
      </c>
      <c r="AK396" s="357" t="str">
        <f t="array" ref="AK396">IF(COUNT(IF($R$5:$R$66=$AC396,IF($G$5:$G$66=AK$380,$T$5:$T$66,""),""))=0,"-",AVERAGE(IF($R$5:$R$66=$AC396,IF($G$5:$G$66=AK$380,$T$5:$T$66,""))))</f>
        <v>-</v>
      </c>
      <c r="AL396" s="357" t="str">
        <f t="array" ref="AL396">IF(COUNT(IF($R$5:$R$66=$AC396,IF($G$5:$G$66=AL$380,$T$5:$T$66,""),""))=0,"-",AVERAGE(IF($R$5:$R$66=$AC396,IF($G$5:$G$66=AL$380,$T$5:$T$66,""))))</f>
        <v>-</v>
      </c>
      <c r="AM396" s="357" t="str">
        <f t="array" ref="AM396">IF(COUNT(IF($R$5:$R$66=$AC396,IF($G$5:$G$66=AM$380,$T$5:$T$66,""),""))=0,"-",AVERAGE(IF($R$5:$R$66=$AC396,IF($G$5:$G$66=AM$380,$T$5:$T$66,""))))</f>
        <v>-</v>
      </c>
      <c r="AN396" s="357" t="str">
        <f t="array" ref="AN396">IF(COUNT(IF($R$5:$R$66=$AC396,IF($G$5:$G$66=AN$380,$T$5:$T$66,""),""))=0,"-",AVERAGE(IF($R$5:$R$66=$AC396,IF($G$5:$G$66=AN$380,$T$5:$T$66,""))))</f>
        <v>-</v>
      </c>
      <c r="AO396" s="357" t="str">
        <f t="array" ref="AO396">IF(COUNT(IF($R$5:$R$66=$AC396,IF($G$5:$G$66=AO$380,$T$5:$T$66,""),""))=0,"-",AVERAGE(IF($R$5:$R$66=$AC396,IF($G$5:$G$66=AO$380,$T$5:$T$66,""))))</f>
        <v>-</v>
      </c>
      <c r="AP396" s="359" t="str">
        <f t="array" ref="AP396">IF(AP374&gt;1,AVERAGE(IF($R$5:$R$66=$AC396,$T$5:$T$66,"-")),"-")</f>
        <v>-</v>
      </c>
      <c r="AQ396" s="19"/>
      <c r="AR396" s="19"/>
      <c r="AS396" s="19"/>
      <c r="AT396" s="19"/>
      <c r="AU396" s="19"/>
      <c r="AV396" s="19"/>
      <c r="AW396" s="19"/>
      <c r="AX396" s="19"/>
      <c r="AY396" s="19"/>
      <c r="AZ396" s="19"/>
      <c r="BA396" s="19"/>
      <c r="BB396" s="19"/>
      <c r="BC396" s="19"/>
      <c r="BF396" s="12"/>
      <c r="BG396" s="12"/>
      <c r="BH396" s="12"/>
      <c r="BI396" s="12"/>
      <c r="BJ396" s="12"/>
      <c r="BK396" s="12"/>
      <c r="BL396" s="12"/>
      <c r="BM396" s="12"/>
      <c r="BN396" s="12"/>
      <c r="BO396" s="12"/>
      <c r="BP396" s="12"/>
      <c r="BQ396" s="12"/>
      <c r="BR396" s="12"/>
      <c r="BS396" s="12"/>
      <c r="BT396" s="12"/>
      <c r="BU396" s="12"/>
    </row>
    <row r="397" spans="1:73">
      <c r="A397" s="19"/>
      <c r="B397" s="19"/>
      <c r="C397" s="19"/>
      <c r="D397" s="19"/>
      <c r="E397" s="89"/>
      <c r="F397" s="89"/>
      <c r="G397" s="19"/>
      <c r="H397" s="90"/>
      <c r="I397" s="90"/>
      <c r="J397" s="19"/>
      <c r="K397" s="19"/>
      <c r="L397" s="19"/>
      <c r="M397" s="19"/>
      <c r="N397" s="19"/>
      <c r="O397" s="19"/>
      <c r="P397" s="19"/>
      <c r="Q397" s="19"/>
      <c r="R397" s="141"/>
      <c r="S397" s="141"/>
      <c r="T397" s="141"/>
      <c r="U397" s="141"/>
      <c r="V397" s="141"/>
      <c r="W397" s="141"/>
      <c r="X397" s="141"/>
      <c r="Y397" s="141"/>
      <c r="Z397" s="19"/>
      <c r="AA397" s="19"/>
      <c r="AB397" s="19"/>
      <c r="AC397" s="140">
        <v>15</v>
      </c>
      <c r="AD397" s="357" t="str">
        <f t="array" ref="AD397">IF(COUNT(IF($R$5:$R$66=$AC397,IF($G$5:$G$66=AD$380,$T$5:$T$66,""),""))=0,"-",AVERAGE(IF($R$5:$R$66=$AC397,IF($G$5:$G$66=AD$380,$T$5:$T$66,""))))</f>
        <v>-</v>
      </c>
      <c r="AE397" s="357" t="str">
        <f t="array" ref="AE397">IF(COUNT(IF($R$5:$R$66=$AC397,IF($G$5:$G$66=AE$380,$T$5:$T$66,""),""))=0,"-",AVERAGE(IF($R$5:$R$66=$AC397,IF($G$5:$G$66=AE$380,$T$5:$T$66,""))))</f>
        <v>-</v>
      </c>
      <c r="AF397" s="357" t="str">
        <f t="array" ref="AF397">IF(COUNT(IF($R$5:$R$66=$AC397,IF($G$5:$G$66=AF$380,$T$5:$T$66,""),""))=0,"-",AVERAGE(IF($R$5:$R$66=$AC397,IF($G$5:$G$66=AF$380,$T$5:$T$66,""))))</f>
        <v>-</v>
      </c>
      <c r="AG397" s="357" t="str">
        <f t="array" ref="AG397">IF(COUNT(IF($R$5:$R$66=$AC397,IF($G$5:$G$66=AG$380,$T$5:$T$66,""),""))=0,"-",AVERAGE(IF($R$5:$R$66=$AC397,IF($G$5:$G$66=AG$380,$T$5:$T$66,""))))</f>
        <v>-</v>
      </c>
      <c r="AH397" s="357" t="str">
        <f t="array" ref="AH397">IF(COUNT(IF($R$5:$R$66=$AC397,IF($G$5:$G$66=AH$380,$T$5:$T$66,""),""))=0,"-",AVERAGE(IF($R$5:$R$66=$AC397,IF($G$5:$G$66=AH$380,$T$5:$T$66,""))))</f>
        <v>-</v>
      </c>
      <c r="AI397" s="357" t="str">
        <f t="array" ref="AI397">IF(COUNT(IF($R$5:$R$66=$AC397,IF($G$5:$G$66=AI$380,$T$5:$T$66,""),""))=0,"-",AVERAGE(IF($R$5:$R$66=$AC397,IF($G$5:$G$66=AI$380,$T$5:$T$66,""))))</f>
        <v>-</v>
      </c>
      <c r="AJ397" s="357" t="str">
        <f t="array" ref="AJ397">IF(COUNT(IF($R$5:$R$66=$AC397,IF($G$5:$G$66=AJ$380,$T$5:$T$66,""),""))=0,"-",AVERAGE(IF($R$5:$R$66=$AC397,IF($G$5:$G$66=AJ$380,$T$5:$T$66,""))))</f>
        <v>-</v>
      </c>
      <c r="AK397" s="357" t="str">
        <f t="array" ref="AK397">IF(COUNT(IF($R$5:$R$66=$AC397,IF($G$5:$G$66=AK$380,$T$5:$T$66,""),""))=0,"-",AVERAGE(IF($R$5:$R$66=$AC397,IF($G$5:$G$66=AK$380,$T$5:$T$66,""))))</f>
        <v>-</v>
      </c>
      <c r="AL397" s="357" t="str">
        <f t="array" ref="AL397">IF(COUNT(IF($R$5:$R$66=$AC397,IF($G$5:$G$66=AL$380,$T$5:$T$66,""),""))=0,"-",AVERAGE(IF($R$5:$R$66=$AC397,IF($G$5:$G$66=AL$380,$T$5:$T$66,""))))</f>
        <v>-</v>
      </c>
      <c r="AM397" s="357" t="str">
        <f t="array" ref="AM397">IF(COUNT(IF($R$5:$R$66=$AC397,IF($G$5:$G$66=AM$380,$T$5:$T$66,""),""))=0,"-",AVERAGE(IF($R$5:$R$66=$AC397,IF($G$5:$G$66=AM$380,$T$5:$T$66,""))))</f>
        <v>-</v>
      </c>
      <c r="AN397" s="357" t="str">
        <f t="array" ref="AN397">IF(COUNT(IF($R$5:$R$66=$AC397,IF($G$5:$G$66=AN$380,$T$5:$T$66,""),""))=0,"-",AVERAGE(IF($R$5:$R$66=$AC397,IF($G$5:$G$66=AN$380,$T$5:$T$66,""))))</f>
        <v>-</v>
      </c>
      <c r="AO397" s="357" t="str">
        <f t="array" ref="AO397">IF(COUNT(IF($R$5:$R$66=$AC397,IF($G$5:$G$66=AO$380,$T$5:$T$66,""),""))=0,"-",AVERAGE(IF($R$5:$R$66=$AC397,IF($G$5:$G$66=AO$380,$T$5:$T$66,""))))</f>
        <v>-</v>
      </c>
      <c r="AP397" s="360" t="str">
        <f t="array" ref="AP397">IF(AP375&gt;1,AVERAGE(IF($R$5:$R$66=$AC397,$T$5:$T$66,"-")),"-")</f>
        <v>-</v>
      </c>
      <c r="AQ397" s="19"/>
      <c r="AR397" s="19"/>
      <c r="AS397" s="19"/>
      <c r="AT397" s="19"/>
      <c r="AU397" s="19"/>
      <c r="AV397" s="19"/>
      <c r="AW397" s="19"/>
      <c r="AX397" s="19"/>
      <c r="AY397" s="19"/>
      <c r="AZ397" s="19"/>
      <c r="BA397" s="19"/>
      <c r="BB397" s="19"/>
      <c r="BC397" s="19"/>
      <c r="BF397" s="12"/>
      <c r="BG397" s="12"/>
      <c r="BH397" s="12"/>
      <c r="BI397" s="12"/>
      <c r="BJ397" s="12"/>
      <c r="BK397" s="12"/>
      <c r="BL397" s="12"/>
      <c r="BM397" s="12"/>
      <c r="BN397" s="12"/>
      <c r="BO397" s="12"/>
      <c r="BP397" s="12"/>
      <c r="BQ397" s="12"/>
      <c r="BR397" s="12"/>
      <c r="BS397" s="12"/>
      <c r="BT397" s="12"/>
      <c r="BU397" s="12"/>
    </row>
    <row r="398" spans="1:73">
      <c r="A398" s="19"/>
      <c r="B398" s="19"/>
      <c r="C398" s="19"/>
      <c r="D398" s="19"/>
      <c r="E398" s="89"/>
      <c r="F398" s="89"/>
      <c r="G398" s="19"/>
      <c r="H398" s="90"/>
      <c r="I398" s="90"/>
      <c r="J398" s="19"/>
      <c r="K398" s="19"/>
      <c r="L398" s="19"/>
      <c r="M398" s="19"/>
      <c r="N398" s="19"/>
      <c r="O398" s="19"/>
      <c r="P398" s="19"/>
      <c r="Q398" s="19"/>
      <c r="R398" s="141"/>
      <c r="S398" s="141"/>
      <c r="T398" s="141"/>
      <c r="U398" s="141"/>
      <c r="V398" s="141"/>
      <c r="W398" s="141"/>
      <c r="X398" s="141"/>
      <c r="Y398" s="141"/>
      <c r="Z398" s="19"/>
      <c r="AA398" s="19"/>
      <c r="AB398" s="19"/>
      <c r="AC398" s="361" t="s">
        <v>87</v>
      </c>
      <c r="AD398" s="362" t="str">
        <f t="shared" ref="AD398:AP398" si="115">IF(AD$376=0,"-",SUMPRODUCT(AD382:AD397,AD360:AD375)/AD376)</f>
        <v>-</v>
      </c>
      <c r="AE398" s="363" t="str">
        <f t="shared" si="115"/>
        <v>-</v>
      </c>
      <c r="AF398" s="363" t="str">
        <f t="shared" si="115"/>
        <v>-</v>
      </c>
      <c r="AG398" s="363">
        <f t="shared" si="115"/>
        <v>6.4595513330158755E-2</v>
      </c>
      <c r="AH398" s="363">
        <f t="shared" si="115"/>
        <v>4.3337138501147926E-2</v>
      </c>
      <c r="AI398" s="363" t="str">
        <f t="shared" si="115"/>
        <v>-</v>
      </c>
      <c r="AJ398" s="363">
        <f t="shared" si="115"/>
        <v>0.12175650863983457</v>
      </c>
      <c r="AK398" s="363">
        <f t="shared" si="115"/>
        <v>6.1452940323903679E-2</v>
      </c>
      <c r="AL398" s="363">
        <f t="shared" si="115"/>
        <v>9.882117688026168E-2</v>
      </c>
      <c r="AM398" s="363">
        <f t="shared" si="115"/>
        <v>0.14117310982894532</v>
      </c>
      <c r="AN398" s="363" t="str">
        <f t="shared" si="115"/>
        <v>-</v>
      </c>
      <c r="AO398" s="364" t="str">
        <f t="shared" si="115"/>
        <v>-</v>
      </c>
      <c r="AP398" s="365">
        <f t="shared" si="115"/>
        <v>7.9029799553087074E-2</v>
      </c>
      <c r="AQ398" s="19"/>
      <c r="AR398" s="19"/>
      <c r="AS398" s="19"/>
      <c r="AT398" s="19"/>
      <c r="AU398" s="19"/>
      <c r="AV398" s="19"/>
      <c r="AW398" s="19"/>
      <c r="AX398" s="19"/>
      <c r="AY398" s="19"/>
      <c r="AZ398" s="19"/>
      <c r="BA398" s="19"/>
      <c r="BB398" s="19"/>
      <c r="BC398" s="19"/>
      <c r="BF398" s="12"/>
      <c r="BG398" s="12"/>
      <c r="BH398" s="12"/>
      <c r="BI398" s="12"/>
      <c r="BJ398" s="12"/>
      <c r="BK398" s="12"/>
      <c r="BL398" s="12"/>
      <c r="BM398" s="12"/>
      <c r="BN398" s="12"/>
      <c r="BO398" s="12"/>
      <c r="BP398" s="12"/>
      <c r="BQ398" s="12"/>
      <c r="BR398" s="12"/>
      <c r="BS398" s="12"/>
      <c r="BT398" s="12"/>
      <c r="BU398" s="12"/>
    </row>
    <row r="399" spans="1:73">
      <c r="A399" s="19"/>
      <c r="B399" s="19"/>
      <c r="C399" s="19"/>
      <c r="D399" s="19"/>
      <c r="E399" s="89"/>
      <c r="F399" s="89"/>
      <c r="G399" s="19"/>
      <c r="H399" s="90"/>
      <c r="I399" s="90"/>
      <c r="J399" s="19"/>
      <c r="K399" s="19"/>
      <c r="L399" s="19"/>
      <c r="M399" s="19"/>
      <c r="N399" s="19"/>
      <c r="O399" s="19"/>
      <c r="P399" s="19"/>
      <c r="Q399" s="19"/>
      <c r="R399" s="141"/>
      <c r="S399" s="141"/>
      <c r="T399" s="141"/>
      <c r="U399" s="141"/>
      <c r="V399" s="141"/>
      <c r="W399" s="141"/>
      <c r="X399" s="141"/>
      <c r="Y399" s="141"/>
      <c r="Z399" s="19"/>
      <c r="AA399" s="19"/>
      <c r="AB399" s="19"/>
      <c r="AC399" s="366" t="s">
        <v>88</v>
      </c>
      <c r="AD399" s="118"/>
      <c r="AE399" s="367" t="s">
        <v>116</v>
      </c>
      <c r="AF399" s="118"/>
      <c r="AG399" s="118"/>
      <c r="AH399" s="118"/>
      <c r="AI399" s="118"/>
      <c r="AJ399" s="118"/>
      <c r="AK399" s="118"/>
      <c r="AL399" s="118"/>
      <c r="AM399" s="118"/>
      <c r="AN399" s="118"/>
      <c r="AO399" s="118"/>
      <c r="AP399" s="118"/>
      <c r="AQ399" s="19"/>
      <c r="AR399" s="19"/>
      <c r="AS399" s="19"/>
      <c r="AT399" s="19"/>
      <c r="AU399" s="19"/>
      <c r="AV399" s="19"/>
      <c r="AW399" s="19"/>
      <c r="AX399" s="19"/>
      <c r="AY399" s="19"/>
      <c r="AZ399" s="19"/>
      <c r="BA399" s="19"/>
      <c r="BB399" s="19"/>
      <c r="BC399" s="19"/>
      <c r="BF399" s="12"/>
      <c r="BG399" s="12"/>
      <c r="BH399" s="12"/>
      <c r="BI399" s="12"/>
      <c r="BJ399" s="12"/>
      <c r="BK399" s="12"/>
      <c r="BL399" s="12"/>
      <c r="BM399" s="12"/>
      <c r="BN399" s="12"/>
      <c r="BO399" s="12"/>
      <c r="BP399" s="12"/>
      <c r="BQ399" s="12"/>
      <c r="BR399" s="12"/>
      <c r="BS399" s="12"/>
      <c r="BT399" s="12"/>
      <c r="BU399" s="12"/>
    </row>
    <row r="400" spans="1:73">
      <c r="A400" s="19"/>
      <c r="B400" s="19"/>
      <c r="C400" s="19"/>
      <c r="D400" s="19"/>
      <c r="E400" s="89"/>
      <c r="F400" s="89"/>
      <c r="G400" s="19"/>
      <c r="H400" s="90"/>
      <c r="I400" s="90"/>
      <c r="J400" s="19"/>
      <c r="K400" s="19"/>
      <c r="L400" s="19"/>
      <c r="M400" s="19"/>
      <c r="N400" s="19"/>
      <c r="O400" s="19"/>
      <c r="P400" s="19"/>
      <c r="Q400" s="19"/>
      <c r="R400" s="141"/>
      <c r="S400" s="141"/>
      <c r="T400" s="141"/>
      <c r="U400" s="141"/>
      <c r="V400" s="141"/>
      <c r="W400" s="141"/>
      <c r="X400" s="141"/>
      <c r="Y400" s="141"/>
      <c r="Z400" s="19"/>
      <c r="AA400" s="19"/>
      <c r="AB400" s="19"/>
      <c r="AC400" s="168"/>
      <c r="AD400" s="353"/>
      <c r="AE400" s="353"/>
      <c r="AF400" s="353"/>
      <c r="AG400" s="353"/>
      <c r="AH400" s="353"/>
      <c r="AI400" s="353"/>
      <c r="AJ400" s="353"/>
      <c r="AK400" s="353"/>
      <c r="AL400" s="353"/>
      <c r="AM400" s="353"/>
      <c r="AN400" s="353"/>
      <c r="AO400" s="353"/>
      <c r="AP400" s="354"/>
      <c r="AQ400" s="19"/>
      <c r="AR400" s="19"/>
      <c r="AS400" s="19"/>
      <c r="AT400" s="19"/>
      <c r="AU400" s="19"/>
      <c r="AV400" s="19"/>
      <c r="AW400" s="19"/>
      <c r="AX400" s="19"/>
      <c r="AY400" s="19"/>
      <c r="AZ400" s="19"/>
      <c r="BA400" s="19"/>
      <c r="BB400" s="19"/>
      <c r="BC400" s="19"/>
      <c r="BF400" s="12"/>
      <c r="BG400" s="12"/>
      <c r="BH400" s="12"/>
      <c r="BI400" s="12"/>
      <c r="BJ400" s="12"/>
      <c r="BK400" s="12"/>
      <c r="BL400" s="12"/>
      <c r="BM400" s="12"/>
      <c r="BN400" s="12"/>
      <c r="BO400" s="12"/>
      <c r="BP400" s="12"/>
      <c r="BQ400" s="12"/>
      <c r="BR400" s="12"/>
      <c r="BS400" s="12"/>
      <c r="BT400" s="12"/>
      <c r="BU400" s="12"/>
    </row>
    <row r="401" spans="1:73">
      <c r="A401" s="19"/>
      <c r="B401" s="19"/>
      <c r="C401" s="19"/>
      <c r="D401" s="19"/>
      <c r="E401" s="89"/>
      <c r="F401" s="89"/>
      <c r="G401" s="19"/>
      <c r="H401" s="90"/>
      <c r="I401" s="90"/>
      <c r="J401" s="19"/>
      <c r="K401" s="19"/>
      <c r="L401" s="19"/>
      <c r="M401" s="19"/>
      <c r="N401" s="19"/>
      <c r="O401" s="19"/>
      <c r="P401" s="19"/>
      <c r="Q401" s="19"/>
      <c r="R401" s="141"/>
      <c r="S401" s="141"/>
      <c r="T401" s="141"/>
      <c r="U401" s="141"/>
      <c r="V401" s="141"/>
      <c r="W401" s="141"/>
      <c r="X401" s="141"/>
      <c r="Y401" s="141"/>
      <c r="Z401" s="19"/>
      <c r="AA401" s="19"/>
      <c r="AB401" s="19"/>
      <c r="AC401" s="593" t="s">
        <v>43</v>
      </c>
      <c r="AD401" s="594"/>
      <c r="AE401" s="594"/>
      <c r="AF401" s="594"/>
      <c r="AG401" s="595"/>
      <c r="AH401" s="136"/>
      <c r="AI401" s="118"/>
      <c r="AJ401" s="118"/>
      <c r="AK401" s="118"/>
      <c r="AL401" s="118"/>
      <c r="AM401" s="118"/>
      <c r="AN401" s="118"/>
      <c r="AO401" s="118"/>
      <c r="AP401" s="118"/>
      <c r="AQ401" s="19"/>
      <c r="AR401" s="19"/>
      <c r="AS401" s="19"/>
      <c r="AT401" s="19"/>
      <c r="AU401" s="19"/>
      <c r="AV401" s="19"/>
      <c r="AW401" s="19"/>
      <c r="AX401" s="19"/>
      <c r="AY401" s="19"/>
      <c r="AZ401" s="19"/>
      <c r="BA401" s="19"/>
      <c r="BB401" s="19"/>
      <c r="BC401" s="19"/>
      <c r="BF401" s="12"/>
      <c r="BG401" s="12"/>
      <c r="BH401" s="12"/>
      <c r="BI401" s="12"/>
      <c r="BJ401" s="12"/>
      <c r="BK401" s="12"/>
      <c r="BL401" s="12"/>
      <c r="BM401" s="12"/>
      <c r="BN401" s="12"/>
      <c r="BO401" s="12"/>
      <c r="BP401" s="12"/>
      <c r="BQ401" s="12"/>
      <c r="BR401" s="12"/>
      <c r="BS401" s="12"/>
      <c r="BT401" s="12"/>
      <c r="BU401" s="12"/>
    </row>
    <row r="402" spans="1:73">
      <c r="A402" s="19"/>
      <c r="B402" s="19"/>
      <c r="C402" s="19"/>
      <c r="D402" s="19"/>
      <c r="E402" s="89"/>
      <c r="F402" s="89"/>
      <c r="G402" s="19"/>
      <c r="H402" s="90"/>
      <c r="I402" s="90"/>
      <c r="J402" s="19"/>
      <c r="K402" s="19"/>
      <c r="L402" s="19"/>
      <c r="M402" s="19"/>
      <c r="N402" s="19"/>
      <c r="O402" s="19"/>
      <c r="P402" s="19"/>
      <c r="Q402" s="19"/>
      <c r="R402" s="141"/>
      <c r="S402" s="141"/>
      <c r="T402" s="141"/>
      <c r="U402" s="141"/>
      <c r="V402" s="141"/>
      <c r="W402" s="141"/>
      <c r="X402" s="141"/>
      <c r="Y402" s="141"/>
      <c r="Z402" s="19"/>
      <c r="AA402" s="19"/>
      <c r="AB402" s="19"/>
      <c r="AC402" s="368" t="str">
        <f>$R$3</f>
        <v>MODAL</v>
      </c>
      <c r="AD402" s="341">
        <v>1</v>
      </c>
      <c r="AE402" s="341">
        <v>2</v>
      </c>
      <c r="AF402" s="341">
        <v>3</v>
      </c>
      <c r="AG402" s="341">
        <v>4</v>
      </c>
      <c r="AH402" s="341">
        <v>5</v>
      </c>
      <c r="AI402" s="341">
        <v>6</v>
      </c>
      <c r="AJ402" s="341">
        <v>7</v>
      </c>
      <c r="AK402" s="341">
        <v>8</v>
      </c>
      <c r="AL402" s="341">
        <v>9</v>
      </c>
      <c r="AM402" s="341">
        <v>10</v>
      </c>
      <c r="AN402" s="341">
        <v>11</v>
      </c>
      <c r="AO402" s="342">
        <v>12</v>
      </c>
      <c r="AP402" s="369" t="s">
        <v>89</v>
      </c>
      <c r="AQ402" s="19"/>
      <c r="AR402" s="19"/>
      <c r="AS402" s="19"/>
      <c r="AT402" s="19"/>
      <c r="AU402" s="19"/>
      <c r="AV402" s="19"/>
      <c r="AW402" s="19"/>
      <c r="AX402" s="19"/>
      <c r="AY402" s="19"/>
      <c r="AZ402" s="19"/>
      <c r="BA402" s="19"/>
      <c r="BB402" s="19"/>
      <c r="BC402" s="19"/>
      <c r="BF402" s="12"/>
      <c r="BG402" s="12"/>
      <c r="BH402" s="12"/>
      <c r="BI402" s="12"/>
      <c r="BJ402" s="12"/>
      <c r="BK402" s="12"/>
      <c r="BL402" s="12"/>
      <c r="BM402" s="12"/>
      <c r="BN402" s="12"/>
      <c r="BO402" s="12"/>
      <c r="BP402" s="12"/>
      <c r="BQ402" s="12"/>
      <c r="BR402" s="12"/>
      <c r="BS402" s="12"/>
      <c r="BT402" s="12"/>
      <c r="BU402" s="12"/>
    </row>
    <row r="403" spans="1:73">
      <c r="A403" s="19"/>
      <c r="B403" s="19"/>
      <c r="C403" s="19"/>
      <c r="D403" s="19"/>
      <c r="E403" s="89"/>
      <c r="F403" s="89"/>
      <c r="G403" s="19"/>
      <c r="H403" s="90"/>
      <c r="I403" s="90"/>
      <c r="J403" s="19"/>
      <c r="K403" s="19"/>
      <c r="L403" s="19"/>
      <c r="M403" s="19"/>
      <c r="N403" s="19"/>
      <c r="O403" s="19"/>
      <c r="P403" s="19"/>
      <c r="Q403" s="19"/>
      <c r="R403" s="141"/>
      <c r="S403" s="141"/>
      <c r="T403" s="141"/>
      <c r="U403" s="141"/>
      <c r="V403" s="141"/>
      <c r="W403" s="141"/>
      <c r="X403" s="141"/>
      <c r="Y403" s="141"/>
      <c r="Z403" s="19"/>
      <c r="AA403" s="19"/>
      <c r="AB403" s="19"/>
      <c r="AC403" s="370" t="str">
        <f>$R$4</f>
        <v>(R1-R9)</v>
      </c>
      <c r="AD403" s="371" t="str">
        <f t="shared" ref="AD403:AO403" si="116">AD359</f>
        <v>Jan</v>
      </c>
      <c r="AE403" s="372" t="str">
        <f t="shared" si="116"/>
        <v>Feb</v>
      </c>
      <c r="AF403" s="372" t="str">
        <f t="shared" si="116"/>
        <v>Mar</v>
      </c>
      <c r="AG403" s="372" t="str">
        <f t="shared" si="116"/>
        <v>Apr</v>
      </c>
      <c r="AH403" s="372" t="str">
        <f t="shared" si="116"/>
        <v>May</v>
      </c>
      <c r="AI403" s="372" t="str">
        <f t="shared" si="116"/>
        <v>Jun</v>
      </c>
      <c r="AJ403" s="372" t="str">
        <f t="shared" si="116"/>
        <v>Jul</v>
      </c>
      <c r="AK403" s="372" t="str">
        <f t="shared" si="116"/>
        <v>Aug</v>
      </c>
      <c r="AL403" s="372" t="str">
        <f t="shared" si="116"/>
        <v>Sep</v>
      </c>
      <c r="AM403" s="372" t="str">
        <f t="shared" si="116"/>
        <v>Oct</v>
      </c>
      <c r="AN403" s="372" t="str">
        <f t="shared" si="116"/>
        <v>Nov</v>
      </c>
      <c r="AO403" s="373" t="str">
        <f t="shared" si="116"/>
        <v>Dec</v>
      </c>
      <c r="AP403" s="374" t="s">
        <v>90</v>
      </c>
      <c r="AQ403" s="19"/>
      <c r="AR403" s="19"/>
      <c r="AS403" s="19"/>
      <c r="AT403" s="19"/>
      <c r="AU403" s="19"/>
      <c r="AV403" s="19"/>
      <c r="AW403" s="19"/>
      <c r="AX403" s="19"/>
      <c r="AY403" s="19"/>
      <c r="AZ403" s="19"/>
      <c r="BA403" s="19"/>
      <c r="BB403" s="19"/>
      <c r="BC403" s="19"/>
      <c r="BF403" s="12"/>
      <c r="BG403" s="12"/>
      <c r="BH403" s="12"/>
      <c r="BI403" s="12"/>
      <c r="BJ403" s="12"/>
      <c r="BK403" s="12"/>
      <c r="BL403" s="12"/>
      <c r="BM403" s="12"/>
      <c r="BN403" s="12"/>
      <c r="BO403" s="12"/>
      <c r="BP403" s="12"/>
      <c r="BQ403" s="12"/>
      <c r="BR403" s="12"/>
      <c r="BS403" s="12"/>
      <c r="BT403" s="12"/>
      <c r="BU403" s="12"/>
    </row>
    <row r="404" spans="1:73">
      <c r="A404" s="19"/>
      <c r="B404" s="19"/>
      <c r="C404" s="19"/>
      <c r="D404" s="19"/>
      <c r="E404" s="89"/>
      <c r="F404" s="89"/>
      <c r="G404" s="19"/>
      <c r="H404" s="90"/>
      <c r="I404" s="90"/>
      <c r="J404" s="19"/>
      <c r="K404" s="19"/>
      <c r="L404" s="19"/>
      <c r="M404" s="19"/>
      <c r="N404" s="19"/>
      <c r="O404" s="19"/>
      <c r="P404" s="19"/>
      <c r="Q404" s="19"/>
      <c r="R404" s="141"/>
      <c r="S404" s="141"/>
      <c r="T404" s="141"/>
      <c r="U404" s="141"/>
      <c r="V404" s="141"/>
      <c r="W404" s="141"/>
      <c r="X404" s="141"/>
      <c r="Y404" s="141"/>
      <c r="Z404" s="19"/>
      <c r="AA404" s="19"/>
      <c r="AB404" s="19"/>
      <c r="AC404" s="375">
        <v>0</v>
      </c>
      <c r="AD404" s="376" t="str">
        <f t="array" ref="AD404">IF(AD360="-","-",COUNT(IF($R$5:$R$66=$H$5:$Q$66,IF($H$5:$Q$66=$AC404,IF($G$5:$G$66=AD$358,$H$5:$Q$66,""),""),""))/COUNT(IF($R$5:$R$66=$AC404,IF($G$5:$G$66=AD$358,$H$5:$Q$66,""),"")))</f>
        <v>-</v>
      </c>
      <c r="AE404" s="376" t="str">
        <f t="array" ref="AE404">IF(AE360="-","-",COUNT(IF($R$5:$R$66=$H$5:$Q$66,IF($H$5:$Q$66=$AC404,IF($G$5:$G$66=AE$358,$H$5:$Q$66,""),""),""))/COUNT(IF($R$5:$R$66=$AC404,IF($G$5:$G$66=AE$358,$H$5:$Q$66,""),"")))</f>
        <v>-</v>
      </c>
      <c r="AF404" s="376" t="str">
        <f t="array" ref="AF404">IF(AF360="-","-",COUNT(IF($R$5:$R$66=$H$5:$Q$66,IF($H$5:$Q$66=$AC404,IF($G$5:$G$66=AF$358,$H$5:$Q$66,""),""),""))/COUNT(IF($R$5:$R$66=$AC404,IF($G$5:$G$66=AF$358,$H$5:$Q$66,""),"")))</f>
        <v>-</v>
      </c>
      <c r="AG404" s="376" t="str">
        <f t="array" ref="AG404">IF(AG360="-","-",COUNT(IF($R$5:$R$66=$H$5:$Q$66,IF($H$5:$Q$66=$AC404,IF($G$5:$G$66=AG$358,$H$5:$Q$66,""),""),""))/COUNT(IF($R$5:$R$66=$AC404,IF($G$5:$G$66=AG$358,$H$5:$Q$66,""),"")))</f>
        <v>-</v>
      </c>
      <c r="AH404" s="376" t="str">
        <f t="array" ref="AH404">IF(AH360="-","-",COUNT(IF($R$5:$R$66=$H$5:$Q$66,IF($H$5:$Q$66=$AC404,IF($G$5:$G$66=AH$358,$H$5:$Q$66,""),""),""))/COUNT(IF($R$5:$R$66=$AC404,IF($G$5:$G$66=AH$358,$H$5:$Q$66,""),"")))</f>
        <v>-</v>
      </c>
      <c r="AI404" s="376" t="str">
        <f t="array" ref="AI404">IF(AI360="-","-",COUNT(IF($R$5:$R$66=$H$5:$Q$66,IF($H$5:$Q$66=$AC404,IF($G$5:$G$66=AI$358,$H$5:$Q$66,""),""),""))/COUNT(IF($R$5:$R$66=$AC404,IF($G$5:$G$66=AI$358,$H$5:$Q$66,""),"")))</f>
        <v>-</v>
      </c>
      <c r="AJ404" s="376" t="str">
        <f t="array" ref="AJ404">IF(AJ360="-","-",COUNT(IF($R$5:$R$66=$H$5:$Q$66,IF($H$5:$Q$66=$AC404,IF($G$5:$G$66=AJ$358,$H$5:$Q$66,""),""),""))/COUNT(IF($R$5:$R$66=$AC404,IF($G$5:$G$66=AJ$358,$H$5:$Q$66,""),"")))</f>
        <v>-</v>
      </c>
      <c r="AK404" s="376" t="str">
        <f t="array" ref="AK404">IF(AK360="-","-",COUNT(IF($R$5:$R$66=$H$5:$Q$66,IF($H$5:$Q$66=$AC404,IF($G$5:$G$66=AK$358,$H$5:$Q$66,""),""),""))/COUNT(IF($R$5:$R$66=$AC404,IF($G$5:$G$66=AK$358,$H$5:$Q$66,""),"")))</f>
        <v>-</v>
      </c>
      <c r="AL404" s="376" t="str">
        <f t="array" ref="AL404">IF(AL360="-","-",COUNT(IF($R$5:$R$66=$H$5:$Q$66,IF($H$5:$Q$66=$AC404,IF($G$5:$G$66=AL$358,$H$5:$Q$66,""),""),""))/COUNT(IF($R$5:$R$66=$AC404,IF($G$5:$G$66=AL$358,$H$5:$Q$66,""),"")))</f>
        <v>-</v>
      </c>
      <c r="AM404" s="376" t="str">
        <f t="array" ref="AM404">IF(AM360="-","-",COUNT(IF($R$5:$R$66=$H$5:$Q$66,IF($H$5:$Q$66=$AC404,IF($G$5:$G$66=AM$358,$H$5:$Q$66,""),""),""))/COUNT(IF($R$5:$R$66=$AC404,IF($G$5:$G$66=AM$358,$H$5:$Q$66,""),"")))</f>
        <v>-</v>
      </c>
      <c r="AN404" s="376" t="str">
        <f t="array" ref="AN404">IF(AN360="-","-",COUNT(IF($R$5:$R$66=$H$5:$Q$66,IF($H$5:$Q$66=$AC404,IF($G$5:$G$66=AN$358,$H$5:$Q$66,""),""),""))/COUNT(IF($R$5:$R$66=$AC404,IF($G$5:$G$66=AN$358,$H$5:$Q$66,""),"")))</f>
        <v>-</v>
      </c>
      <c r="AO404" s="376" t="str">
        <f t="array" ref="AO404">IF(AO360="-","-",COUNT(IF($R$5:$R$66=$H$5:$Q$66,IF($H$5:$Q$66=$AC404,IF($G$5:$G$66=AO$358,$H$5:$Q$66,""),""),""))/COUNT(IF($R$5:$R$66=$AC404,IF($G$5:$G$66=AO$358,$H$5:$Q$66,""),"")))</f>
        <v>-</v>
      </c>
      <c r="AP404" s="152" t="str">
        <f t="array" ref="AP404">IF(AP360=0,"-",COUNT(IF($R$5:$R$66=$H$5:$Q$66,IF($H$5:$Q$66=$AC404,$H$5:$Q$66,""),""))/COUNT(IF($R$5:$R$66=$AC404,$H$5:$Q$66,"")))</f>
        <v>-</v>
      </c>
      <c r="AQ404" s="19"/>
      <c r="AR404" s="19"/>
      <c r="AS404" s="19"/>
      <c r="AT404" s="19"/>
      <c r="AU404" s="19"/>
      <c r="AV404" s="19"/>
      <c r="AW404" s="19"/>
      <c r="AX404" s="19"/>
      <c r="AY404" s="19"/>
      <c r="AZ404" s="19"/>
      <c r="BA404" s="19"/>
      <c r="BB404" s="19"/>
      <c r="BC404" s="19"/>
      <c r="BF404" s="12"/>
      <c r="BG404" s="12"/>
      <c r="BH404" s="12"/>
      <c r="BI404" s="12"/>
      <c r="BJ404" s="12"/>
      <c r="BK404" s="12"/>
      <c r="BL404" s="12"/>
      <c r="BM404" s="12"/>
      <c r="BN404" s="12"/>
      <c r="BO404" s="12"/>
      <c r="BP404" s="12"/>
      <c r="BQ404" s="12"/>
      <c r="BR404" s="12"/>
      <c r="BS404" s="12"/>
      <c r="BT404" s="12"/>
      <c r="BU404" s="12"/>
    </row>
    <row r="405" spans="1:73">
      <c r="A405" s="19"/>
      <c r="B405" s="19"/>
      <c r="C405" s="19"/>
      <c r="D405" s="19"/>
      <c r="E405" s="89"/>
      <c r="F405" s="89"/>
      <c r="G405" s="19"/>
      <c r="H405" s="90"/>
      <c r="I405" s="90"/>
      <c r="J405" s="19"/>
      <c r="K405" s="19"/>
      <c r="L405" s="19"/>
      <c r="M405" s="19"/>
      <c r="N405" s="19"/>
      <c r="O405" s="19"/>
      <c r="P405" s="19"/>
      <c r="Q405" s="19"/>
      <c r="R405" s="141"/>
      <c r="S405" s="141"/>
      <c r="T405" s="141"/>
      <c r="U405" s="141"/>
      <c r="V405" s="141"/>
      <c r="W405" s="141"/>
      <c r="X405" s="141"/>
      <c r="Y405" s="141"/>
      <c r="Z405" s="19"/>
      <c r="AA405" s="19"/>
      <c r="AB405" s="19"/>
      <c r="AC405" s="377">
        <v>1</v>
      </c>
      <c r="AD405" s="376" t="str">
        <f t="array" ref="AD405">IF(AD361="-","-",COUNT(IF($R$5:$R$66=$H$5:$Q$66,IF($H$5:$Q$66=$AC405,IF($G$5:$G$66=AD$358,$H$5:$Q$66,""),""),""))/COUNT(IF($R$5:$R$66=$AC405,IF($G$5:$G$66=AD$358,$H$5:$Q$66,""),"")))</f>
        <v>-</v>
      </c>
      <c r="AE405" s="376" t="str">
        <f t="array" ref="AE405">IF(AE361="-","-",COUNT(IF($R$5:$R$66=$H$5:$Q$66,IF($H$5:$Q$66=$AC405,IF($G$5:$G$66=AE$358,$H$5:$Q$66,""),""),""))/COUNT(IF($R$5:$R$66=$AC405,IF($G$5:$G$66=AE$358,$H$5:$Q$66,""),"")))</f>
        <v>-</v>
      </c>
      <c r="AF405" s="376" t="str">
        <f t="array" ref="AF405">IF(AF361="-","-",COUNT(IF($R$5:$R$66=$H$5:$Q$66,IF($H$5:$Q$66=$AC405,IF($G$5:$G$66=AF$358,$H$5:$Q$66,""),""),""))/COUNT(IF($R$5:$R$66=$AC405,IF($G$5:$G$66=AF$358,$H$5:$Q$66,""),"")))</f>
        <v>-</v>
      </c>
      <c r="AG405" s="376" t="str">
        <f t="array" ref="AG405">IF(AG361="-","-",COUNT(IF($R$5:$R$66=$H$5:$Q$66,IF($H$5:$Q$66=$AC405,IF($G$5:$G$66=AG$358,$H$5:$Q$66,""),""),""))/COUNT(IF($R$5:$R$66=$AC405,IF($G$5:$G$66=AG$358,$H$5:$Q$66,""),"")))</f>
        <v>-</v>
      </c>
      <c r="AH405" s="376" t="str">
        <f t="array" ref="AH405">IF(AH361="-","-",COUNT(IF($R$5:$R$66=$H$5:$Q$66,IF($H$5:$Q$66=$AC405,IF($G$5:$G$66=AH$358,$H$5:$Q$66,""),""),""))/COUNT(IF($R$5:$R$66=$AC405,IF($G$5:$G$66=AH$358,$H$5:$Q$66,""),"")))</f>
        <v>-</v>
      </c>
      <c r="AI405" s="376" t="str">
        <f t="array" ref="AI405">IF(AI361="-","-",COUNT(IF($R$5:$R$66=$H$5:$Q$66,IF($H$5:$Q$66=$AC405,IF($G$5:$G$66=AI$358,$H$5:$Q$66,""),""),""))/COUNT(IF($R$5:$R$66=$AC405,IF($G$5:$G$66=AI$358,$H$5:$Q$66,""),"")))</f>
        <v>-</v>
      </c>
      <c r="AJ405" s="376" t="str">
        <f t="array" ref="AJ405">IF(AJ361="-","-",COUNT(IF($R$5:$R$66=$H$5:$Q$66,IF($H$5:$Q$66=$AC405,IF($G$5:$G$66=AJ$358,$H$5:$Q$66,""),""),""))/COUNT(IF($R$5:$R$66=$AC405,IF($G$5:$G$66=AJ$358,$H$5:$Q$66,""),"")))</f>
        <v>-</v>
      </c>
      <c r="AK405" s="376" t="str">
        <f t="array" ref="AK405">IF(AK361="-","-",COUNT(IF($R$5:$R$66=$H$5:$Q$66,IF($H$5:$Q$66=$AC405,IF($G$5:$G$66=AK$358,$H$5:$Q$66,""),""),""))/COUNT(IF($R$5:$R$66=$AC405,IF($G$5:$G$66=AK$358,$H$5:$Q$66,""),"")))</f>
        <v>-</v>
      </c>
      <c r="AL405" s="376" t="str">
        <f t="array" ref="AL405">IF(AL361="-","-",COUNT(IF($R$5:$R$66=$H$5:$Q$66,IF($H$5:$Q$66=$AC405,IF($G$5:$G$66=AL$358,$H$5:$Q$66,""),""),""))/COUNT(IF($R$5:$R$66=$AC405,IF($G$5:$G$66=AL$358,$H$5:$Q$66,""),"")))</f>
        <v>-</v>
      </c>
      <c r="AM405" s="376" t="str">
        <f t="array" ref="AM405">IF(AM361="-","-",COUNT(IF($R$5:$R$66=$H$5:$Q$66,IF($H$5:$Q$66=$AC405,IF($G$5:$G$66=AM$358,$H$5:$Q$66,""),""),""))/COUNT(IF($R$5:$R$66=$AC405,IF($G$5:$G$66=AM$358,$H$5:$Q$66,""),"")))</f>
        <v>-</v>
      </c>
      <c r="AN405" s="376" t="str">
        <f t="array" ref="AN405">IF(AN361="-","-",COUNT(IF($R$5:$R$66=$H$5:$Q$66,IF($H$5:$Q$66=$AC405,IF($G$5:$G$66=AN$358,$H$5:$Q$66,""),""),""))/COUNT(IF($R$5:$R$66=$AC405,IF($G$5:$G$66=AN$358,$H$5:$Q$66,""),"")))</f>
        <v>-</v>
      </c>
      <c r="AO405" s="376" t="str">
        <f t="array" ref="AO405">IF(AO361="-","-",COUNT(IF($R$5:$R$66=$H$5:$Q$66,IF($H$5:$Q$66=$AC405,IF($G$5:$G$66=AO$358,$H$5:$Q$66,""),""),""))/COUNT(IF($R$5:$R$66=$AC405,IF($G$5:$G$66=AO$358,$H$5:$Q$66,""),"")))</f>
        <v>-</v>
      </c>
      <c r="AP405" s="155" t="str">
        <f t="array" ref="AP405">IF(AP361=0,"-",COUNT(IF($R$5:$R$66=$H$5:$Q$66,IF($H$5:$Q$66=$AC405,$H$5:$Q$66,""),""))/COUNT(IF($R$5:$R$66=$AC405,$H$5:$Q$66,"")))</f>
        <v>-</v>
      </c>
      <c r="AQ405" s="19"/>
      <c r="AR405" s="19"/>
      <c r="AS405" s="19"/>
      <c r="AT405" s="19"/>
      <c r="AU405" s="19"/>
      <c r="AV405" s="19"/>
      <c r="AW405" s="19"/>
      <c r="AX405" s="19"/>
      <c r="AY405" s="19"/>
      <c r="AZ405" s="19"/>
      <c r="BA405" s="19"/>
      <c r="BB405" s="19"/>
      <c r="BC405" s="19"/>
      <c r="BF405" s="12"/>
      <c r="BG405" s="12"/>
      <c r="BH405" s="12"/>
      <c r="BI405" s="12"/>
      <c r="BJ405" s="12"/>
      <c r="BK405" s="12"/>
      <c r="BL405" s="12"/>
      <c r="BM405" s="12"/>
      <c r="BN405" s="12"/>
      <c r="BO405" s="12"/>
      <c r="BP405" s="12"/>
      <c r="BQ405" s="12"/>
      <c r="BR405" s="12"/>
      <c r="BS405" s="12"/>
      <c r="BT405" s="12"/>
      <c r="BU405" s="12"/>
    </row>
    <row r="406" spans="1:73">
      <c r="A406" s="19"/>
      <c r="B406" s="19"/>
      <c r="C406" s="19"/>
      <c r="D406" s="19"/>
      <c r="E406" s="89"/>
      <c r="F406" s="89"/>
      <c r="G406" s="19"/>
      <c r="H406" s="90"/>
      <c r="I406" s="90"/>
      <c r="J406" s="19"/>
      <c r="K406" s="19"/>
      <c r="L406" s="19"/>
      <c r="M406" s="19"/>
      <c r="N406" s="19"/>
      <c r="O406" s="19"/>
      <c r="P406" s="19"/>
      <c r="Q406" s="19"/>
      <c r="R406" s="141"/>
      <c r="S406" s="141"/>
      <c r="T406" s="141"/>
      <c r="U406" s="141"/>
      <c r="V406" s="141"/>
      <c r="W406" s="141"/>
      <c r="X406" s="141"/>
      <c r="Y406" s="141"/>
      <c r="Z406" s="19"/>
      <c r="AA406" s="19"/>
      <c r="AB406" s="19"/>
      <c r="AC406" s="377">
        <v>2</v>
      </c>
      <c r="AD406" s="376" t="str">
        <f t="array" ref="AD406">IF(AD362="-","-",COUNT(IF($R$5:$R$66=$H$5:$Q$66,IF($H$5:$Q$66=$AC406,IF($G$5:$G$66=AD$358,$H$5:$Q$66,""),""),""))/COUNT(IF($R$5:$R$66=$AC406,IF($G$5:$G$66=AD$358,$H$5:$Q$66,""),"")))</f>
        <v>-</v>
      </c>
      <c r="AE406" s="376" t="str">
        <f t="array" ref="AE406">IF(AE362="-","-",COUNT(IF($R$5:$R$66=$H$5:$Q$66,IF($H$5:$Q$66=$AC406,IF($G$5:$G$66=AE$358,$H$5:$Q$66,""),""),""))/COUNT(IF($R$5:$R$66=$AC406,IF($G$5:$G$66=AE$358,$H$5:$Q$66,""),"")))</f>
        <v>-</v>
      </c>
      <c r="AF406" s="376" t="str">
        <f t="array" ref="AF406">IF(AF362="-","-",COUNT(IF($R$5:$R$66=$H$5:$Q$66,IF($H$5:$Q$66=$AC406,IF($G$5:$G$66=AF$358,$H$5:$Q$66,""),""),""))/COUNT(IF($R$5:$R$66=$AC406,IF($G$5:$G$66=AF$358,$H$5:$Q$66,""),"")))</f>
        <v>-</v>
      </c>
      <c r="AG406" s="376" t="str">
        <f t="array" ref="AG406">IF(AG362="-","-",COUNT(IF($R$5:$R$66=$H$5:$Q$66,IF($H$5:$Q$66=$AC406,IF($G$5:$G$66=AG$358,$H$5:$Q$66,""),""),""))/COUNT(IF($R$5:$R$66=$AC406,IF($G$5:$G$66=AG$358,$H$5:$Q$66,""),"")))</f>
        <v>-</v>
      </c>
      <c r="AH406" s="376" t="str">
        <f t="array" ref="AH406">IF(AH362="-","-",COUNT(IF($R$5:$R$66=$H$5:$Q$66,IF($H$5:$Q$66=$AC406,IF($G$5:$G$66=AH$358,$H$5:$Q$66,""),""),""))/COUNT(IF($R$5:$R$66=$AC406,IF($G$5:$G$66=AH$358,$H$5:$Q$66,""),"")))</f>
        <v>-</v>
      </c>
      <c r="AI406" s="376" t="str">
        <f t="array" ref="AI406">IF(AI362="-","-",COUNT(IF($R$5:$R$66=$H$5:$Q$66,IF($H$5:$Q$66=$AC406,IF($G$5:$G$66=AI$358,$H$5:$Q$66,""),""),""))/COUNT(IF($R$5:$R$66=$AC406,IF($G$5:$G$66=AI$358,$H$5:$Q$66,""),"")))</f>
        <v>-</v>
      </c>
      <c r="AJ406" s="376" t="str">
        <f t="array" ref="AJ406">IF(AJ362="-","-",COUNT(IF($R$5:$R$66=$H$5:$Q$66,IF($H$5:$Q$66=$AC406,IF($G$5:$G$66=AJ$358,$H$5:$Q$66,""),""),""))/COUNT(IF($R$5:$R$66=$AC406,IF($G$5:$G$66=AJ$358,$H$5:$Q$66,""),"")))</f>
        <v>-</v>
      </c>
      <c r="AK406" s="376">
        <f t="array" ref="AK406">IF(AK362="-","-",COUNT(IF($R$5:$R$66=$H$5:$Q$66,IF($H$5:$Q$66=$AC406,IF($G$5:$G$66=AK$358,$H$5:$Q$66,""),""),""))/COUNT(IF($R$5:$R$66=$AC406,IF($G$5:$G$66=AK$358,$H$5:$Q$66,""),"")))</f>
        <v>1</v>
      </c>
      <c r="AL406" s="376" t="str">
        <f t="array" ref="AL406">IF(AL362="-","-",COUNT(IF($R$5:$R$66=$H$5:$Q$66,IF($H$5:$Q$66=$AC406,IF($G$5:$G$66=AL$358,$H$5:$Q$66,""),""),""))/COUNT(IF($R$5:$R$66=$AC406,IF($G$5:$G$66=AL$358,$H$5:$Q$66,""),"")))</f>
        <v>-</v>
      </c>
      <c r="AM406" s="376">
        <f t="array" ref="AM406">IF(AM362="-","-",COUNT(IF($R$5:$R$66=$H$5:$Q$66,IF($H$5:$Q$66=$AC406,IF($G$5:$G$66=AM$358,$H$5:$Q$66,""),""),""))/COUNT(IF($R$5:$R$66=$AC406,IF($G$5:$G$66=AM$358,$H$5:$Q$66,""),"")))</f>
        <v>0.9</v>
      </c>
      <c r="AN406" s="376" t="str">
        <f t="array" ref="AN406">IF(AN362="-","-",COUNT(IF($R$5:$R$66=$H$5:$Q$66,IF($H$5:$Q$66=$AC406,IF($G$5:$G$66=AN$358,$H$5:$Q$66,""),""),""))/COUNT(IF($R$5:$R$66=$AC406,IF($G$5:$G$66=AN$358,$H$5:$Q$66,""),"")))</f>
        <v>-</v>
      </c>
      <c r="AO406" s="376" t="str">
        <f t="array" ref="AO406">IF(AO362="-","-",COUNT(IF($R$5:$R$66=$H$5:$Q$66,IF($H$5:$Q$66=$AC406,IF($G$5:$G$66=AO$358,$H$5:$Q$66,""),""),""))/COUNT(IF($R$5:$R$66=$AC406,IF($G$5:$G$66=AO$358,$H$5:$Q$66,""),"")))</f>
        <v>-</v>
      </c>
      <c r="AP406" s="155">
        <f t="array" ref="AP406">IF(AP362=0,"-",COUNT(IF($R$5:$R$66=$H$5:$Q$66,IF($H$5:$Q$66=$AC406,$H$5:$Q$66,""),""))/COUNT(IF($R$5:$R$66=$AC406,$H$5:$Q$66,"")))</f>
        <v>0.95</v>
      </c>
      <c r="AQ406" s="19"/>
      <c r="AR406" s="19"/>
      <c r="AS406" s="19"/>
      <c r="AT406" s="19"/>
      <c r="AU406" s="19"/>
      <c r="AV406" s="19"/>
      <c r="AW406" s="19"/>
      <c r="AX406" s="19"/>
      <c r="AY406" s="19"/>
      <c r="AZ406" s="19"/>
      <c r="BA406" s="19"/>
      <c r="BB406" s="19"/>
      <c r="BC406" s="19"/>
      <c r="BF406" s="12"/>
      <c r="BG406" s="12"/>
      <c r="BH406" s="12"/>
      <c r="BI406" s="12"/>
      <c r="BJ406" s="12"/>
      <c r="BK406" s="12"/>
      <c r="BL406" s="12"/>
      <c r="BM406" s="12"/>
      <c r="BN406" s="12"/>
      <c r="BO406" s="12"/>
      <c r="BP406" s="12"/>
      <c r="BQ406" s="12"/>
      <c r="BR406" s="12"/>
      <c r="BS406" s="12"/>
      <c r="BT406" s="12"/>
      <c r="BU406" s="12"/>
    </row>
    <row r="407" spans="1:73">
      <c r="A407" s="19"/>
      <c r="B407" s="19"/>
      <c r="C407" s="19"/>
      <c r="D407" s="19"/>
      <c r="E407" s="89"/>
      <c r="F407" s="89"/>
      <c r="G407" s="19"/>
      <c r="H407" s="90"/>
      <c r="I407" s="90"/>
      <c r="J407" s="19"/>
      <c r="K407" s="19"/>
      <c r="L407" s="19"/>
      <c r="M407" s="19"/>
      <c r="N407" s="19"/>
      <c r="O407" s="19"/>
      <c r="P407" s="19"/>
      <c r="Q407" s="19"/>
      <c r="R407" s="141"/>
      <c r="S407" s="141"/>
      <c r="T407" s="141"/>
      <c r="U407" s="141"/>
      <c r="V407" s="141"/>
      <c r="W407" s="141"/>
      <c r="X407" s="141"/>
      <c r="Y407" s="141"/>
      <c r="Z407" s="19"/>
      <c r="AA407" s="19"/>
      <c r="AB407" s="19"/>
      <c r="AC407" s="377">
        <v>3</v>
      </c>
      <c r="AD407" s="376" t="str">
        <f t="array" ref="AD407">IF(AD363="-","-",COUNT(IF($R$5:$R$66=$H$5:$Q$66,IF($H$5:$Q$66=$AC407,IF($G$5:$G$66=AD$358,$H$5:$Q$66,""),""),""))/COUNT(IF($R$5:$R$66=$AC407,IF($G$5:$G$66=AD$358,$H$5:$Q$66,""),"")))</f>
        <v>-</v>
      </c>
      <c r="AE407" s="376" t="str">
        <f t="array" ref="AE407">IF(AE363="-","-",COUNT(IF($R$5:$R$66=$H$5:$Q$66,IF($H$5:$Q$66=$AC407,IF($G$5:$G$66=AE$358,$H$5:$Q$66,""),""),""))/COUNT(IF($R$5:$R$66=$AC407,IF($G$5:$G$66=AE$358,$H$5:$Q$66,""),"")))</f>
        <v>-</v>
      </c>
      <c r="AF407" s="376" t="str">
        <f t="array" ref="AF407">IF(AF363="-","-",COUNT(IF($R$5:$R$66=$H$5:$Q$66,IF($H$5:$Q$66=$AC407,IF($G$5:$G$66=AF$358,$H$5:$Q$66,""),""),""))/COUNT(IF($R$5:$R$66=$AC407,IF($G$5:$G$66=AF$358,$H$5:$Q$66,""),"")))</f>
        <v>-</v>
      </c>
      <c r="AG407" s="376">
        <f t="array" ref="AG407">IF(AG363="-","-",COUNT(IF($R$5:$R$66=$H$5:$Q$66,IF($H$5:$Q$66=$AC407,IF($G$5:$G$66=AG$358,$H$5:$Q$66,""),""),""))/COUNT(IF($R$5:$R$66=$AC407,IF($G$5:$G$66=AG$358,$H$5:$Q$66,""),"")))</f>
        <v>1</v>
      </c>
      <c r="AH407" s="376" t="str">
        <f t="array" ref="AH407">IF(AH363="-","-",COUNT(IF($R$5:$R$66=$H$5:$Q$66,IF($H$5:$Q$66=$AC407,IF($G$5:$G$66=AH$358,$H$5:$Q$66,""),""),""))/COUNT(IF($R$5:$R$66=$AC407,IF($G$5:$G$66=AH$358,$H$5:$Q$66,""),"")))</f>
        <v>-</v>
      </c>
      <c r="AI407" s="376" t="str">
        <f t="array" ref="AI407">IF(AI363="-","-",COUNT(IF($R$5:$R$66=$H$5:$Q$66,IF($H$5:$Q$66=$AC407,IF($G$5:$G$66=AI$358,$H$5:$Q$66,""),""),""))/COUNT(IF($R$5:$R$66=$AC407,IF($G$5:$G$66=AI$358,$H$5:$Q$66,""),"")))</f>
        <v>-</v>
      </c>
      <c r="AJ407" s="376">
        <f t="array" ref="AJ407">IF(AJ363="-","-",COUNT(IF($R$5:$R$66=$H$5:$Q$66,IF($H$5:$Q$66=$AC407,IF($G$5:$G$66=AJ$358,$H$5:$Q$66,""),""),""))/COUNT(IF($R$5:$R$66=$AC407,IF($G$5:$G$66=AJ$358,$H$5:$Q$66,""),"")))</f>
        <v>0.75</v>
      </c>
      <c r="AK407" s="376" t="str">
        <f t="array" ref="AK407">IF(AK363="-","-",COUNT(IF($R$5:$R$66=$H$5:$Q$66,IF($H$5:$Q$66=$AC407,IF($G$5:$G$66=AK$358,$H$5:$Q$66,""),""),""))/COUNT(IF($R$5:$R$66=$AC407,IF($G$5:$G$66=AK$358,$H$5:$Q$66,""),"")))</f>
        <v>-</v>
      </c>
      <c r="AL407" s="376">
        <f t="array" ref="AL407">IF(AL363="-","-",COUNT(IF($R$5:$R$66=$H$5:$Q$66,IF($H$5:$Q$66=$AC407,IF($G$5:$G$66=AL$358,$H$5:$Q$66,""),""),""))/COUNT(IF($R$5:$R$66=$AC407,IF($G$5:$G$66=AL$358,$H$5:$Q$66,""),"")))</f>
        <v>0.85</v>
      </c>
      <c r="AM407" s="376">
        <f t="array" ref="AM407">IF(AM363="-","-",COUNT(IF($R$5:$R$66=$H$5:$Q$66,IF($H$5:$Q$66=$AC407,IF($G$5:$G$66=AM$358,$H$5:$Q$66,""),""),""))/COUNT(IF($R$5:$R$66=$AC407,IF($G$5:$G$66=AM$358,$H$5:$Q$66,""),"")))</f>
        <v>0.8</v>
      </c>
      <c r="AN407" s="376" t="str">
        <f t="array" ref="AN407">IF(AN363="-","-",COUNT(IF($R$5:$R$66=$H$5:$Q$66,IF($H$5:$Q$66=$AC407,IF($G$5:$G$66=AN$358,$H$5:$Q$66,""),""),""))/COUNT(IF($R$5:$R$66=$AC407,IF($G$5:$G$66=AN$358,$H$5:$Q$66,""),"")))</f>
        <v>-</v>
      </c>
      <c r="AO407" s="376" t="str">
        <f t="array" ref="AO407">IF(AO363="-","-",COUNT(IF($R$5:$R$66=$H$5:$Q$66,IF($H$5:$Q$66=$AC407,IF($G$5:$G$66=AO$358,$H$5:$Q$66,""),""),""))/COUNT(IF($R$5:$R$66=$AC407,IF($G$5:$G$66=AO$358,$H$5:$Q$66,""),"")))</f>
        <v>-</v>
      </c>
      <c r="AP407" s="155">
        <f t="array" ref="AP407">IF(AP363=0,"-",COUNT(IF($R$5:$R$66=$H$5:$Q$66,IF($H$5:$Q$66=$AC407,$H$5:$Q$66,""),""))/COUNT(IF($R$5:$R$66=$AC407,$H$5:$Q$66,"")))</f>
        <v>0.85555555555555551</v>
      </c>
      <c r="AQ407" s="19"/>
      <c r="AR407" s="19"/>
      <c r="AS407" s="19"/>
      <c r="AT407" s="19"/>
      <c r="AU407" s="19"/>
      <c r="AV407" s="19"/>
      <c r="AW407" s="19"/>
      <c r="AX407" s="19"/>
      <c r="AY407" s="19"/>
      <c r="AZ407" s="19"/>
      <c r="BA407" s="19"/>
      <c r="BB407" s="19"/>
      <c r="BC407" s="19"/>
      <c r="BF407" s="12"/>
      <c r="BG407" s="12"/>
      <c r="BH407" s="12"/>
      <c r="BI407" s="12"/>
      <c r="BJ407" s="12"/>
      <c r="BK407" s="12"/>
      <c r="BL407" s="12"/>
      <c r="BM407" s="12"/>
      <c r="BN407" s="12"/>
      <c r="BO407" s="12"/>
      <c r="BP407" s="12"/>
      <c r="BQ407" s="12"/>
      <c r="BR407" s="12"/>
      <c r="BS407" s="12"/>
      <c r="BT407" s="12"/>
      <c r="BU407" s="12"/>
    </row>
    <row r="408" spans="1:73">
      <c r="A408" s="19"/>
      <c r="B408" s="19"/>
      <c r="C408" s="19"/>
      <c r="D408" s="19"/>
      <c r="E408" s="89"/>
      <c r="F408" s="89"/>
      <c r="G408" s="19"/>
      <c r="H408" s="90"/>
      <c r="I408" s="90"/>
      <c r="J408" s="19"/>
      <c r="K408" s="19"/>
      <c r="L408" s="19"/>
      <c r="M408" s="19"/>
      <c r="N408" s="19"/>
      <c r="O408" s="19"/>
      <c r="P408" s="19"/>
      <c r="Q408" s="19"/>
      <c r="R408" s="141"/>
      <c r="S408" s="141"/>
      <c r="T408" s="141"/>
      <c r="U408" s="141"/>
      <c r="V408" s="141"/>
      <c r="W408" s="141"/>
      <c r="X408" s="141"/>
      <c r="Y408" s="141"/>
      <c r="Z408" s="19"/>
      <c r="AA408" s="19"/>
      <c r="AB408" s="19"/>
      <c r="AC408" s="377">
        <v>4</v>
      </c>
      <c r="AD408" s="376" t="str">
        <f t="array" ref="AD408">IF(AD364="-","-",COUNT(IF($R$5:$R$66=$H$5:$Q$66,IF($H$5:$Q$66=$AC408,IF($G$5:$G$66=AD$358,$H$5:$Q$66,""),""),""))/COUNT(IF($R$5:$R$66=$AC408,IF($G$5:$G$66=AD$358,$H$5:$Q$66,""),"")))</f>
        <v>-</v>
      </c>
      <c r="AE408" s="376" t="str">
        <f t="array" ref="AE408">IF(AE364="-","-",COUNT(IF($R$5:$R$66=$H$5:$Q$66,IF($H$5:$Q$66=$AC408,IF($G$5:$G$66=AE$358,$H$5:$Q$66,""),""),""))/COUNT(IF($R$5:$R$66=$AC408,IF($G$5:$G$66=AE$358,$H$5:$Q$66,""),"")))</f>
        <v>-</v>
      </c>
      <c r="AF408" s="376" t="str">
        <f t="array" ref="AF408">IF(AF364="-","-",COUNT(IF($R$5:$R$66=$H$5:$Q$66,IF($H$5:$Q$66=$AC408,IF($G$5:$G$66=AF$358,$H$5:$Q$66,""),""),""))/COUNT(IF($R$5:$R$66=$AC408,IF($G$5:$G$66=AF$358,$H$5:$Q$66,""),"")))</f>
        <v>-</v>
      </c>
      <c r="AG408" s="376">
        <f t="array" ref="AG408">IF(AG364="-","-",COUNT(IF($R$5:$R$66=$H$5:$Q$66,IF($H$5:$Q$66=$AC408,IF($G$5:$G$66=AG$358,$H$5:$Q$66,""),""),""))/COUNT(IF($R$5:$R$66=$AC408,IF($G$5:$G$66=AG$358,$H$5:$Q$66,""),"")))</f>
        <v>0.8</v>
      </c>
      <c r="AH408" s="376" t="str">
        <f t="array" ref="AH408">IF(AH364="-","-",COUNT(IF($R$5:$R$66=$H$5:$Q$66,IF($H$5:$Q$66=$AC408,IF($G$5:$G$66=AH$358,$H$5:$Q$66,""),""),""))/COUNT(IF($R$5:$R$66=$AC408,IF($G$5:$G$66=AH$358,$H$5:$Q$66,""),"")))</f>
        <v>-</v>
      </c>
      <c r="AI408" s="376" t="str">
        <f t="array" ref="AI408">IF(AI364="-","-",COUNT(IF($R$5:$R$66=$H$5:$Q$66,IF($H$5:$Q$66=$AC408,IF($G$5:$G$66=AI$358,$H$5:$Q$66,""),""),""))/COUNT(IF($R$5:$R$66=$AC408,IF($G$5:$G$66=AI$358,$H$5:$Q$66,""),"")))</f>
        <v>-</v>
      </c>
      <c r="AJ408" s="376">
        <f t="array" ref="AJ408">IF(AJ364="-","-",COUNT(IF($R$5:$R$66=$H$5:$Q$66,IF($H$5:$Q$66=$AC408,IF($G$5:$G$66=AJ$358,$H$5:$Q$66,""),""),""))/COUNT(IF($R$5:$R$66=$AC408,IF($G$5:$G$66=AJ$358,$H$5:$Q$66,""),"")))</f>
        <v>0.62</v>
      </c>
      <c r="AK408" s="376">
        <f t="array" ref="AK408">IF(AK364="-","-",COUNT(IF($R$5:$R$66=$H$5:$Q$66,IF($H$5:$Q$66=$AC408,IF($G$5:$G$66=AK$358,$H$5:$Q$66,""),""),""))/COUNT(IF($R$5:$R$66=$AC408,IF($G$5:$G$66=AK$358,$H$5:$Q$66,""),"")))</f>
        <v>0.91428571428571426</v>
      </c>
      <c r="AL408" s="376" t="str">
        <f t="array" ref="AL408">IF(AL364="-","-",COUNT(IF($R$5:$R$66=$H$5:$Q$66,IF($H$5:$Q$66=$AC408,IF($G$5:$G$66=AL$358,$H$5:$Q$66,""),""),""))/COUNT(IF($R$5:$R$66=$AC408,IF($G$5:$G$66=AL$358,$H$5:$Q$66,""),"")))</f>
        <v>-</v>
      </c>
      <c r="AM408" s="376" t="str">
        <f t="array" ref="AM408">IF(AM364="-","-",COUNT(IF($R$5:$R$66=$H$5:$Q$66,IF($H$5:$Q$66=$AC408,IF($G$5:$G$66=AM$358,$H$5:$Q$66,""),""),""))/COUNT(IF($R$5:$R$66=$AC408,IF($G$5:$G$66=AM$358,$H$5:$Q$66,""),"")))</f>
        <v>-</v>
      </c>
      <c r="AN408" s="376" t="str">
        <f t="array" ref="AN408">IF(AN364="-","-",COUNT(IF($R$5:$R$66=$H$5:$Q$66,IF($H$5:$Q$66=$AC408,IF($G$5:$G$66=AN$358,$H$5:$Q$66,""),""),""))/COUNT(IF($R$5:$R$66=$AC408,IF($G$5:$G$66=AN$358,$H$5:$Q$66,""),"")))</f>
        <v>-</v>
      </c>
      <c r="AO408" s="376" t="str">
        <f t="array" ref="AO408">IF(AO364="-","-",COUNT(IF($R$5:$R$66=$H$5:$Q$66,IF($H$5:$Q$66=$AC408,IF($G$5:$G$66=AO$358,$H$5:$Q$66,""),""),""))/COUNT(IF($R$5:$R$66=$AC408,IF($G$5:$G$66=AO$358,$H$5:$Q$66,""),"")))</f>
        <v>-</v>
      </c>
      <c r="AP408" s="155">
        <f t="array" ref="AP408">IF(AP364=0,"-",COUNT(IF($R$5:$R$66=$H$5:$Q$66,IF($H$5:$Q$66=$AC408,$H$5:$Q$66,""),""))/COUNT(IF($R$5:$R$66=$AC408,$H$5:$Q$66,"")))</f>
        <v>0.79545454545454541</v>
      </c>
      <c r="AQ408" s="19"/>
      <c r="AR408" s="19"/>
      <c r="AS408" s="19"/>
      <c r="AT408" s="19"/>
      <c r="AU408" s="19"/>
      <c r="AV408" s="19"/>
      <c r="AW408" s="19"/>
      <c r="AX408" s="19"/>
      <c r="AY408" s="19"/>
      <c r="AZ408" s="19"/>
      <c r="BA408" s="19"/>
      <c r="BB408" s="19"/>
      <c r="BC408" s="19"/>
      <c r="BF408" s="12"/>
      <c r="BG408" s="12"/>
      <c r="BH408" s="12"/>
      <c r="BI408" s="12"/>
      <c r="BJ408" s="12"/>
      <c r="BK408" s="12"/>
      <c r="BL408" s="12"/>
      <c r="BM408" s="12"/>
      <c r="BN408" s="12"/>
      <c r="BO408" s="12"/>
      <c r="BP408" s="12"/>
      <c r="BQ408" s="12"/>
      <c r="BR408" s="12"/>
      <c r="BS408" s="12"/>
      <c r="BT408" s="12"/>
      <c r="BU408" s="12"/>
    </row>
    <row r="409" spans="1:73">
      <c r="A409" s="19"/>
      <c r="B409" s="19"/>
      <c r="C409" s="19"/>
      <c r="D409" s="19"/>
      <c r="E409" s="89"/>
      <c r="F409" s="89"/>
      <c r="G409" s="19"/>
      <c r="H409" s="90"/>
      <c r="I409" s="90"/>
      <c r="J409" s="19"/>
      <c r="K409" s="19"/>
      <c r="L409" s="19"/>
      <c r="M409" s="19"/>
      <c r="N409" s="19"/>
      <c r="O409" s="19"/>
      <c r="P409" s="19"/>
      <c r="Q409" s="19"/>
      <c r="R409" s="141"/>
      <c r="S409" s="141"/>
      <c r="T409" s="141"/>
      <c r="U409" s="141"/>
      <c r="V409" s="141"/>
      <c r="W409" s="141"/>
      <c r="X409" s="141"/>
      <c r="Y409" s="141"/>
      <c r="Z409" s="19"/>
      <c r="AA409" s="19"/>
      <c r="AB409" s="19"/>
      <c r="AC409" s="377">
        <v>5</v>
      </c>
      <c r="AD409" s="376" t="str">
        <f t="array" ref="AD409">IF(AD365="-","-",COUNT(IF($R$5:$R$66=$H$5:$Q$66,IF($H$5:$Q$66=$AC409,IF($G$5:$G$66=AD$358,$H$5:$Q$66,""),""),""))/COUNT(IF($R$5:$R$66=$AC409,IF($G$5:$G$66=AD$358,$H$5:$Q$66,""),"")))</f>
        <v>-</v>
      </c>
      <c r="AE409" s="376" t="str">
        <f t="array" ref="AE409">IF(AE365="-","-",COUNT(IF($R$5:$R$66=$H$5:$Q$66,IF($H$5:$Q$66=$AC409,IF($G$5:$G$66=AE$358,$H$5:$Q$66,""),""),""))/COUNT(IF($R$5:$R$66=$AC409,IF($G$5:$G$66=AE$358,$H$5:$Q$66,""),"")))</f>
        <v>-</v>
      </c>
      <c r="AF409" s="376" t="str">
        <f t="array" ref="AF409">IF(AF365="-","-",COUNT(IF($R$5:$R$66=$H$5:$Q$66,IF($H$5:$Q$66=$AC409,IF($G$5:$G$66=AF$358,$H$5:$Q$66,""),""),""))/COUNT(IF($R$5:$R$66=$AC409,IF($G$5:$G$66=AF$358,$H$5:$Q$66,""),"")))</f>
        <v>-</v>
      </c>
      <c r="AG409" s="376">
        <f t="array" ref="AG409">IF(AG365="-","-",COUNT(IF($R$5:$R$66=$H$5:$Q$66,IF($H$5:$Q$66=$AC409,IF($G$5:$G$66=AG$358,$H$5:$Q$66,""),""),""))/COUNT(IF($R$5:$R$66=$AC409,IF($G$5:$G$66=AG$358,$H$5:$Q$66,""),"")))</f>
        <v>0.8</v>
      </c>
      <c r="AH409" s="376">
        <f t="array" ref="AH409">IF(AH365="-","-",COUNT(IF($R$5:$R$66=$H$5:$Q$66,IF($H$5:$Q$66=$AC409,IF($G$5:$G$66=AH$358,$H$5:$Q$66,""),""),""))/COUNT(IF($R$5:$R$66=$AC409,IF($G$5:$G$66=AH$358,$H$5:$Q$66,""),"")))</f>
        <v>0.95</v>
      </c>
      <c r="AI409" s="376" t="str">
        <f t="array" ref="AI409">IF(AI365="-","-",COUNT(IF($R$5:$R$66=$H$5:$Q$66,IF($H$5:$Q$66=$AC409,IF($G$5:$G$66=AI$358,$H$5:$Q$66,""),""),""))/COUNT(IF($R$5:$R$66=$AC409,IF($G$5:$G$66=AI$358,$H$5:$Q$66,""),"")))</f>
        <v>-</v>
      </c>
      <c r="AJ409" s="376">
        <f t="array" ref="AJ409">IF(AJ365="-","-",COUNT(IF($R$5:$R$66=$H$5:$Q$66,IF($H$5:$Q$66=$AC409,IF($G$5:$G$66=AJ$358,$H$5:$Q$66,""),""),""))/COUNT(IF($R$5:$R$66=$AC409,IF($G$5:$G$66=AJ$358,$H$5:$Q$66,""),"")))</f>
        <v>0.5</v>
      </c>
      <c r="AK409" s="376">
        <f t="array" ref="AK409">IF(AK365="-","-",COUNT(IF($R$5:$R$66=$H$5:$Q$66,IF($H$5:$Q$66=$AC409,IF($G$5:$G$66=AK$358,$H$5:$Q$66,""),""),""))/COUNT(IF($R$5:$R$66=$AC409,IF($G$5:$G$66=AK$358,$H$5:$Q$66,""),"")))</f>
        <v>0.5</v>
      </c>
      <c r="AL409" s="376" t="str">
        <f t="array" ref="AL409">IF(AL365="-","-",COUNT(IF($R$5:$R$66=$H$5:$Q$66,IF($H$5:$Q$66=$AC409,IF($G$5:$G$66=AL$358,$H$5:$Q$66,""),""),""))/COUNT(IF($R$5:$R$66=$AC409,IF($G$5:$G$66=AL$358,$H$5:$Q$66,""),"")))</f>
        <v>-</v>
      </c>
      <c r="AM409" s="376" t="str">
        <f t="array" ref="AM409">IF(AM365="-","-",COUNT(IF($R$5:$R$66=$H$5:$Q$66,IF($H$5:$Q$66=$AC409,IF($G$5:$G$66=AM$358,$H$5:$Q$66,""),""),""))/COUNT(IF($R$5:$R$66=$AC409,IF($G$5:$G$66=AM$358,$H$5:$Q$66,""),"")))</f>
        <v>-</v>
      </c>
      <c r="AN409" s="376" t="str">
        <f t="array" ref="AN409">IF(AN365="-","-",COUNT(IF($R$5:$R$66=$H$5:$Q$66,IF($H$5:$Q$66=$AC409,IF($G$5:$G$66=AN$358,$H$5:$Q$66,""),""),""))/COUNT(IF($R$5:$R$66=$AC409,IF($G$5:$G$66=AN$358,$H$5:$Q$66,""),"")))</f>
        <v>-</v>
      </c>
      <c r="AO409" s="376" t="str">
        <f t="array" ref="AO409">IF(AO365="-","-",COUNT(IF($R$5:$R$66=$H$5:$Q$66,IF($H$5:$Q$66=$AC409,IF($G$5:$G$66=AO$358,$H$5:$Q$66,""),""),""))/COUNT(IF($R$5:$R$66=$AC409,IF($G$5:$G$66=AO$358,$H$5:$Q$66,""),"")))</f>
        <v>-</v>
      </c>
      <c r="AP409" s="155">
        <f t="array" ref="AP409">IF(AP365=0,"-",COUNT(IF($R$5:$R$66=$H$5:$Q$66,IF($H$5:$Q$66=$AC409,$H$5:$Q$66,""),""))/COUNT(IF($R$5:$R$66=$AC409,$H$5:$Q$66,"")))</f>
        <v>0.77692307692307694</v>
      </c>
      <c r="AQ409" s="19"/>
      <c r="AR409" s="19"/>
      <c r="AS409" s="19"/>
      <c r="AT409" s="19"/>
      <c r="AU409" s="19"/>
      <c r="AV409" s="19"/>
      <c r="AW409" s="19"/>
      <c r="AX409" s="19"/>
      <c r="AY409" s="19"/>
      <c r="AZ409" s="19"/>
      <c r="BA409" s="19"/>
      <c r="BB409" s="19"/>
      <c r="BC409" s="19"/>
      <c r="BF409" s="12"/>
      <c r="BG409" s="12"/>
      <c r="BH409" s="12"/>
      <c r="BI409" s="12"/>
      <c r="BJ409" s="12"/>
      <c r="BK409" s="12"/>
      <c r="BL409" s="12"/>
      <c r="BM409" s="12"/>
      <c r="BN409" s="12"/>
      <c r="BO409" s="12"/>
      <c r="BP409" s="12"/>
      <c r="BQ409" s="12"/>
      <c r="BR409" s="12"/>
      <c r="BS409" s="12"/>
      <c r="BT409" s="12"/>
      <c r="BU409" s="12"/>
    </row>
    <row r="410" spans="1:73">
      <c r="A410" s="19"/>
      <c r="B410" s="19"/>
      <c r="C410" s="19"/>
      <c r="D410" s="19"/>
      <c r="E410" s="89"/>
      <c r="F410" s="89"/>
      <c r="G410" s="19"/>
      <c r="H410" s="90"/>
      <c r="I410" s="90"/>
      <c r="J410" s="19"/>
      <c r="K410" s="19"/>
      <c r="L410" s="19"/>
      <c r="M410" s="19"/>
      <c r="N410" s="19"/>
      <c r="O410" s="19"/>
      <c r="P410" s="19"/>
      <c r="Q410" s="19"/>
      <c r="R410" s="141"/>
      <c r="S410" s="141"/>
      <c r="T410" s="141"/>
      <c r="U410" s="141"/>
      <c r="V410" s="141"/>
      <c r="W410" s="141"/>
      <c r="X410" s="141"/>
      <c r="Y410" s="141"/>
      <c r="Z410" s="19"/>
      <c r="AA410" s="19"/>
      <c r="AB410" s="19"/>
      <c r="AC410" s="377">
        <v>6</v>
      </c>
      <c r="AD410" s="376" t="str">
        <f t="array" ref="AD410">IF(AD366="-","-",COUNT(IF($R$5:$R$66=$H$5:$Q$66,IF($H$5:$Q$66=$AC410,IF($G$5:$G$66=AD$358,$H$5:$Q$66,""),""),""))/COUNT(IF($R$5:$R$66=$AC410,IF($G$5:$G$66=AD$358,$H$5:$Q$66,""),"")))</f>
        <v>-</v>
      </c>
      <c r="AE410" s="376" t="str">
        <f t="array" ref="AE410">IF(AE366="-","-",COUNT(IF($R$5:$R$66=$H$5:$Q$66,IF($H$5:$Q$66=$AC410,IF($G$5:$G$66=AE$358,$H$5:$Q$66,""),""),""))/COUNT(IF($R$5:$R$66=$AC410,IF($G$5:$G$66=AE$358,$H$5:$Q$66,""),"")))</f>
        <v>-</v>
      </c>
      <c r="AF410" s="376" t="str">
        <f t="array" ref="AF410">IF(AF366="-","-",COUNT(IF($R$5:$R$66=$H$5:$Q$66,IF($H$5:$Q$66=$AC410,IF($G$5:$G$66=AF$358,$H$5:$Q$66,""),""),""))/COUNT(IF($R$5:$R$66=$AC410,IF($G$5:$G$66=AF$358,$H$5:$Q$66,""),"")))</f>
        <v>-</v>
      </c>
      <c r="AG410" s="376">
        <f t="array" ref="AG410">IF(AG366="-","-",COUNT(IF($R$5:$R$66=$H$5:$Q$66,IF($H$5:$Q$66=$AC410,IF($G$5:$G$66=AG$358,$H$5:$Q$66,""),""),""))/COUNT(IF($R$5:$R$66=$AC410,IF($G$5:$G$66=AG$358,$H$5:$Q$66,""),"")))</f>
        <v>0.68333333333333335</v>
      </c>
      <c r="AH410" s="376">
        <f t="array" ref="AH410">IF(AH366="-","-",COUNT(IF($R$5:$R$66=$H$5:$Q$66,IF($H$5:$Q$66=$AC410,IF($G$5:$G$66=AH$358,$H$5:$Q$66,""),""),""))/COUNT(IF($R$5:$R$66=$AC410,IF($G$5:$G$66=AH$358,$H$5:$Q$66,""),"")))</f>
        <v>0.8</v>
      </c>
      <c r="AI410" s="376" t="str">
        <f t="array" ref="AI410">IF(AI366="-","-",COUNT(IF($R$5:$R$66=$H$5:$Q$66,IF($H$5:$Q$66=$AC410,IF($G$5:$G$66=AI$358,$H$5:$Q$66,""),""),""))/COUNT(IF($R$5:$R$66=$AC410,IF($G$5:$G$66=AI$358,$H$5:$Q$66,""),"")))</f>
        <v>-</v>
      </c>
      <c r="AJ410" s="376">
        <f t="array" ref="AJ410">IF(AJ366="-","-",COUNT(IF($R$5:$R$66=$H$5:$Q$66,IF($H$5:$Q$66=$AC410,IF($G$5:$G$66=AJ$358,$H$5:$Q$66,""),""),""))/COUNT(IF($R$5:$R$66=$AC410,IF($G$5:$G$66=AJ$358,$H$5:$Q$66,""),"")))</f>
        <v>0.9</v>
      </c>
      <c r="AK410" s="376">
        <f t="array" ref="AK410">IF(AK366="-","-",COUNT(IF($R$5:$R$66=$H$5:$Q$66,IF($H$5:$Q$66=$AC410,IF($G$5:$G$66=AK$358,$H$5:$Q$66,""),""),""))/COUNT(IF($R$5:$R$66=$AC410,IF($G$5:$G$66=AK$358,$H$5:$Q$66,""),"")))</f>
        <v>0.7</v>
      </c>
      <c r="AL410" s="376" t="str">
        <f t="array" ref="AL410">IF(AL366="-","-",COUNT(IF($R$5:$R$66=$H$5:$Q$66,IF($H$5:$Q$66=$AC410,IF($G$5:$G$66=AL$358,$H$5:$Q$66,""),""),""))/COUNT(IF($R$5:$R$66=$AC410,IF($G$5:$G$66=AL$358,$H$5:$Q$66,""),"")))</f>
        <v>-</v>
      </c>
      <c r="AM410" s="376" t="str">
        <f t="array" ref="AM410">IF(AM366="-","-",COUNT(IF($R$5:$R$66=$H$5:$Q$66,IF($H$5:$Q$66=$AC410,IF($G$5:$G$66=AM$358,$H$5:$Q$66,""),""),""))/COUNT(IF($R$5:$R$66=$AC410,IF($G$5:$G$66=AM$358,$H$5:$Q$66,""),"")))</f>
        <v>-</v>
      </c>
      <c r="AN410" s="376" t="str">
        <f t="array" ref="AN410">IF(AN366="-","-",COUNT(IF($R$5:$R$66=$H$5:$Q$66,IF($H$5:$Q$66=$AC410,IF($G$5:$G$66=AN$358,$H$5:$Q$66,""),""),""))/COUNT(IF($R$5:$R$66=$AC410,IF($G$5:$G$66=AN$358,$H$5:$Q$66,""),"")))</f>
        <v>-</v>
      </c>
      <c r="AO410" s="376" t="str">
        <f t="array" ref="AO410">IF(AO366="-","-",COUNT(IF($R$5:$R$66=$H$5:$Q$66,IF($H$5:$Q$66=$AC410,IF($G$5:$G$66=AO$358,$H$5:$Q$66,""),""),""))/COUNT(IF($R$5:$R$66=$AC410,IF($G$5:$G$66=AO$358,$H$5:$Q$66,""),"")))</f>
        <v>-</v>
      </c>
      <c r="AP410" s="155">
        <f t="array" ref="AP410">IF(AP366=0,"-",COUNT(IF($R$5:$R$66=$H$5:$Q$66,IF($H$5:$Q$66=$AC410,$H$5:$Q$66,""),""))/COUNT(IF($R$5:$R$66=$AC410,$H$5:$Q$66,"")))</f>
        <v>0.74</v>
      </c>
      <c r="AQ410" s="19"/>
      <c r="AR410" s="19"/>
      <c r="AS410" s="19"/>
      <c r="AT410" s="19"/>
      <c r="AU410" s="19"/>
      <c r="AV410" s="19"/>
      <c r="AW410" s="19"/>
      <c r="AX410" s="19"/>
      <c r="AY410" s="19"/>
      <c r="AZ410" s="19"/>
      <c r="BA410" s="19"/>
      <c r="BB410" s="19"/>
      <c r="BC410" s="19"/>
      <c r="BF410" s="12"/>
      <c r="BG410" s="12"/>
      <c r="BH410" s="12"/>
      <c r="BI410" s="12"/>
      <c r="BJ410" s="12"/>
      <c r="BK410" s="12"/>
      <c r="BL410" s="12"/>
      <c r="BM410" s="12"/>
      <c r="BN410" s="12"/>
      <c r="BO410" s="12"/>
      <c r="BP410" s="12"/>
      <c r="BQ410" s="12"/>
      <c r="BR410" s="12"/>
      <c r="BS410" s="12"/>
      <c r="BT410" s="12"/>
      <c r="BU410" s="12"/>
    </row>
    <row r="411" spans="1:73">
      <c r="A411" s="19"/>
      <c r="B411" s="19"/>
      <c r="C411" s="19"/>
      <c r="D411" s="19"/>
      <c r="E411" s="89"/>
      <c r="F411" s="89"/>
      <c r="G411" s="19"/>
      <c r="H411" s="90"/>
      <c r="I411" s="90"/>
      <c r="J411" s="19"/>
      <c r="K411" s="19"/>
      <c r="L411" s="19"/>
      <c r="M411" s="19"/>
      <c r="N411" s="19"/>
      <c r="O411" s="19"/>
      <c r="P411" s="19"/>
      <c r="Q411" s="19"/>
      <c r="R411" s="141"/>
      <c r="S411" s="141"/>
      <c r="T411" s="141"/>
      <c r="U411" s="141"/>
      <c r="V411" s="141"/>
      <c r="W411" s="141"/>
      <c r="X411" s="141"/>
      <c r="Y411" s="141"/>
      <c r="Z411" s="19"/>
      <c r="AA411" s="19"/>
      <c r="AB411" s="19"/>
      <c r="AC411" s="377">
        <v>7</v>
      </c>
      <c r="AD411" s="376" t="str">
        <f t="array" ref="AD411">IF(AD367="-","-",COUNT(IF($R$5:$R$66=$H$5:$Q$66,IF($H$5:$Q$66=$AC411,IF($G$5:$G$66=AD$358,$H$5:$Q$66,""),""),""))/COUNT(IF($R$5:$R$66=$AC411,IF($G$5:$G$66=AD$358,$H$5:$Q$66,""),"")))</f>
        <v>-</v>
      </c>
      <c r="AE411" s="376" t="str">
        <f t="array" ref="AE411">IF(AE367="-","-",COUNT(IF($R$5:$R$66=$H$5:$Q$66,IF($H$5:$Q$66=$AC411,IF($G$5:$G$66=AE$358,$H$5:$Q$66,""),""),""))/COUNT(IF($R$5:$R$66=$AC411,IF($G$5:$G$66=AE$358,$H$5:$Q$66,""),"")))</f>
        <v>-</v>
      </c>
      <c r="AF411" s="376" t="str">
        <f t="array" ref="AF411">IF(AF367="-","-",COUNT(IF($R$5:$R$66=$H$5:$Q$66,IF($H$5:$Q$66=$AC411,IF($G$5:$G$66=AF$358,$H$5:$Q$66,""),""),""))/COUNT(IF($R$5:$R$66=$AC411,IF($G$5:$G$66=AF$358,$H$5:$Q$66,""),"")))</f>
        <v>-</v>
      </c>
      <c r="AG411" s="376">
        <f t="array" ref="AG411">IF(AG367="-","-",COUNT(IF($R$5:$R$66=$H$5:$Q$66,IF($H$5:$Q$66=$AC411,IF($G$5:$G$66=AG$358,$H$5:$Q$66,""),""),""))/COUNT(IF($R$5:$R$66=$AC411,IF($G$5:$G$66=AG$358,$H$5:$Q$66,""),"")))</f>
        <v>0.8</v>
      </c>
      <c r="AH411" s="376" t="str">
        <f t="array" ref="AH411">IF(AH367="-","-",COUNT(IF($R$5:$R$66=$H$5:$Q$66,IF($H$5:$Q$66=$AC411,IF($G$5:$G$66=AH$358,$H$5:$Q$66,""),""),""))/COUNT(IF($R$5:$R$66=$AC411,IF($G$5:$G$66=AH$358,$H$5:$Q$66,""),"")))</f>
        <v>-</v>
      </c>
      <c r="AI411" s="376" t="str">
        <f t="array" ref="AI411">IF(AI367="-","-",COUNT(IF($R$5:$R$66=$H$5:$Q$66,IF($H$5:$Q$66=$AC411,IF($G$5:$G$66=AI$358,$H$5:$Q$66,""),""),""))/COUNT(IF($R$5:$R$66=$AC411,IF($G$5:$G$66=AI$358,$H$5:$Q$66,""),"")))</f>
        <v>-</v>
      </c>
      <c r="AJ411" s="376">
        <f t="array" ref="AJ411">IF(AJ367="-","-",COUNT(IF($R$5:$R$66=$H$5:$Q$66,IF($H$5:$Q$66=$AC411,IF($G$5:$G$66=AJ$358,$H$5:$Q$66,""),""),""))/COUNT(IF($R$5:$R$66=$AC411,IF($G$5:$G$66=AJ$358,$H$5:$Q$66,""),"")))</f>
        <v>0.75</v>
      </c>
      <c r="AK411" s="376" t="str">
        <f t="array" ref="AK411">IF(AK367="-","-",COUNT(IF($R$5:$R$66=$H$5:$Q$66,IF($H$5:$Q$66=$AC411,IF($G$5:$G$66=AK$358,$H$5:$Q$66,""),""),""))/COUNT(IF($R$5:$R$66=$AC411,IF($G$5:$G$66=AK$358,$H$5:$Q$66,""),"")))</f>
        <v>-</v>
      </c>
      <c r="AL411" s="376" t="str">
        <f t="array" ref="AL411">IF(AL367="-","-",COUNT(IF($R$5:$R$66=$H$5:$Q$66,IF($H$5:$Q$66=$AC411,IF($G$5:$G$66=AL$358,$H$5:$Q$66,""),""),""))/COUNT(IF($R$5:$R$66=$AC411,IF($G$5:$G$66=AL$358,$H$5:$Q$66,""),"")))</f>
        <v>-</v>
      </c>
      <c r="AM411" s="376" t="str">
        <f t="array" ref="AM411">IF(AM367="-","-",COUNT(IF($R$5:$R$66=$H$5:$Q$66,IF($H$5:$Q$66=$AC411,IF($G$5:$G$66=AM$358,$H$5:$Q$66,""),""),""))/COUNT(IF($R$5:$R$66=$AC411,IF($G$5:$G$66=AM$358,$H$5:$Q$66,""),"")))</f>
        <v>-</v>
      </c>
      <c r="AN411" s="376" t="str">
        <f t="array" ref="AN411">IF(AN367="-","-",COUNT(IF($R$5:$R$66=$H$5:$Q$66,IF($H$5:$Q$66=$AC411,IF($G$5:$G$66=AN$358,$H$5:$Q$66,""),""),""))/COUNT(IF($R$5:$R$66=$AC411,IF($G$5:$G$66=AN$358,$H$5:$Q$66,""),"")))</f>
        <v>-</v>
      </c>
      <c r="AO411" s="376" t="str">
        <f t="array" ref="AO411">IF(AO367="-","-",COUNT(IF($R$5:$R$66=$H$5:$Q$66,IF($H$5:$Q$66=$AC411,IF($G$5:$G$66=AO$358,$H$5:$Q$66,""),""),""))/COUNT(IF($R$5:$R$66=$AC411,IF($G$5:$G$66=AO$358,$H$5:$Q$66,""),"")))</f>
        <v>-</v>
      </c>
      <c r="AP411" s="155">
        <f t="array" ref="AP411">IF(AP367=0,"-",COUNT(IF($R$5:$R$66=$H$5:$Q$66,IF($H$5:$Q$66=$AC411,$H$5:$Q$66,""),""))/COUNT(IF($R$5:$R$66=$AC411,$H$5:$Q$66,"")))</f>
        <v>0.76666666666666672</v>
      </c>
      <c r="AQ411" s="19"/>
      <c r="AR411" s="19"/>
      <c r="AS411" s="19"/>
      <c r="AT411" s="19"/>
      <c r="AU411" s="19"/>
      <c r="AV411" s="19"/>
      <c r="AW411" s="19"/>
      <c r="AX411" s="19"/>
      <c r="AY411" s="19"/>
      <c r="AZ411" s="19"/>
      <c r="BA411" s="19"/>
      <c r="BB411" s="19"/>
      <c r="BC411" s="19"/>
      <c r="BF411" s="12"/>
      <c r="BG411" s="12"/>
      <c r="BH411" s="12"/>
      <c r="BI411" s="12"/>
      <c r="BJ411" s="12"/>
      <c r="BK411" s="12"/>
      <c r="BL411" s="12"/>
      <c r="BM411" s="12"/>
      <c r="BN411" s="12"/>
      <c r="BO411" s="12"/>
      <c r="BP411" s="12"/>
      <c r="BQ411" s="12"/>
      <c r="BR411" s="12"/>
      <c r="BS411" s="12"/>
      <c r="BT411" s="12"/>
      <c r="BU411" s="12"/>
    </row>
    <row r="412" spans="1:73">
      <c r="A412" s="19"/>
      <c r="B412" s="19"/>
      <c r="C412" s="19"/>
      <c r="D412" s="19"/>
      <c r="E412" s="89"/>
      <c r="F412" s="89"/>
      <c r="G412" s="19"/>
      <c r="H412" s="90"/>
      <c r="I412" s="90"/>
      <c r="J412" s="19"/>
      <c r="K412" s="19"/>
      <c r="L412" s="19"/>
      <c r="M412" s="19"/>
      <c r="N412" s="19"/>
      <c r="O412" s="19"/>
      <c r="P412" s="19"/>
      <c r="Q412" s="19"/>
      <c r="R412" s="141"/>
      <c r="S412" s="141"/>
      <c r="T412" s="141"/>
      <c r="U412" s="141"/>
      <c r="V412" s="141"/>
      <c r="W412" s="141"/>
      <c r="X412" s="141"/>
      <c r="Y412" s="141"/>
      <c r="Z412" s="19"/>
      <c r="AA412" s="19"/>
      <c r="AB412" s="19"/>
      <c r="AC412" s="377">
        <v>8</v>
      </c>
      <c r="AD412" s="376" t="str">
        <f t="array" ref="AD412">IF(AD368="-","-",COUNT(IF($R$5:$R$66=$H$5:$Q$66,IF($H$5:$Q$66=$AC412,IF($G$5:$G$66=AD$358,$H$5:$Q$66,""),""),""))/COUNT(IF($R$5:$R$66=$AC412,IF($G$5:$G$66=AD$358,$H$5:$Q$66,""),"")))</f>
        <v>-</v>
      </c>
      <c r="AE412" s="376" t="str">
        <f t="array" ref="AE412">IF(AE368="-","-",COUNT(IF($R$5:$R$66=$H$5:$Q$66,IF($H$5:$Q$66=$AC412,IF($G$5:$G$66=AE$358,$H$5:$Q$66,""),""),""))/COUNT(IF($R$5:$R$66=$AC412,IF($G$5:$G$66=AE$358,$H$5:$Q$66,""),"")))</f>
        <v>-</v>
      </c>
      <c r="AF412" s="376" t="str">
        <f t="array" ref="AF412">IF(AF368="-","-",COUNT(IF($R$5:$R$66=$H$5:$Q$66,IF($H$5:$Q$66=$AC412,IF($G$5:$G$66=AF$358,$H$5:$Q$66,""),""),""))/COUNT(IF($R$5:$R$66=$AC412,IF($G$5:$G$66=AF$358,$H$5:$Q$66,""),"")))</f>
        <v>-</v>
      </c>
      <c r="AG412" s="376" t="str">
        <f t="array" ref="AG412">IF(AG368="-","-",COUNT(IF($R$5:$R$66=$H$5:$Q$66,IF($H$5:$Q$66=$AC412,IF($G$5:$G$66=AG$358,$H$5:$Q$66,""),""),""))/COUNT(IF($R$5:$R$66=$AC412,IF($G$5:$G$66=AG$358,$H$5:$Q$66,""),"")))</f>
        <v>-</v>
      </c>
      <c r="AH412" s="376" t="str">
        <f t="array" ref="AH412">IF(AH368="-","-",COUNT(IF($R$5:$R$66=$H$5:$Q$66,IF($H$5:$Q$66=$AC412,IF($G$5:$G$66=AH$358,$H$5:$Q$66,""),""),""))/COUNT(IF($R$5:$R$66=$AC412,IF($G$5:$G$66=AH$358,$H$5:$Q$66,""),"")))</f>
        <v>-</v>
      </c>
      <c r="AI412" s="376" t="str">
        <f t="array" ref="AI412">IF(AI368="-","-",COUNT(IF($R$5:$R$66=$H$5:$Q$66,IF($H$5:$Q$66=$AC412,IF($G$5:$G$66=AI$358,$H$5:$Q$66,""),""),""))/COUNT(IF($R$5:$R$66=$AC412,IF($G$5:$G$66=AI$358,$H$5:$Q$66,""),"")))</f>
        <v>-</v>
      </c>
      <c r="AJ412" s="376" t="str">
        <f t="array" ref="AJ412">IF(AJ368="-","-",COUNT(IF($R$5:$R$66=$H$5:$Q$66,IF($H$5:$Q$66=$AC412,IF($G$5:$G$66=AJ$358,$H$5:$Q$66,""),""),""))/COUNT(IF($R$5:$R$66=$AC412,IF($G$5:$G$66=AJ$358,$H$5:$Q$66,""),"")))</f>
        <v>-</v>
      </c>
      <c r="AK412" s="376" t="str">
        <f t="array" ref="AK412">IF(AK368="-","-",COUNT(IF($R$5:$R$66=$H$5:$Q$66,IF($H$5:$Q$66=$AC412,IF($G$5:$G$66=AK$358,$H$5:$Q$66,""),""),""))/COUNT(IF($R$5:$R$66=$AC412,IF($G$5:$G$66=AK$358,$H$5:$Q$66,""),"")))</f>
        <v>-</v>
      </c>
      <c r="AL412" s="376" t="str">
        <f t="array" ref="AL412">IF(AL368="-","-",COUNT(IF($R$5:$R$66=$H$5:$Q$66,IF($H$5:$Q$66=$AC412,IF($G$5:$G$66=AL$358,$H$5:$Q$66,""),""),""))/COUNT(IF($R$5:$R$66=$AC412,IF($G$5:$G$66=AL$358,$H$5:$Q$66,""),"")))</f>
        <v>-</v>
      </c>
      <c r="AM412" s="376" t="str">
        <f t="array" ref="AM412">IF(AM368="-","-",COUNT(IF($R$5:$R$66=$H$5:$Q$66,IF($H$5:$Q$66=$AC412,IF($G$5:$G$66=AM$358,$H$5:$Q$66,""),""),""))/COUNT(IF($R$5:$R$66=$AC412,IF($G$5:$G$66=AM$358,$H$5:$Q$66,""),"")))</f>
        <v>-</v>
      </c>
      <c r="AN412" s="376" t="str">
        <f t="array" ref="AN412">IF(AN368="-","-",COUNT(IF($R$5:$R$66=$H$5:$Q$66,IF($H$5:$Q$66=$AC412,IF($G$5:$G$66=AN$358,$H$5:$Q$66,""),""),""))/COUNT(IF($R$5:$R$66=$AC412,IF($G$5:$G$66=AN$358,$H$5:$Q$66,""),"")))</f>
        <v>-</v>
      </c>
      <c r="AO412" s="376" t="str">
        <f t="array" ref="AO412">IF(AO368="-","-",COUNT(IF($R$5:$R$66=$H$5:$Q$66,IF($H$5:$Q$66=$AC412,IF($G$5:$G$66=AO$358,$H$5:$Q$66,""),""),""))/COUNT(IF($R$5:$R$66=$AC412,IF($G$5:$G$66=AO$358,$H$5:$Q$66,""),"")))</f>
        <v>-</v>
      </c>
      <c r="AP412" s="155" t="str">
        <f t="array" ref="AP412">IF(AP368=0,"-",COUNT(IF($R$5:$R$66=$H$5:$Q$66,IF($H$5:$Q$66=$AC412,$H$5:$Q$66,""),""))/COUNT(IF($R$5:$R$66=$AC412,$H$5:$Q$66,"")))</f>
        <v>-</v>
      </c>
      <c r="AQ412" s="19"/>
      <c r="AR412" s="19"/>
      <c r="AS412" s="19"/>
      <c r="AT412" s="19"/>
      <c r="AU412" s="19"/>
      <c r="AV412" s="19"/>
      <c r="AW412" s="19"/>
      <c r="AX412" s="19"/>
      <c r="AY412" s="19"/>
      <c r="AZ412" s="19"/>
      <c r="BA412" s="19"/>
      <c r="BB412" s="19"/>
      <c r="BC412" s="19"/>
      <c r="BF412" s="12"/>
      <c r="BG412" s="12"/>
      <c r="BH412" s="12"/>
      <c r="BI412" s="12"/>
      <c r="BJ412" s="12"/>
      <c r="BK412" s="12"/>
      <c r="BL412" s="12"/>
      <c r="BM412" s="12"/>
      <c r="BN412" s="12"/>
      <c r="BO412" s="12"/>
      <c r="BP412" s="12"/>
      <c r="BQ412" s="12"/>
      <c r="BR412" s="12"/>
      <c r="BS412" s="12"/>
      <c r="BT412" s="12"/>
      <c r="BU412" s="12"/>
    </row>
    <row r="413" spans="1:73">
      <c r="A413" s="19"/>
      <c r="B413" s="19"/>
      <c r="C413" s="19"/>
      <c r="D413" s="19"/>
      <c r="E413" s="89"/>
      <c r="F413" s="89"/>
      <c r="G413" s="19"/>
      <c r="H413" s="90"/>
      <c r="I413" s="90"/>
      <c r="J413" s="19"/>
      <c r="K413" s="19"/>
      <c r="L413" s="19"/>
      <c r="M413" s="19"/>
      <c r="N413" s="19"/>
      <c r="O413" s="19"/>
      <c r="P413" s="19"/>
      <c r="Q413" s="19"/>
      <c r="R413" s="141"/>
      <c r="S413" s="141"/>
      <c r="T413" s="141"/>
      <c r="U413" s="141"/>
      <c r="V413" s="141"/>
      <c r="W413" s="141"/>
      <c r="X413" s="141"/>
      <c r="Y413" s="141"/>
      <c r="Z413" s="19"/>
      <c r="AA413" s="19"/>
      <c r="AB413" s="19"/>
      <c r="AC413" s="377">
        <v>9</v>
      </c>
      <c r="AD413" s="376" t="str">
        <f t="array" ref="AD413">IF(AD369="-","-",COUNT(IF($R$5:$R$66=$H$5:$Q$66,IF($H$5:$Q$66=$AC413,IF($G$5:$G$66=AD$358,$H$5:$Q$66,""),""),""))/COUNT(IF($R$5:$R$66=$AC413,IF($G$5:$G$66=AD$358,$H$5:$Q$66,""),"")))</f>
        <v>-</v>
      </c>
      <c r="AE413" s="376" t="str">
        <f t="array" ref="AE413">IF(AE369="-","-",COUNT(IF($R$5:$R$66=$H$5:$Q$66,IF($H$5:$Q$66=$AC413,IF($G$5:$G$66=AE$358,$H$5:$Q$66,""),""),""))/COUNT(IF($R$5:$R$66=$AC413,IF($G$5:$G$66=AE$358,$H$5:$Q$66,""),"")))</f>
        <v>-</v>
      </c>
      <c r="AF413" s="376" t="str">
        <f t="array" ref="AF413">IF(AF369="-","-",COUNT(IF($R$5:$R$66=$H$5:$Q$66,IF($H$5:$Q$66=$AC413,IF($G$5:$G$66=AF$358,$H$5:$Q$66,""),""),""))/COUNT(IF($R$5:$R$66=$AC413,IF($G$5:$G$66=AF$358,$H$5:$Q$66,""),"")))</f>
        <v>-</v>
      </c>
      <c r="AG413" s="376">
        <f t="array" ref="AG413">IF(AG369="-","-",COUNT(IF($R$5:$R$66=$H$5:$Q$66,IF($H$5:$Q$66=$AC413,IF($G$5:$G$66=AG$358,$H$5:$Q$66,""),""),""))/COUNT(IF($R$5:$R$66=$AC413,IF($G$5:$G$66=AG$358,$H$5:$Q$66,""),"")))</f>
        <v>0.4</v>
      </c>
      <c r="AH413" s="376" t="str">
        <f t="array" ref="AH413">IF(AH369="-","-",COUNT(IF($R$5:$R$66=$H$5:$Q$66,IF($H$5:$Q$66=$AC413,IF($G$5:$G$66=AH$358,$H$5:$Q$66,""),""),""))/COUNT(IF($R$5:$R$66=$AC413,IF($G$5:$G$66=AH$358,$H$5:$Q$66,""),"")))</f>
        <v>-</v>
      </c>
      <c r="AI413" s="376" t="str">
        <f t="array" ref="AI413">IF(AI369="-","-",COUNT(IF($R$5:$R$66=$H$5:$Q$66,IF($H$5:$Q$66=$AC413,IF($G$5:$G$66=AI$358,$H$5:$Q$66,""),""),""))/COUNT(IF($R$5:$R$66=$AC413,IF($G$5:$G$66=AI$358,$H$5:$Q$66,""),"")))</f>
        <v>-</v>
      </c>
      <c r="AJ413" s="376">
        <f t="array" ref="AJ413">IF(AJ369="-","-",COUNT(IF($R$5:$R$66=$H$5:$Q$66,IF($H$5:$Q$66=$AC413,IF($G$5:$G$66=AJ$358,$H$5:$Q$66,""),""),""))/COUNT(IF($R$5:$R$66=$AC413,IF($G$5:$G$66=AJ$358,$H$5:$Q$66,""),"")))</f>
        <v>0.4</v>
      </c>
      <c r="AK413" s="376" t="str">
        <f t="array" ref="AK413">IF(AK369="-","-",COUNT(IF($R$5:$R$66=$H$5:$Q$66,IF($H$5:$Q$66=$AC413,IF($G$5:$G$66=AK$358,$H$5:$Q$66,""),""),""))/COUNT(IF($R$5:$R$66=$AC413,IF($G$5:$G$66=AK$358,$H$5:$Q$66,""),"")))</f>
        <v>-</v>
      </c>
      <c r="AL413" s="376" t="str">
        <f t="array" ref="AL413">IF(AL369="-","-",COUNT(IF($R$5:$R$66=$H$5:$Q$66,IF($H$5:$Q$66=$AC413,IF($G$5:$G$66=AL$358,$H$5:$Q$66,""),""),""))/COUNT(IF($R$5:$R$66=$AC413,IF($G$5:$G$66=AL$358,$H$5:$Q$66,""),"")))</f>
        <v>-</v>
      </c>
      <c r="AM413" s="376" t="str">
        <f t="array" ref="AM413">IF(AM369="-","-",COUNT(IF($R$5:$R$66=$H$5:$Q$66,IF($H$5:$Q$66=$AC413,IF($G$5:$G$66=AM$358,$H$5:$Q$66,""),""),""))/COUNT(IF($R$5:$R$66=$AC413,IF($G$5:$G$66=AM$358,$H$5:$Q$66,""),"")))</f>
        <v>-</v>
      </c>
      <c r="AN413" s="376" t="str">
        <f t="array" ref="AN413">IF(AN369="-","-",COUNT(IF($R$5:$R$66=$H$5:$Q$66,IF($H$5:$Q$66=$AC413,IF($G$5:$G$66=AN$358,$H$5:$Q$66,""),""),""))/COUNT(IF($R$5:$R$66=$AC413,IF($G$5:$G$66=AN$358,$H$5:$Q$66,""),"")))</f>
        <v>-</v>
      </c>
      <c r="AO413" s="376" t="str">
        <f t="array" ref="AO413">IF(AO369="-","-",COUNT(IF($R$5:$R$66=$H$5:$Q$66,IF($H$5:$Q$66=$AC413,IF($G$5:$G$66=AO$358,$H$5:$Q$66,""),""),""))/COUNT(IF($R$5:$R$66=$AC413,IF($G$5:$G$66=AO$358,$H$5:$Q$66,""),"")))</f>
        <v>-</v>
      </c>
      <c r="AP413" s="155">
        <f t="array" ref="AP413">IF(AP369=0,"-",COUNT(IF($R$5:$R$66=$H$5:$Q$66,IF($H$5:$Q$66=$AC413,$H$5:$Q$66,""),""))/COUNT(IF($R$5:$R$66=$AC413,$H$5:$Q$66,"")))</f>
        <v>0.4</v>
      </c>
      <c r="AQ413" s="19"/>
      <c r="AR413" s="19"/>
      <c r="AS413" s="19"/>
      <c r="AT413" s="19"/>
      <c r="AU413" s="19"/>
      <c r="AV413" s="19"/>
      <c r="AW413" s="19"/>
      <c r="AX413" s="19"/>
      <c r="AY413" s="19"/>
      <c r="AZ413" s="19"/>
      <c r="BA413" s="19"/>
      <c r="BB413" s="19"/>
      <c r="BC413" s="19"/>
      <c r="BF413" s="12"/>
      <c r="BG413" s="12"/>
      <c r="BH413" s="12"/>
      <c r="BI413" s="12"/>
      <c r="BJ413" s="12"/>
      <c r="BK413" s="12"/>
      <c r="BL413" s="12"/>
      <c r="BM413" s="12"/>
      <c r="BN413" s="12"/>
      <c r="BO413" s="12"/>
      <c r="BP413" s="12"/>
      <c r="BQ413" s="12"/>
      <c r="BR413" s="12"/>
      <c r="BS413" s="12"/>
      <c r="BT413" s="12"/>
      <c r="BU413" s="12"/>
    </row>
    <row r="414" spans="1:73">
      <c r="A414" s="19"/>
      <c r="B414" s="19"/>
      <c r="C414" s="19"/>
      <c r="D414" s="19"/>
      <c r="E414" s="89"/>
      <c r="F414" s="89"/>
      <c r="G414" s="19"/>
      <c r="H414" s="90"/>
      <c r="I414" s="90"/>
      <c r="J414" s="19"/>
      <c r="K414" s="19"/>
      <c r="L414" s="19"/>
      <c r="M414" s="19"/>
      <c r="N414" s="19"/>
      <c r="O414" s="19"/>
      <c r="P414" s="19"/>
      <c r="Q414" s="19"/>
      <c r="R414" s="141"/>
      <c r="S414" s="141"/>
      <c r="T414" s="141"/>
      <c r="U414" s="141"/>
      <c r="V414" s="141"/>
      <c r="W414" s="141"/>
      <c r="X414" s="141"/>
      <c r="Y414" s="141"/>
      <c r="Z414" s="19"/>
      <c r="AA414" s="19"/>
      <c r="AB414" s="19"/>
      <c r="AC414" s="377">
        <v>10</v>
      </c>
      <c r="AD414" s="376" t="str">
        <f t="array" ref="AD414">IF(AD370="-","-",COUNT(IF($R$5:$R$66=$H$5:$Q$66,IF($H$5:$Q$66=$AC414,IF($G$5:$G$66=AD$358,$H$5:$Q$66,""),""),""))/COUNT(IF($R$5:$R$66=$AC414,IF($G$5:$G$66=AD$358,$H$5:$Q$66,""),"")))</f>
        <v>-</v>
      </c>
      <c r="AE414" s="376" t="str">
        <f t="array" ref="AE414">IF(AE370="-","-",COUNT(IF($R$5:$R$66=$H$5:$Q$66,IF($H$5:$Q$66=$AC414,IF($G$5:$G$66=AE$358,$H$5:$Q$66,""),""),""))/COUNT(IF($R$5:$R$66=$AC414,IF($G$5:$G$66=AE$358,$H$5:$Q$66,""),"")))</f>
        <v>-</v>
      </c>
      <c r="AF414" s="376" t="str">
        <f t="array" ref="AF414">IF(AF370="-","-",COUNT(IF($R$5:$R$66=$H$5:$Q$66,IF($H$5:$Q$66=$AC414,IF($G$5:$G$66=AF$358,$H$5:$Q$66,""),""),""))/COUNT(IF($R$5:$R$66=$AC414,IF($G$5:$G$66=AF$358,$H$5:$Q$66,""),"")))</f>
        <v>-</v>
      </c>
      <c r="AG414" s="376">
        <f t="array" ref="AG414">IF(AG370="-","-",COUNT(IF($R$5:$R$66=$H$5:$Q$66,IF($H$5:$Q$66=$AC414,IF($G$5:$G$66=AG$358,$H$5:$Q$66,""),""),""))/COUNT(IF($R$5:$R$66=$AC414,IF($G$5:$G$66=AG$358,$H$5:$Q$66,""),"")))</f>
        <v>0.8</v>
      </c>
      <c r="AH414" s="376" t="str">
        <f t="array" ref="AH414">IF(AH370="-","-",COUNT(IF($R$5:$R$66=$H$5:$Q$66,IF($H$5:$Q$66=$AC414,IF($G$5:$G$66=AH$358,$H$5:$Q$66,""),""),""))/COUNT(IF($R$5:$R$66=$AC414,IF($G$5:$G$66=AH$358,$H$5:$Q$66,""),"")))</f>
        <v>-</v>
      </c>
      <c r="AI414" s="376" t="str">
        <f t="array" ref="AI414">IF(AI370="-","-",COUNT(IF($R$5:$R$66=$H$5:$Q$66,IF($H$5:$Q$66=$AC414,IF($G$5:$G$66=AI$358,$H$5:$Q$66,""),""),""))/COUNT(IF($R$5:$R$66=$AC414,IF($G$5:$G$66=AI$358,$H$5:$Q$66,""),"")))</f>
        <v>-</v>
      </c>
      <c r="AJ414" s="376" t="str">
        <f t="array" ref="AJ414">IF(AJ370="-","-",COUNT(IF($R$5:$R$66=$H$5:$Q$66,IF($H$5:$Q$66=$AC414,IF($G$5:$G$66=AJ$358,$H$5:$Q$66,""),""),""))/COUNT(IF($R$5:$R$66=$AC414,IF($G$5:$G$66=AJ$358,$H$5:$Q$66,""),"")))</f>
        <v>-</v>
      </c>
      <c r="AK414" s="376" t="str">
        <f t="array" ref="AK414">IF(AK370="-","-",COUNT(IF($R$5:$R$66=$H$5:$Q$66,IF($H$5:$Q$66=$AC414,IF($G$5:$G$66=AK$358,$H$5:$Q$66,""),""),""))/COUNT(IF($R$5:$R$66=$AC414,IF($G$5:$G$66=AK$358,$H$5:$Q$66,""),"")))</f>
        <v>-</v>
      </c>
      <c r="AL414" s="376" t="str">
        <f t="array" ref="AL414">IF(AL370="-","-",COUNT(IF($R$5:$R$66=$H$5:$Q$66,IF($H$5:$Q$66=$AC414,IF($G$5:$G$66=AL$358,$H$5:$Q$66,""),""),""))/COUNT(IF($R$5:$R$66=$AC414,IF($G$5:$G$66=AL$358,$H$5:$Q$66,""),"")))</f>
        <v>-</v>
      </c>
      <c r="AM414" s="376" t="str">
        <f t="array" ref="AM414">IF(AM370="-","-",COUNT(IF($R$5:$R$66=$H$5:$Q$66,IF($H$5:$Q$66=$AC414,IF($G$5:$G$66=AM$358,$H$5:$Q$66,""),""),""))/COUNT(IF($R$5:$R$66=$AC414,IF($G$5:$G$66=AM$358,$H$5:$Q$66,""),"")))</f>
        <v>-</v>
      </c>
      <c r="AN414" s="376" t="str">
        <f t="array" ref="AN414">IF(AN370="-","-",COUNT(IF($R$5:$R$66=$H$5:$Q$66,IF($H$5:$Q$66=$AC414,IF($G$5:$G$66=AN$358,$H$5:$Q$66,""),""),""))/COUNT(IF($R$5:$R$66=$AC414,IF($G$5:$G$66=AN$358,$H$5:$Q$66,""),"")))</f>
        <v>-</v>
      </c>
      <c r="AO414" s="376" t="str">
        <f t="array" ref="AO414">IF(AO370="-","-",COUNT(IF($R$5:$R$66=$H$5:$Q$66,IF($H$5:$Q$66=$AC414,IF($G$5:$G$66=AO$358,$H$5:$Q$66,""),""),""))/COUNT(IF($R$5:$R$66=$AC414,IF($G$5:$G$66=AO$358,$H$5:$Q$66,""),"")))</f>
        <v>-</v>
      </c>
      <c r="AP414" s="155">
        <f t="array" ref="AP414">IF(AP370=0,"-",COUNT(IF($R$5:$R$66=$H$5:$Q$66,IF($H$5:$Q$66=$AC414,$H$5:$Q$66,""),""))/COUNT(IF($R$5:$R$66=$AC414,$H$5:$Q$66,"")))</f>
        <v>0.8</v>
      </c>
      <c r="AQ414" s="19"/>
      <c r="AR414" s="19"/>
      <c r="AS414" s="19"/>
      <c r="AT414" s="19"/>
      <c r="AU414" s="19"/>
      <c r="AV414" s="19"/>
      <c r="AW414" s="19"/>
      <c r="AX414" s="19"/>
      <c r="AY414" s="19"/>
      <c r="AZ414" s="19"/>
      <c r="BA414" s="19"/>
      <c r="BB414" s="19"/>
      <c r="BC414" s="19"/>
      <c r="BF414" s="12"/>
      <c r="BG414" s="12"/>
      <c r="BH414" s="12"/>
      <c r="BI414" s="12"/>
      <c r="BJ414" s="12"/>
      <c r="BK414" s="12"/>
      <c r="BL414" s="12"/>
      <c r="BM414" s="12"/>
      <c r="BN414" s="12"/>
      <c r="BO414" s="12"/>
      <c r="BP414" s="12"/>
      <c r="BQ414" s="12"/>
      <c r="BR414" s="12"/>
      <c r="BS414" s="12"/>
      <c r="BT414" s="12"/>
      <c r="BU414" s="12"/>
    </row>
    <row r="415" spans="1:73">
      <c r="A415" s="19"/>
      <c r="B415" s="19"/>
      <c r="C415" s="19"/>
      <c r="D415" s="19"/>
      <c r="E415" s="89"/>
      <c r="F415" s="89"/>
      <c r="G415" s="19"/>
      <c r="H415" s="90"/>
      <c r="I415" s="90"/>
      <c r="J415" s="19"/>
      <c r="K415" s="19"/>
      <c r="L415" s="19"/>
      <c r="M415" s="19"/>
      <c r="N415" s="19"/>
      <c r="O415" s="19"/>
      <c r="P415" s="19"/>
      <c r="Q415" s="19"/>
      <c r="R415" s="141"/>
      <c r="S415" s="141"/>
      <c r="T415" s="141"/>
      <c r="U415" s="141"/>
      <c r="V415" s="141"/>
      <c r="W415" s="141"/>
      <c r="X415" s="141"/>
      <c r="Y415" s="141"/>
      <c r="Z415" s="19"/>
      <c r="AA415" s="19"/>
      <c r="AB415" s="19"/>
      <c r="AC415" s="377">
        <v>11</v>
      </c>
      <c r="AD415" s="376" t="str">
        <f t="array" ref="AD415">IF(AD371="-","-",COUNT(IF($R$5:$R$66=$H$5:$Q$66,IF($H$5:$Q$66=$AC415,IF($G$5:$G$66=AD$358,$H$5:$Q$66,""),""),""))/COUNT(IF($R$5:$R$66=$AC415,IF($G$5:$G$66=AD$358,$H$5:$Q$66,""),"")))</f>
        <v>-</v>
      </c>
      <c r="AE415" s="376" t="str">
        <f t="array" ref="AE415">IF(AE371="-","-",COUNT(IF($R$5:$R$66=$H$5:$Q$66,IF($H$5:$Q$66=$AC415,IF($G$5:$G$66=AE$358,$H$5:$Q$66,""),""),""))/COUNT(IF($R$5:$R$66=$AC415,IF($G$5:$G$66=AE$358,$H$5:$Q$66,""),"")))</f>
        <v>-</v>
      </c>
      <c r="AF415" s="376" t="str">
        <f t="array" ref="AF415">IF(AF371="-","-",COUNT(IF($R$5:$R$66=$H$5:$Q$66,IF($H$5:$Q$66=$AC415,IF($G$5:$G$66=AF$358,$H$5:$Q$66,""),""),""))/COUNT(IF($R$5:$R$66=$AC415,IF($G$5:$G$66=AF$358,$H$5:$Q$66,""),"")))</f>
        <v>-</v>
      </c>
      <c r="AG415" s="376" t="str">
        <f t="array" ref="AG415">IF(AG371="-","-",COUNT(IF($R$5:$R$66=$H$5:$Q$66,IF($H$5:$Q$66=$AC415,IF($G$5:$G$66=AG$358,$H$5:$Q$66,""),""),""))/COUNT(IF($R$5:$R$66=$AC415,IF($G$5:$G$66=AG$358,$H$5:$Q$66,""),"")))</f>
        <v>-</v>
      </c>
      <c r="AH415" s="376" t="str">
        <f t="array" ref="AH415">IF(AH371="-","-",COUNT(IF($R$5:$R$66=$H$5:$Q$66,IF($H$5:$Q$66=$AC415,IF($G$5:$G$66=AH$358,$H$5:$Q$66,""),""),""))/COUNT(IF($R$5:$R$66=$AC415,IF($G$5:$G$66=AH$358,$H$5:$Q$66,""),"")))</f>
        <v>-</v>
      </c>
      <c r="AI415" s="376" t="str">
        <f t="array" ref="AI415">IF(AI371="-","-",COUNT(IF($R$5:$R$66=$H$5:$Q$66,IF($H$5:$Q$66=$AC415,IF($G$5:$G$66=AI$358,$H$5:$Q$66,""),""),""))/COUNT(IF($R$5:$R$66=$AC415,IF($G$5:$G$66=AI$358,$H$5:$Q$66,""),"")))</f>
        <v>-</v>
      </c>
      <c r="AJ415" s="376" t="str">
        <f t="array" ref="AJ415">IF(AJ371="-","-",COUNT(IF($R$5:$R$66=$H$5:$Q$66,IF($H$5:$Q$66=$AC415,IF($G$5:$G$66=AJ$358,$H$5:$Q$66,""),""),""))/COUNT(IF($R$5:$R$66=$AC415,IF($G$5:$G$66=AJ$358,$H$5:$Q$66,""),"")))</f>
        <v>-</v>
      </c>
      <c r="AK415" s="376" t="str">
        <f t="array" ref="AK415">IF(AK371="-","-",COUNT(IF($R$5:$R$66=$H$5:$Q$66,IF($H$5:$Q$66=$AC415,IF($G$5:$G$66=AK$358,$H$5:$Q$66,""),""),""))/COUNT(IF($R$5:$R$66=$AC415,IF($G$5:$G$66=AK$358,$H$5:$Q$66,""),"")))</f>
        <v>-</v>
      </c>
      <c r="AL415" s="376" t="str">
        <f t="array" ref="AL415">IF(AL371="-","-",COUNT(IF($R$5:$R$66=$H$5:$Q$66,IF($H$5:$Q$66=$AC415,IF($G$5:$G$66=AL$358,$H$5:$Q$66,""),""),""))/COUNT(IF($R$5:$R$66=$AC415,IF($G$5:$G$66=AL$358,$H$5:$Q$66,""),"")))</f>
        <v>-</v>
      </c>
      <c r="AM415" s="376" t="str">
        <f t="array" ref="AM415">IF(AM371="-","-",COUNT(IF($R$5:$R$66=$H$5:$Q$66,IF($H$5:$Q$66=$AC415,IF($G$5:$G$66=AM$358,$H$5:$Q$66,""),""),""))/COUNT(IF($R$5:$R$66=$AC415,IF($G$5:$G$66=AM$358,$H$5:$Q$66,""),"")))</f>
        <v>-</v>
      </c>
      <c r="AN415" s="376" t="str">
        <f t="array" ref="AN415">IF(AN371="-","-",COUNT(IF($R$5:$R$66=$H$5:$Q$66,IF($H$5:$Q$66=$AC415,IF($G$5:$G$66=AN$358,$H$5:$Q$66,""),""),""))/COUNT(IF($R$5:$R$66=$AC415,IF($G$5:$G$66=AN$358,$H$5:$Q$66,""),"")))</f>
        <v>-</v>
      </c>
      <c r="AO415" s="376" t="str">
        <f t="array" ref="AO415">IF(AO371="-","-",COUNT(IF($R$5:$R$66=$H$5:$Q$66,IF($H$5:$Q$66=$AC415,IF($G$5:$G$66=AO$358,$H$5:$Q$66,""),""),""))/COUNT(IF($R$5:$R$66=$AC415,IF($G$5:$G$66=AO$358,$H$5:$Q$66,""),"")))</f>
        <v>-</v>
      </c>
      <c r="AP415" s="155" t="str">
        <f t="array" ref="AP415">IF(AP371=0,"-",COUNT(IF($R$5:$R$66=$H$5:$Q$66,IF($H$5:$Q$66=$AC415,$H$5:$Q$66,""),""))/COUNT(IF($R$5:$R$66=$AC415,$H$5:$Q$66,"")))</f>
        <v>-</v>
      </c>
      <c r="AQ415" s="19"/>
      <c r="AR415" s="19"/>
      <c r="AS415" s="19"/>
      <c r="AT415" s="19"/>
      <c r="AU415" s="19"/>
      <c r="AV415" s="19"/>
      <c r="AW415" s="19"/>
      <c r="AX415" s="19"/>
      <c r="AY415" s="19"/>
      <c r="AZ415" s="19"/>
      <c r="BA415" s="19"/>
      <c r="BB415" s="19"/>
      <c r="BC415" s="19"/>
      <c r="BF415" s="12"/>
      <c r="BG415" s="12"/>
      <c r="BH415" s="12"/>
      <c r="BI415" s="12"/>
      <c r="BJ415" s="12"/>
      <c r="BK415" s="12"/>
      <c r="BL415" s="12"/>
      <c r="BM415" s="12"/>
      <c r="BN415" s="12"/>
      <c r="BO415" s="12"/>
      <c r="BP415" s="12"/>
      <c r="BQ415" s="12"/>
      <c r="BR415" s="12"/>
      <c r="BS415" s="12"/>
      <c r="BT415" s="12"/>
      <c r="BU415" s="12"/>
    </row>
    <row r="416" spans="1:73">
      <c r="A416" s="19"/>
      <c r="B416" s="19"/>
      <c r="C416" s="19"/>
      <c r="D416" s="19"/>
      <c r="E416" s="89"/>
      <c r="F416" s="89"/>
      <c r="G416" s="19"/>
      <c r="H416" s="90"/>
      <c r="I416" s="90"/>
      <c r="J416" s="19"/>
      <c r="K416" s="19"/>
      <c r="L416" s="19"/>
      <c r="M416" s="19"/>
      <c r="N416" s="19"/>
      <c r="O416" s="19"/>
      <c r="P416" s="19"/>
      <c r="Q416" s="19"/>
      <c r="R416" s="141"/>
      <c r="S416" s="141"/>
      <c r="T416" s="141"/>
      <c r="U416" s="141"/>
      <c r="V416" s="141"/>
      <c r="W416" s="141"/>
      <c r="X416" s="141"/>
      <c r="Y416" s="141"/>
      <c r="Z416" s="19"/>
      <c r="AA416" s="19"/>
      <c r="AB416" s="19"/>
      <c r="AC416" s="377">
        <v>12</v>
      </c>
      <c r="AD416" s="376" t="str">
        <f t="array" ref="AD416">IF(AD372="-","-",COUNT(IF($R$5:$R$66=$H$5:$Q$66,IF($H$5:$Q$66=$AC416,IF($G$5:$G$66=AD$358,$H$5:$Q$66,""),""),""))/COUNT(IF($R$5:$R$66=$AC416,IF($G$5:$G$66=AD$358,$H$5:$Q$66,""),"")))</f>
        <v>-</v>
      </c>
      <c r="AE416" s="376" t="str">
        <f t="array" ref="AE416">IF(AE372="-","-",COUNT(IF($R$5:$R$66=$H$5:$Q$66,IF($H$5:$Q$66=$AC416,IF($G$5:$G$66=AE$358,$H$5:$Q$66,""),""),""))/COUNT(IF($R$5:$R$66=$AC416,IF($G$5:$G$66=AE$358,$H$5:$Q$66,""),"")))</f>
        <v>-</v>
      </c>
      <c r="AF416" s="376" t="str">
        <f t="array" ref="AF416">IF(AF372="-","-",COUNT(IF($R$5:$R$66=$H$5:$Q$66,IF($H$5:$Q$66=$AC416,IF($G$5:$G$66=AF$358,$H$5:$Q$66,""),""),""))/COUNT(IF($R$5:$R$66=$AC416,IF($G$5:$G$66=AF$358,$H$5:$Q$66,""),"")))</f>
        <v>-</v>
      </c>
      <c r="AG416" s="376" t="str">
        <f t="array" ref="AG416">IF(AG372="-","-",COUNT(IF($R$5:$R$66=$H$5:$Q$66,IF($H$5:$Q$66=$AC416,IF($G$5:$G$66=AG$358,$H$5:$Q$66,""),""),""))/COUNT(IF($R$5:$R$66=$AC416,IF($G$5:$G$66=AG$358,$H$5:$Q$66,""),"")))</f>
        <v>-</v>
      </c>
      <c r="AH416" s="376" t="str">
        <f t="array" ref="AH416">IF(AH372="-","-",COUNT(IF($R$5:$R$66=$H$5:$Q$66,IF($H$5:$Q$66=$AC416,IF($G$5:$G$66=AH$358,$H$5:$Q$66,""),""),""))/COUNT(IF($R$5:$R$66=$AC416,IF($G$5:$G$66=AH$358,$H$5:$Q$66,""),"")))</f>
        <v>-</v>
      </c>
      <c r="AI416" s="376" t="str">
        <f t="array" ref="AI416">IF(AI372="-","-",COUNT(IF($R$5:$R$66=$H$5:$Q$66,IF($H$5:$Q$66=$AC416,IF($G$5:$G$66=AI$358,$H$5:$Q$66,""),""),""))/COUNT(IF($R$5:$R$66=$AC416,IF($G$5:$G$66=AI$358,$H$5:$Q$66,""),"")))</f>
        <v>-</v>
      </c>
      <c r="AJ416" s="376" t="str">
        <f t="array" ref="AJ416">IF(AJ372="-","-",COUNT(IF($R$5:$R$66=$H$5:$Q$66,IF($H$5:$Q$66=$AC416,IF($G$5:$G$66=AJ$358,$H$5:$Q$66,""),""),""))/COUNT(IF($R$5:$R$66=$AC416,IF($G$5:$G$66=AJ$358,$H$5:$Q$66,""),"")))</f>
        <v>-</v>
      </c>
      <c r="AK416" s="376" t="str">
        <f t="array" ref="AK416">IF(AK372="-","-",COUNT(IF($R$5:$R$66=$H$5:$Q$66,IF($H$5:$Q$66=$AC416,IF($G$5:$G$66=AK$358,$H$5:$Q$66,""),""),""))/COUNT(IF($R$5:$R$66=$AC416,IF($G$5:$G$66=AK$358,$H$5:$Q$66,""),"")))</f>
        <v>-</v>
      </c>
      <c r="AL416" s="376" t="str">
        <f t="array" ref="AL416">IF(AL372="-","-",COUNT(IF($R$5:$R$66=$H$5:$Q$66,IF($H$5:$Q$66=$AC416,IF($G$5:$G$66=AL$358,$H$5:$Q$66,""),""),""))/COUNT(IF($R$5:$R$66=$AC416,IF($G$5:$G$66=AL$358,$H$5:$Q$66,""),"")))</f>
        <v>-</v>
      </c>
      <c r="AM416" s="376" t="str">
        <f t="array" ref="AM416">IF(AM372="-","-",COUNT(IF($R$5:$R$66=$H$5:$Q$66,IF($H$5:$Q$66=$AC416,IF($G$5:$G$66=AM$358,$H$5:$Q$66,""),""),""))/COUNT(IF($R$5:$R$66=$AC416,IF($G$5:$G$66=AM$358,$H$5:$Q$66,""),"")))</f>
        <v>-</v>
      </c>
      <c r="AN416" s="376" t="str">
        <f t="array" ref="AN416">IF(AN372="-","-",COUNT(IF($R$5:$R$66=$H$5:$Q$66,IF($H$5:$Q$66=$AC416,IF($G$5:$G$66=AN$358,$H$5:$Q$66,""),""),""))/COUNT(IF($R$5:$R$66=$AC416,IF($G$5:$G$66=AN$358,$H$5:$Q$66,""),"")))</f>
        <v>-</v>
      </c>
      <c r="AO416" s="376" t="str">
        <f t="array" ref="AO416">IF(AO372="-","-",COUNT(IF($R$5:$R$66=$H$5:$Q$66,IF($H$5:$Q$66=$AC416,IF($G$5:$G$66=AO$358,$H$5:$Q$66,""),""),""))/COUNT(IF($R$5:$R$66=$AC416,IF($G$5:$G$66=AO$358,$H$5:$Q$66,""),"")))</f>
        <v>-</v>
      </c>
      <c r="AP416" s="155" t="str">
        <f t="array" ref="AP416">IF(AP372=0,"-",COUNT(IF($R$5:$R$66=$H$5:$Q$66,IF($H$5:$Q$66=$AC416,$H$5:$Q$66,""),""))/COUNT(IF($R$5:$R$66=$AC416,$H$5:$Q$66,"")))</f>
        <v>-</v>
      </c>
      <c r="AQ416" s="19"/>
      <c r="AR416" s="19"/>
      <c r="AS416" s="19"/>
      <c r="AT416" s="19"/>
      <c r="AU416" s="19"/>
      <c r="AV416" s="19"/>
      <c r="AW416" s="19"/>
      <c r="AX416" s="19"/>
      <c r="AY416" s="19"/>
      <c r="AZ416" s="19"/>
      <c r="BA416" s="19"/>
      <c r="BB416" s="19"/>
      <c r="BC416" s="19"/>
      <c r="BF416" s="12"/>
      <c r="BG416" s="12"/>
      <c r="BH416" s="12"/>
      <c r="BI416" s="12"/>
      <c r="BJ416" s="12"/>
      <c r="BK416" s="12"/>
      <c r="BL416" s="12"/>
      <c r="BM416" s="12"/>
      <c r="BN416" s="12"/>
      <c r="BO416" s="12"/>
      <c r="BP416" s="12"/>
      <c r="BQ416" s="12"/>
      <c r="BR416" s="12"/>
      <c r="BS416" s="12"/>
      <c r="BT416" s="12"/>
      <c r="BU416" s="12"/>
    </row>
    <row r="417" spans="1:73">
      <c r="A417" s="19"/>
      <c r="B417" s="19"/>
      <c r="C417" s="19"/>
      <c r="D417" s="19"/>
      <c r="E417" s="89"/>
      <c r="F417" s="89"/>
      <c r="G417" s="19"/>
      <c r="H417" s="90"/>
      <c r="I417" s="90"/>
      <c r="J417" s="19"/>
      <c r="K417" s="19"/>
      <c r="L417" s="19"/>
      <c r="M417" s="19"/>
      <c r="N417" s="19"/>
      <c r="O417" s="19"/>
      <c r="P417" s="19"/>
      <c r="Q417" s="19"/>
      <c r="R417" s="141"/>
      <c r="S417" s="141"/>
      <c r="T417" s="141"/>
      <c r="U417" s="141"/>
      <c r="V417" s="141"/>
      <c r="W417" s="141"/>
      <c r="X417" s="141"/>
      <c r="Y417" s="141"/>
      <c r="Z417" s="19"/>
      <c r="AA417" s="19"/>
      <c r="AB417" s="19"/>
      <c r="AC417" s="377">
        <v>13</v>
      </c>
      <c r="AD417" s="376" t="str">
        <f t="array" ref="AD417">IF(AD373="-","-",COUNT(IF($R$5:$R$66=$H$5:$Q$66,IF($H$5:$Q$66=$AC417,IF($G$5:$G$66=AD$358,$H$5:$Q$66,""),""),""))/COUNT(IF($R$5:$R$66=$AC417,IF($G$5:$G$66=AD$358,$H$5:$Q$66,""),"")))</f>
        <v>-</v>
      </c>
      <c r="AE417" s="376" t="str">
        <f t="array" ref="AE417">IF(AE373="-","-",COUNT(IF($R$5:$R$66=$H$5:$Q$66,IF($H$5:$Q$66=$AC417,IF($G$5:$G$66=AE$358,$H$5:$Q$66,""),""),""))/COUNT(IF($R$5:$R$66=$AC417,IF($G$5:$G$66=AE$358,$H$5:$Q$66,""),"")))</f>
        <v>-</v>
      </c>
      <c r="AF417" s="376" t="str">
        <f t="array" ref="AF417">IF(AF373="-","-",COUNT(IF($R$5:$R$66=$H$5:$Q$66,IF($H$5:$Q$66=$AC417,IF($G$5:$G$66=AF$358,$H$5:$Q$66,""),""),""))/COUNT(IF($R$5:$R$66=$AC417,IF($G$5:$G$66=AF$358,$H$5:$Q$66,""),"")))</f>
        <v>-</v>
      </c>
      <c r="AG417" s="376" t="str">
        <f t="array" ref="AG417">IF(AG373="-","-",COUNT(IF($R$5:$R$66=$H$5:$Q$66,IF($H$5:$Q$66=$AC417,IF($G$5:$G$66=AG$358,$H$5:$Q$66,""),""),""))/COUNT(IF($R$5:$R$66=$AC417,IF($G$5:$G$66=AG$358,$H$5:$Q$66,""),"")))</f>
        <v>-</v>
      </c>
      <c r="AH417" s="376" t="str">
        <f t="array" ref="AH417">IF(AH373="-","-",COUNT(IF($R$5:$R$66=$H$5:$Q$66,IF($H$5:$Q$66=$AC417,IF($G$5:$G$66=AH$358,$H$5:$Q$66,""),""),""))/COUNT(IF($R$5:$R$66=$AC417,IF($G$5:$G$66=AH$358,$H$5:$Q$66,""),"")))</f>
        <v>-</v>
      </c>
      <c r="AI417" s="376" t="str">
        <f t="array" ref="AI417">IF(AI373="-","-",COUNT(IF($R$5:$R$66=$H$5:$Q$66,IF($H$5:$Q$66=$AC417,IF($G$5:$G$66=AI$358,$H$5:$Q$66,""),""),""))/COUNT(IF($R$5:$R$66=$AC417,IF($G$5:$G$66=AI$358,$H$5:$Q$66,""),"")))</f>
        <v>-</v>
      </c>
      <c r="AJ417" s="376" t="str">
        <f t="array" ref="AJ417">IF(AJ373="-","-",COUNT(IF($R$5:$R$66=$H$5:$Q$66,IF($H$5:$Q$66=$AC417,IF($G$5:$G$66=AJ$358,$H$5:$Q$66,""),""),""))/COUNT(IF($R$5:$R$66=$AC417,IF($G$5:$G$66=AJ$358,$H$5:$Q$66,""),"")))</f>
        <v>-</v>
      </c>
      <c r="AK417" s="376" t="str">
        <f t="array" ref="AK417">IF(AK373="-","-",COUNT(IF($R$5:$R$66=$H$5:$Q$66,IF($H$5:$Q$66=$AC417,IF($G$5:$G$66=AK$358,$H$5:$Q$66,""),""),""))/COUNT(IF($R$5:$R$66=$AC417,IF($G$5:$G$66=AK$358,$H$5:$Q$66,""),"")))</f>
        <v>-</v>
      </c>
      <c r="AL417" s="376" t="str">
        <f t="array" ref="AL417">IF(AL373="-","-",COUNT(IF($R$5:$R$66=$H$5:$Q$66,IF($H$5:$Q$66=$AC417,IF($G$5:$G$66=AL$358,$H$5:$Q$66,""),""),""))/COUNT(IF($R$5:$R$66=$AC417,IF($G$5:$G$66=AL$358,$H$5:$Q$66,""),"")))</f>
        <v>-</v>
      </c>
      <c r="AM417" s="376" t="str">
        <f t="array" ref="AM417">IF(AM373="-","-",COUNT(IF($R$5:$R$66=$H$5:$Q$66,IF($H$5:$Q$66=$AC417,IF($G$5:$G$66=AM$358,$H$5:$Q$66,""),""),""))/COUNT(IF($R$5:$R$66=$AC417,IF($G$5:$G$66=AM$358,$H$5:$Q$66,""),"")))</f>
        <v>-</v>
      </c>
      <c r="AN417" s="376" t="str">
        <f t="array" ref="AN417">IF(AN373="-","-",COUNT(IF($R$5:$R$66=$H$5:$Q$66,IF($H$5:$Q$66=$AC417,IF($G$5:$G$66=AN$358,$H$5:$Q$66,""),""),""))/COUNT(IF($R$5:$R$66=$AC417,IF($G$5:$G$66=AN$358,$H$5:$Q$66,""),"")))</f>
        <v>-</v>
      </c>
      <c r="AO417" s="376" t="str">
        <f t="array" ref="AO417">IF(AO373="-","-",COUNT(IF($R$5:$R$66=$H$5:$Q$66,IF($H$5:$Q$66=$AC417,IF($G$5:$G$66=AO$358,$H$5:$Q$66,""),""),""))/COUNT(IF($R$5:$R$66=$AC417,IF($G$5:$G$66=AO$358,$H$5:$Q$66,""),"")))</f>
        <v>-</v>
      </c>
      <c r="AP417" s="155" t="str">
        <f t="array" ref="AP417">IF(AP373=0,"-",COUNT(IF($R$5:$R$66=$H$5:$Q$66,IF($H$5:$Q$66=$AC417,$H$5:$Q$66,""),""))/COUNT(IF($R$5:$R$66=$AC417,$H$5:$Q$66,"")))</f>
        <v>-</v>
      </c>
      <c r="AQ417" s="19"/>
      <c r="AR417" s="19"/>
      <c r="AS417" s="19"/>
      <c r="AT417" s="19"/>
      <c r="AU417" s="19"/>
      <c r="AV417" s="19"/>
      <c r="AW417" s="19"/>
      <c r="AX417" s="19"/>
      <c r="AY417" s="19"/>
      <c r="AZ417" s="19"/>
      <c r="BA417" s="19"/>
      <c r="BB417" s="19"/>
      <c r="BC417" s="19"/>
      <c r="BF417" s="12"/>
      <c r="BG417" s="12"/>
      <c r="BH417" s="12"/>
      <c r="BI417" s="12"/>
      <c r="BJ417" s="12"/>
      <c r="BK417" s="12"/>
      <c r="BL417" s="12"/>
      <c r="BM417" s="12"/>
      <c r="BN417" s="12"/>
      <c r="BO417" s="12"/>
      <c r="BP417" s="12"/>
      <c r="BQ417" s="12"/>
      <c r="BR417" s="12"/>
      <c r="BS417" s="12"/>
      <c r="BT417" s="12"/>
      <c r="BU417" s="12"/>
    </row>
    <row r="418" spans="1:73">
      <c r="A418" s="19"/>
      <c r="B418" s="19"/>
      <c r="C418" s="19"/>
      <c r="D418" s="19"/>
      <c r="E418" s="89"/>
      <c r="F418" s="89"/>
      <c r="G418" s="19"/>
      <c r="H418" s="90"/>
      <c r="I418" s="90"/>
      <c r="J418" s="19"/>
      <c r="K418" s="19"/>
      <c r="L418" s="19"/>
      <c r="M418" s="19"/>
      <c r="N418" s="19"/>
      <c r="O418" s="19"/>
      <c r="P418" s="19"/>
      <c r="Q418" s="19"/>
      <c r="R418" s="141"/>
      <c r="S418" s="141"/>
      <c r="T418" s="141"/>
      <c r="U418" s="141"/>
      <c r="V418" s="141"/>
      <c r="W418" s="141"/>
      <c r="X418" s="141"/>
      <c r="Y418" s="141"/>
      <c r="Z418" s="19"/>
      <c r="AA418" s="19"/>
      <c r="AB418" s="19"/>
      <c r="AC418" s="377">
        <v>14</v>
      </c>
      <c r="AD418" s="376" t="str">
        <f t="array" ref="AD418">IF(AD374="-","-",COUNT(IF($R$5:$R$66=$H$5:$Q$66,IF($H$5:$Q$66=$AC418,IF($G$5:$G$66=AD$358,$H$5:$Q$66,""),""),""))/COUNT(IF($R$5:$R$66=$AC418,IF($G$5:$G$66=AD$358,$H$5:$Q$66,""),"")))</f>
        <v>-</v>
      </c>
      <c r="AE418" s="376" t="str">
        <f t="array" ref="AE418">IF(AE374="-","-",COUNT(IF($R$5:$R$66=$H$5:$Q$66,IF($H$5:$Q$66=$AC418,IF($G$5:$G$66=AE$358,$H$5:$Q$66,""),""),""))/COUNT(IF($R$5:$R$66=$AC418,IF($G$5:$G$66=AE$358,$H$5:$Q$66,""),"")))</f>
        <v>-</v>
      </c>
      <c r="AF418" s="376" t="str">
        <f t="array" ref="AF418">IF(AF374="-","-",COUNT(IF($R$5:$R$66=$H$5:$Q$66,IF($H$5:$Q$66=$AC418,IF($G$5:$G$66=AF$358,$H$5:$Q$66,""),""),""))/COUNT(IF($R$5:$R$66=$AC418,IF($G$5:$G$66=AF$358,$H$5:$Q$66,""),"")))</f>
        <v>-</v>
      </c>
      <c r="AG418" s="376" t="str">
        <f t="array" ref="AG418">IF(AG374="-","-",COUNT(IF($R$5:$R$66=$H$5:$Q$66,IF($H$5:$Q$66=$AC418,IF($G$5:$G$66=AG$358,$H$5:$Q$66,""),""),""))/COUNT(IF($R$5:$R$66=$AC418,IF($G$5:$G$66=AG$358,$H$5:$Q$66,""),"")))</f>
        <v>-</v>
      </c>
      <c r="AH418" s="376" t="str">
        <f t="array" ref="AH418">IF(AH374="-","-",COUNT(IF($R$5:$R$66=$H$5:$Q$66,IF($H$5:$Q$66=$AC418,IF($G$5:$G$66=AH$358,$H$5:$Q$66,""),""),""))/COUNT(IF($R$5:$R$66=$AC418,IF($G$5:$G$66=AH$358,$H$5:$Q$66,""),"")))</f>
        <v>-</v>
      </c>
      <c r="AI418" s="376" t="str">
        <f t="array" ref="AI418">IF(AI374="-","-",COUNT(IF($R$5:$R$66=$H$5:$Q$66,IF($H$5:$Q$66=$AC418,IF($G$5:$G$66=AI$358,$H$5:$Q$66,""),""),""))/COUNT(IF($R$5:$R$66=$AC418,IF($G$5:$G$66=AI$358,$H$5:$Q$66,""),"")))</f>
        <v>-</v>
      </c>
      <c r="AJ418" s="376" t="str">
        <f t="array" ref="AJ418">IF(AJ374="-","-",COUNT(IF($R$5:$R$66=$H$5:$Q$66,IF($H$5:$Q$66=$AC418,IF($G$5:$G$66=AJ$358,$H$5:$Q$66,""),""),""))/COUNT(IF($R$5:$R$66=$AC418,IF($G$5:$G$66=AJ$358,$H$5:$Q$66,""),"")))</f>
        <v>-</v>
      </c>
      <c r="AK418" s="376" t="str">
        <f t="array" ref="AK418">IF(AK374="-","-",COUNT(IF($R$5:$R$66=$H$5:$Q$66,IF($H$5:$Q$66=$AC418,IF($G$5:$G$66=AK$358,$H$5:$Q$66,""),""),""))/COUNT(IF($R$5:$R$66=$AC418,IF($G$5:$G$66=AK$358,$H$5:$Q$66,""),"")))</f>
        <v>-</v>
      </c>
      <c r="AL418" s="376" t="str">
        <f t="array" ref="AL418">IF(AL374="-","-",COUNT(IF($R$5:$R$66=$H$5:$Q$66,IF($H$5:$Q$66=$AC418,IF($G$5:$G$66=AL$358,$H$5:$Q$66,""),""),""))/COUNT(IF($R$5:$R$66=$AC418,IF($G$5:$G$66=AL$358,$H$5:$Q$66,""),"")))</f>
        <v>-</v>
      </c>
      <c r="AM418" s="376" t="str">
        <f t="array" ref="AM418">IF(AM374="-","-",COUNT(IF($R$5:$R$66=$H$5:$Q$66,IF($H$5:$Q$66=$AC418,IF($G$5:$G$66=AM$358,$H$5:$Q$66,""),""),""))/COUNT(IF($R$5:$R$66=$AC418,IF($G$5:$G$66=AM$358,$H$5:$Q$66,""),"")))</f>
        <v>-</v>
      </c>
      <c r="AN418" s="376" t="str">
        <f t="array" ref="AN418">IF(AN374="-","-",COUNT(IF($R$5:$R$66=$H$5:$Q$66,IF($H$5:$Q$66=$AC418,IF($G$5:$G$66=AN$358,$H$5:$Q$66,""),""),""))/COUNT(IF($R$5:$R$66=$AC418,IF($G$5:$G$66=AN$358,$H$5:$Q$66,""),"")))</f>
        <v>-</v>
      </c>
      <c r="AO418" s="376" t="str">
        <f t="array" ref="AO418">IF(AO374="-","-",COUNT(IF($R$5:$R$66=$H$5:$Q$66,IF($H$5:$Q$66=$AC418,IF($G$5:$G$66=AO$358,$H$5:$Q$66,""),""),""))/COUNT(IF($R$5:$R$66=$AC418,IF($G$5:$G$66=AO$358,$H$5:$Q$66,""),"")))</f>
        <v>-</v>
      </c>
      <c r="AP418" s="155" t="str">
        <f t="array" ref="AP418">IF(AP374=0,"-",COUNT(IF($R$5:$R$66=$H$5:$Q$66,IF($H$5:$Q$66=$AC418,$H$5:$Q$66,""),""))/COUNT(IF($R$5:$R$66=$AC418,$H$5:$Q$66,"")))</f>
        <v>-</v>
      </c>
      <c r="AQ418" s="19"/>
      <c r="AR418" s="19"/>
      <c r="AS418" s="19"/>
      <c r="AT418" s="19"/>
      <c r="AU418" s="19"/>
      <c r="AV418" s="19"/>
      <c r="AW418" s="19"/>
      <c r="AX418" s="19"/>
      <c r="AY418" s="19"/>
      <c r="AZ418" s="19"/>
      <c r="BA418" s="19"/>
      <c r="BB418" s="19"/>
      <c r="BC418" s="19"/>
      <c r="BF418" s="12"/>
      <c r="BG418" s="12"/>
      <c r="BH418" s="12"/>
      <c r="BI418" s="12"/>
      <c r="BJ418" s="12"/>
      <c r="BK418" s="12"/>
      <c r="BL418" s="12"/>
      <c r="BM418" s="12"/>
      <c r="BN418" s="12"/>
      <c r="BO418" s="12"/>
      <c r="BP418" s="12"/>
      <c r="BQ418" s="12"/>
      <c r="BR418" s="12"/>
      <c r="BS418" s="12"/>
      <c r="BT418" s="12"/>
      <c r="BU418" s="12"/>
    </row>
    <row r="419" spans="1:73">
      <c r="A419" s="19"/>
      <c r="B419" s="19"/>
      <c r="C419" s="19"/>
      <c r="D419" s="19"/>
      <c r="E419" s="89"/>
      <c r="F419" s="89"/>
      <c r="G419" s="19"/>
      <c r="H419" s="90"/>
      <c r="I419" s="90"/>
      <c r="J419" s="19"/>
      <c r="K419" s="19"/>
      <c r="L419" s="19"/>
      <c r="M419" s="19"/>
      <c r="N419" s="19"/>
      <c r="O419" s="19"/>
      <c r="P419" s="19"/>
      <c r="Q419" s="19"/>
      <c r="R419" s="141"/>
      <c r="S419" s="141"/>
      <c r="T419" s="141"/>
      <c r="U419" s="141"/>
      <c r="V419" s="141"/>
      <c r="W419" s="141"/>
      <c r="X419" s="141"/>
      <c r="Y419" s="141"/>
      <c r="Z419" s="19"/>
      <c r="AA419" s="19"/>
      <c r="AB419" s="19"/>
      <c r="AC419" s="378">
        <v>15</v>
      </c>
      <c r="AD419" s="376" t="str">
        <f t="array" ref="AD419">IF(AD375="-","-",COUNT(IF($R$5:$R$66=$H$5:$Q$66,IF($H$5:$Q$66=$AC419,IF($G$5:$G$66=AD$358,$H$5:$Q$66,""),""),""))/COUNT(IF($R$5:$R$66=$AC419,IF($G$5:$G$66=AD$358,$H$5:$Q$66,""),"")))</f>
        <v>-</v>
      </c>
      <c r="AE419" s="376" t="str">
        <f t="array" ref="AE419">IF(AE375="-","-",COUNT(IF($R$5:$R$66=$H$5:$Q$66,IF($H$5:$Q$66=$AC419,IF($G$5:$G$66=AE$358,$H$5:$Q$66,""),""),""))/COUNT(IF($R$5:$R$66=$AC419,IF($G$5:$G$66=AE$358,$H$5:$Q$66,""),"")))</f>
        <v>-</v>
      </c>
      <c r="AF419" s="376" t="str">
        <f t="array" ref="AF419">IF(AF375="-","-",COUNT(IF($R$5:$R$66=$H$5:$Q$66,IF($H$5:$Q$66=$AC419,IF($G$5:$G$66=AF$358,$H$5:$Q$66,""),""),""))/COUNT(IF($R$5:$R$66=$AC419,IF($G$5:$G$66=AF$358,$H$5:$Q$66,""),"")))</f>
        <v>-</v>
      </c>
      <c r="AG419" s="376" t="str">
        <f t="array" ref="AG419">IF(AG375="-","-",COUNT(IF($R$5:$R$66=$H$5:$Q$66,IF($H$5:$Q$66=$AC419,IF($G$5:$G$66=AG$358,$H$5:$Q$66,""),""),""))/COUNT(IF($R$5:$R$66=$AC419,IF($G$5:$G$66=AG$358,$H$5:$Q$66,""),"")))</f>
        <v>-</v>
      </c>
      <c r="AH419" s="376" t="str">
        <f t="array" ref="AH419">IF(AH375="-","-",COUNT(IF($R$5:$R$66=$H$5:$Q$66,IF($H$5:$Q$66=$AC419,IF($G$5:$G$66=AH$358,$H$5:$Q$66,""),""),""))/COUNT(IF($R$5:$R$66=$AC419,IF($G$5:$G$66=AH$358,$H$5:$Q$66,""),"")))</f>
        <v>-</v>
      </c>
      <c r="AI419" s="376" t="str">
        <f t="array" ref="AI419">IF(AI375="-","-",COUNT(IF($R$5:$R$66=$H$5:$Q$66,IF($H$5:$Q$66=$AC419,IF($G$5:$G$66=AI$358,$H$5:$Q$66,""),""),""))/COUNT(IF($R$5:$R$66=$AC419,IF($G$5:$G$66=AI$358,$H$5:$Q$66,""),"")))</f>
        <v>-</v>
      </c>
      <c r="AJ419" s="376" t="str">
        <f t="array" ref="AJ419">IF(AJ375="-","-",COUNT(IF($R$5:$R$66=$H$5:$Q$66,IF($H$5:$Q$66=$AC419,IF($G$5:$G$66=AJ$358,$H$5:$Q$66,""),""),""))/COUNT(IF($R$5:$R$66=$AC419,IF($G$5:$G$66=AJ$358,$H$5:$Q$66,""),"")))</f>
        <v>-</v>
      </c>
      <c r="AK419" s="376" t="str">
        <f t="array" ref="AK419">IF(AK375="-","-",COUNT(IF($R$5:$R$66=$H$5:$Q$66,IF($H$5:$Q$66=$AC419,IF($G$5:$G$66=AK$358,$H$5:$Q$66,""),""),""))/COUNT(IF($R$5:$R$66=$AC419,IF($G$5:$G$66=AK$358,$H$5:$Q$66,""),"")))</f>
        <v>-</v>
      </c>
      <c r="AL419" s="376" t="str">
        <f t="array" ref="AL419">IF(AL375="-","-",COUNT(IF($R$5:$R$66=$H$5:$Q$66,IF($H$5:$Q$66=$AC419,IF($G$5:$G$66=AL$358,$H$5:$Q$66,""),""),""))/COUNT(IF($R$5:$R$66=$AC419,IF($G$5:$G$66=AL$358,$H$5:$Q$66,""),"")))</f>
        <v>-</v>
      </c>
      <c r="AM419" s="376" t="str">
        <f t="array" ref="AM419">IF(AM375="-","-",COUNT(IF($R$5:$R$66=$H$5:$Q$66,IF($H$5:$Q$66=$AC419,IF($G$5:$G$66=AM$358,$H$5:$Q$66,""),""),""))/COUNT(IF($R$5:$R$66=$AC419,IF($G$5:$G$66=AM$358,$H$5:$Q$66,""),"")))</f>
        <v>-</v>
      </c>
      <c r="AN419" s="376" t="str">
        <f t="array" ref="AN419">IF(AN375="-","-",COUNT(IF($R$5:$R$66=$H$5:$Q$66,IF($H$5:$Q$66=$AC419,IF($G$5:$G$66=AN$358,$H$5:$Q$66,""),""),""))/COUNT(IF($R$5:$R$66=$AC419,IF($G$5:$G$66=AN$358,$H$5:$Q$66,""),"")))</f>
        <v>-</v>
      </c>
      <c r="AO419" s="376" t="str">
        <f t="array" ref="AO419">IF(AO375="-","-",COUNT(IF($R$5:$R$66=$H$5:$Q$66,IF($H$5:$Q$66=$AC419,IF($G$5:$G$66=AO$358,$H$5:$Q$66,""),""),""))/COUNT(IF($R$5:$R$66=$AC419,IF($G$5:$G$66=AO$358,$H$5:$Q$66,""),"")))</f>
        <v>-</v>
      </c>
      <c r="AP419" s="155" t="str">
        <f t="array" ref="AP419">IF(AP375=0,"-",COUNT(IF($R$5:$R$66=$H$5:$Q$66,IF($H$5:$Q$66=$AC419,$H$5:$Q$66,""),""))/COUNT(IF($R$5:$R$66=$AC419,$H$5:$Q$66,"")))</f>
        <v>-</v>
      </c>
      <c r="AQ419" s="19"/>
      <c r="AR419" s="19"/>
      <c r="AS419" s="19"/>
      <c r="AT419" s="19"/>
      <c r="AU419" s="19"/>
      <c r="AV419" s="19"/>
      <c r="AW419" s="19"/>
      <c r="AX419" s="19"/>
      <c r="AY419" s="19"/>
      <c r="AZ419" s="19"/>
      <c r="BA419" s="19"/>
      <c r="BB419" s="19"/>
      <c r="BC419" s="19"/>
      <c r="BF419" s="12"/>
      <c r="BG419" s="12"/>
      <c r="BH419" s="12"/>
      <c r="BI419" s="12"/>
      <c r="BJ419" s="12"/>
      <c r="BK419" s="12"/>
      <c r="BL419" s="12"/>
      <c r="BM419" s="12"/>
      <c r="BN419" s="12"/>
      <c r="BO419" s="12"/>
      <c r="BP419" s="12"/>
      <c r="BQ419" s="12"/>
      <c r="BR419" s="12"/>
      <c r="BS419" s="12"/>
      <c r="BT419" s="12"/>
      <c r="BU419" s="12"/>
    </row>
    <row r="420" spans="1:73">
      <c r="A420" s="19"/>
      <c r="B420" s="19"/>
      <c r="C420" s="19"/>
      <c r="D420" s="19"/>
      <c r="E420" s="89"/>
      <c r="F420" s="89"/>
      <c r="G420" s="19"/>
      <c r="H420" s="90"/>
      <c r="I420" s="90"/>
      <c r="J420" s="19"/>
      <c r="K420" s="19"/>
      <c r="L420" s="19"/>
      <c r="M420" s="19"/>
      <c r="N420" s="19"/>
      <c r="O420" s="19"/>
      <c r="P420" s="19"/>
      <c r="Q420" s="19"/>
      <c r="R420" s="141"/>
      <c r="S420" s="141"/>
      <c r="T420" s="141"/>
      <c r="U420" s="141"/>
      <c r="V420" s="141"/>
      <c r="W420" s="141"/>
      <c r="X420" s="141"/>
      <c r="Y420" s="141"/>
      <c r="Z420" s="19"/>
      <c r="AA420" s="19"/>
      <c r="AB420" s="19"/>
      <c r="AC420" s="379" t="s">
        <v>117</v>
      </c>
      <c r="AD420" s="380" t="str">
        <f t="shared" ref="AD420:AP420" si="117">IF(AD376=0,"-",SUMPRODUCT(AD404:AD419,AD360:AD375)/AD376)</f>
        <v>-</v>
      </c>
      <c r="AE420" s="381" t="str">
        <f t="shared" si="117"/>
        <v>-</v>
      </c>
      <c r="AF420" s="381" t="str">
        <f t="shared" si="117"/>
        <v>-</v>
      </c>
      <c r="AG420" s="381">
        <f t="shared" si="117"/>
        <v>0.77666666666666662</v>
      </c>
      <c r="AH420" s="381">
        <f t="shared" si="117"/>
        <v>0.9</v>
      </c>
      <c r="AI420" s="381" t="str">
        <f t="shared" si="117"/>
        <v>-</v>
      </c>
      <c r="AJ420" s="381">
        <f t="shared" si="117"/>
        <v>0.67692307692307685</v>
      </c>
      <c r="AK420" s="381">
        <f t="shared" si="117"/>
        <v>0.86</v>
      </c>
      <c r="AL420" s="381">
        <f t="shared" si="117"/>
        <v>0.85</v>
      </c>
      <c r="AM420" s="381">
        <f t="shared" si="117"/>
        <v>0.85000000000000009</v>
      </c>
      <c r="AN420" s="381" t="str">
        <f t="shared" si="117"/>
        <v>-</v>
      </c>
      <c r="AO420" s="382" t="str">
        <f t="shared" si="117"/>
        <v>-</v>
      </c>
      <c r="AP420" s="383">
        <f t="shared" si="117"/>
        <v>0.78225806451612889</v>
      </c>
      <c r="AQ420" s="124"/>
      <c r="AR420" s="19"/>
      <c r="AS420" s="19"/>
      <c r="AT420" s="19"/>
      <c r="AU420" s="19"/>
      <c r="AV420" s="19"/>
      <c r="AW420" s="19"/>
      <c r="AX420" s="19"/>
      <c r="AY420" s="19"/>
      <c r="AZ420" s="19"/>
      <c r="BA420" s="19"/>
      <c r="BB420" s="19"/>
      <c r="BC420" s="19"/>
      <c r="BF420" s="12"/>
      <c r="BG420" s="12"/>
      <c r="BH420" s="12"/>
      <c r="BI420" s="12"/>
      <c r="BJ420" s="12"/>
      <c r="BK420" s="12"/>
      <c r="BL420" s="12"/>
      <c r="BM420" s="12"/>
      <c r="BN420" s="12"/>
      <c r="BO420" s="12"/>
      <c r="BP420" s="12"/>
      <c r="BQ420" s="12"/>
      <c r="BR420" s="12"/>
      <c r="BS420" s="12"/>
      <c r="BT420" s="12"/>
      <c r="BU420" s="12"/>
    </row>
    <row r="421" spans="1:73">
      <c r="A421" s="19"/>
      <c r="B421" s="19"/>
      <c r="C421" s="19"/>
      <c r="D421" s="19"/>
      <c r="E421" s="89"/>
      <c r="F421" s="89"/>
      <c r="G421" s="19"/>
      <c r="H421" s="90"/>
      <c r="I421" s="90"/>
      <c r="J421" s="19"/>
      <c r="K421" s="19"/>
      <c r="L421" s="19"/>
      <c r="M421" s="19"/>
      <c r="N421" s="19"/>
      <c r="O421" s="19"/>
      <c r="P421" s="19"/>
      <c r="Q421" s="19"/>
      <c r="R421" s="141"/>
      <c r="S421" s="141"/>
      <c r="T421" s="141"/>
      <c r="U421" s="141"/>
      <c r="V421" s="141"/>
      <c r="W421" s="141"/>
      <c r="X421" s="141"/>
      <c r="Y421" s="141"/>
      <c r="Z421" s="19"/>
      <c r="AA421" s="19"/>
      <c r="AB421" s="19"/>
      <c r="AC421" s="384" t="s">
        <v>88</v>
      </c>
      <c r="AD421" s="232"/>
      <c r="AE421" s="232"/>
      <c r="AF421" s="232"/>
      <c r="AG421" s="232"/>
      <c r="AH421" s="232"/>
      <c r="AI421" s="232"/>
      <c r="AJ421" s="232"/>
      <c r="AK421" s="232"/>
      <c r="AL421" s="232"/>
      <c r="AM421" s="232"/>
      <c r="AN421" s="232"/>
      <c r="AO421" s="232"/>
      <c r="AP421" s="354"/>
      <c r="AQ421" s="19"/>
      <c r="AR421" s="19"/>
      <c r="AS421" s="19"/>
      <c r="AT421" s="19"/>
      <c r="AU421" s="19"/>
      <c r="AV421" s="19"/>
      <c r="AW421" s="19"/>
      <c r="AX421" s="19"/>
      <c r="AY421" s="19"/>
      <c r="AZ421" s="19"/>
      <c r="BA421" s="19"/>
      <c r="BB421" s="19"/>
      <c r="BC421" s="19"/>
      <c r="BF421" s="12"/>
      <c r="BG421" s="12"/>
      <c r="BH421" s="12"/>
      <c r="BI421" s="12"/>
      <c r="BJ421" s="12"/>
      <c r="BK421" s="12"/>
      <c r="BL421" s="12"/>
      <c r="BM421" s="12"/>
      <c r="BN421" s="12"/>
      <c r="BO421" s="12"/>
      <c r="BP421" s="12"/>
      <c r="BQ421" s="12"/>
      <c r="BR421" s="12"/>
      <c r="BS421" s="12"/>
      <c r="BT421" s="12"/>
      <c r="BU421" s="12"/>
    </row>
    <row r="422" spans="1:73">
      <c r="A422" s="19"/>
      <c r="B422" s="19"/>
      <c r="C422" s="19"/>
      <c r="D422" s="19"/>
      <c r="E422" s="89"/>
      <c r="F422" s="89"/>
      <c r="G422" s="19"/>
      <c r="H422" s="90"/>
      <c r="I422" s="90"/>
      <c r="J422" s="19"/>
      <c r="K422" s="19"/>
      <c r="L422" s="19"/>
      <c r="M422" s="19"/>
      <c r="N422" s="19"/>
      <c r="O422" s="19"/>
      <c r="P422" s="19"/>
      <c r="Q422" s="19"/>
      <c r="R422" s="141"/>
      <c r="S422" s="141"/>
      <c r="T422" s="141"/>
      <c r="U422" s="141"/>
      <c r="V422" s="141"/>
      <c r="W422" s="141"/>
      <c r="X422" s="141"/>
      <c r="Y422" s="141"/>
      <c r="Z422" s="19"/>
      <c r="AA422" s="19"/>
      <c r="AB422" s="19"/>
      <c r="AC422" s="118"/>
      <c r="AD422" s="118"/>
      <c r="AE422" s="118"/>
      <c r="AF422" s="118"/>
      <c r="AG422" s="118"/>
      <c r="AH422" s="118"/>
      <c r="AI422" s="118"/>
      <c r="AJ422" s="118"/>
      <c r="AK422" s="118"/>
      <c r="AL422" s="118"/>
      <c r="AM422" s="118"/>
      <c r="AN422" s="118"/>
      <c r="AO422" s="118"/>
      <c r="AP422" s="118"/>
      <c r="AQ422" s="19"/>
      <c r="AR422" s="19"/>
      <c r="AS422" s="19"/>
      <c r="AT422" s="19"/>
      <c r="AU422" s="19"/>
      <c r="AV422" s="19"/>
      <c r="AW422" s="19"/>
      <c r="AX422" s="19"/>
      <c r="AY422" s="19"/>
      <c r="AZ422" s="19"/>
      <c r="BA422" s="19"/>
      <c r="BB422" s="19"/>
      <c r="BC422" s="19"/>
      <c r="BF422" s="12"/>
      <c r="BG422" s="12"/>
      <c r="BH422" s="12"/>
      <c r="BI422" s="12"/>
      <c r="BJ422" s="12"/>
      <c r="BK422" s="12"/>
      <c r="BL422" s="12"/>
      <c r="BM422" s="12"/>
      <c r="BN422" s="12"/>
      <c r="BO422" s="12"/>
      <c r="BP422" s="12"/>
      <c r="BQ422" s="12"/>
      <c r="BR422" s="12"/>
      <c r="BS422" s="12"/>
    </row>
    <row r="423" spans="1:73">
      <c r="A423" s="19"/>
      <c r="B423" s="19"/>
      <c r="C423" s="19"/>
      <c r="D423" s="19"/>
      <c r="E423" s="89"/>
      <c r="F423" s="89"/>
      <c r="G423" s="19"/>
      <c r="H423" s="90"/>
      <c r="I423" s="90"/>
      <c r="J423" s="19"/>
      <c r="K423" s="19"/>
      <c r="L423" s="19"/>
      <c r="M423" s="19"/>
      <c r="N423" s="19"/>
      <c r="O423" s="19"/>
      <c r="P423" s="19"/>
      <c r="Q423" s="19"/>
      <c r="R423" s="141"/>
      <c r="S423" s="141"/>
      <c r="T423" s="141"/>
      <c r="U423" s="141"/>
      <c r="V423" s="141"/>
      <c r="W423" s="141"/>
      <c r="X423" s="141"/>
      <c r="Y423" s="141"/>
      <c r="Z423" s="19"/>
      <c r="AA423" s="19"/>
      <c r="AB423" s="19"/>
      <c r="AC423" s="593" t="str">
        <f>IF(R3="modal","RELATIVE BIAS","ABSOLUTE BIAS")</f>
        <v>RELATIVE BIAS</v>
      </c>
      <c r="AD423" s="594"/>
      <c r="AE423" s="595"/>
      <c r="AF423" s="118"/>
      <c r="AG423" s="118"/>
      <c r="AH423" s="118"/>
      <c r="AI423" s="118"/>
      <c r="AJ423" s="118"/>
      <c r="AK423" s="118"/>
      <c r="AL423" s="118"/>
      <c r="AM423" s="118"/>
      <c r="AN423" s="118"/>
      <c r="AO423" s="118"/>
      <c r="AP423" s="118"/>
      <c r="AQ423" s="19"/>
      <c r="AR423" s="8"/>
      <c r="AS423" s="19"/>
      <c r="AT423" s="19"/>
      <c r="AU423" s="19"/>
      <c r="AV423" s="19"/>
      <c r="AW423" s="19"/>
      <c r="AX423" s="19"/>
      <c r="AY423" s="19"/>
      <c r="AZ423" s="19"/>
      <c r="BA423" s="19"/>
      <c r="BB423" s="19"/>
      <c r="BC423" s="19"/>
      <c r="BF423" s="12"/>
      <c r="BG423" s="12"/>
      <c r="BH423" s="12"/>
      <c r="BI423" s="12"/>
      <c r="BJ423" s="12"/>
      <c r="BK423" s="12"/>
      <c r="BL423" s="12"/>
      <c r="BM423" s="12"/>
      <c r="BN423" s="12"/>
      <c r="BO423" s="12"/>
      <c r="BP423" s="12"/>
      <c r="BQ423" s="12"/>
      <c r="BR423" s="12"/>
      <c r="BS423" s="12"/>
    </row>
    <row r="424" spans="1:73">
      <c r="A424" s="19"/>
      <c r="B424" s="19"/>
      <c r="C424" s="19"/>
      <c r="D424" s="19"/>
      <c r="E424" s="89"/>
      <c r="F424" s="89"/>
      <c r="G424" s="19"/>
      <c r="H424" s="90"/>
      <c r="I424" s="90"/>
      <c r="J424" s="19"/>
      <c r="K424" s="19"/>
      <c r="L424" s="19"/>
      <c r="M424" s="19"/>
      <c r="N424" s="19"/>
      <c r="O424" s="19"/>
      <c r="P424" s="19"/>
      <c r="Q424" s="19"/>
      <c r="R424" s="141"/>
      <c r="S424" s="141"/>
      <c r="T424" s="141"/>
      <c r="U424" s="141"/>
      <c r="V424" s="141"/>
      <c r="W424" s="141"/>
      <c r="X424" s="141"/>
      <c r="Y424" s="141"/>
      <c r="Z424" s="19"/>
      <c r="AA424" s="19"/>
      <c r="AB424" s="19"/>
      <c r="AC424" s="138" t="str">
        <f>$R$3</f>
        <v>MODAL</v>
      </c>
      <c r="AD424" s="341">
        <v>1</v>
      </c>
      <c r="AE424" s="341">
        <v>2</v>
      </c>
      <c r="AF424" s="341">
        <v>3</v>
      </c>
      <c r="AG424" s="341">
        <v>4</v>
      </c>
      <c r="AH424" s="341">
        <v>5</v>
      </c>
      <c r="AI424" s="341">
        <v>6</v>
      </c>
      <c r="AJ424" s="341">
        <v>7</v>
      </c>
      <c r="AK424" s="341">
        <v>8</v>
      </c>
      <c r="AL424" s="341">
        <v>9</v>
      </c>
      <c r="AM424" s="341">
        <v>10</v>
      </c>
      <c r="AN424" s="341">
        <v>11</v>
      </c>
      <c r="AO424" s="342">
        <v>12</v>
      </c>
      <c r="AP424" s="20" t="s">
        <v>5</v>
      </c>
      <c r="AQ424" s="19"/>
      <c r="AR424" s="8"/>
      <c r="AS424" s="19"/>
      <c r="AT424" s="19"/>
      <c r="AU424" s="19"/>
      <c r="AV424" s="19"/>
      <c r="AW424" s="19"/>
      <c r="AX424" s="19"/>
      <c r="AY424" s="19"/>
      <c r="AZ424" s="19"/>
      <c r="BA424" s="19"/>
      <c r="BB424" s="19"/>
      <c r="BC424" s="19"/>
      <c r="BF424" s="12"/>
      <c r="BG424" s="12"/>
      <c r="BH424" s="12"/>
      <c r="BI424" s="12"/>
      <c r="BJ424" s="12"/>
      <c r="BK424" s="12"/>
      <c r="BL424" s="12"/>
      <c r="BM424" s="12"/>
      <c r="BN424" s="12"/>
      <c r="BO424" s="12"/>
      <c r="BP424" s="12"/>
      <c r="BQ424" s="12"/>
      <c r="BR424" s="12"/>
      <c r="BS424" s="12"/>
    </row>
    <row r="425" spans="1:73">
      <c r="A425" s="19"/>
      <c r="B425" s="19"/>
      <c r="C425" s="19"/>
      <c r="D425" s="19"/>
      <c r="E425" s="89"/>
      <c r="F425" s="89"/>
      <c r="G425" s="19"/>
      <c r="H425" s="90"/>
      <c r="I425" s="90"/>
      <c r="J425" s="19"/>
      <c r="K425" s="19"/>
      <c r="L425" s="19"/>
      <c r="M425" s="19"/>
      <c r="N425" s="19"/>
      <c r="O425" s="19"/>
      <c r="P425" s="19"/>
      <c r="Q425" s="19"/>
      <c r="R425" s="141"/>
      <c r="S425" s="141"/>
      <c r="T425" s="141"/>
      <c r="U425" s="141"/>
      <c r="V425" s="141"/>
      <c r="W425" s="141"/>
      <c r="X425" s="141"/>
      <c r="Y425" s="141"/>
      <c r="Z425" s="19"/>
      <c r="AA425" s="19"/>
      <c r="AB425" s="19"/>
      <c r="AC425" s="132" t="str">
        <f>$R$4</f>
        <v>(R1-R9)</v>
      </c>
      <c r="AD425" s="355" t="s">
        <v>74</v>
      </c>
      <c r="AE425" s="343" t="s">
        <v>75</v>
      </c>
      <c r="AF425" s="343" t="s">
        <v>76</v>
      </c>
      <c r="AG425" s="343" t="s">
        <v>77</v>
      </c>
      <c r="AH425" s="343" t="s">
        <v>78</v>
      </c>
      <c r="AI425" s="343" t="s">
        <v>79</v>
      </c>
      <c r="AJ425" s="343" t="s">
        <v>80</v>
      </c>
      <c r="AK425" s="343" t="s">
        <v>81</v>
      </c>
      <c r="AL425" s="343" t="s">
        <v>82</v>
      </c>
      <c r="AM425" s="343" t="s">
        <v>83</v>
      </c>
      <c r="AN425" s="343" t="s">
        <v>84</v>
      </c>
      <c r="AO425" s="344" t="s">
        <v>85</v>
      </c>
      <c r="AP425" s="356" t="s">
        <v>91</v>
      </c>
      <c r="AQ425" s="19"/>
      <c r="AR425" s="8"/>
      <c r="AS425" s="19"/>
      <c r="AT425" s="19"/>
      <c r="AU425" s="19"/>
      <c r="AV425" s="19"/>
      <c r="AW425" s="19"/>
      <c r="AX425" s="19"/>
      <c r="AY425" s="19"/>
      <c r="AZ425" s="19"/>
      <c r="BA425" s="19"/>
      <c r="BB425" s="19"/>
      <c r="BC425" s="19"/>
      <c r="BF425" s="12"/>
      <c r="BG425" s="12"/>
      <c r="BH425" s="12"/>
      <c r="BI425" s="12"/>
      <c r="BJ425" s="12"/>
      <c r="BK425" s="12"/>
      <c r="BL425" s="12"/>
      <c r="BM425" s="12"/>
      <c r="BN425" s="12"/>
      <c r="BO425" s="12"/>
      <c r="BP425" s="12"/>
      <c r="BQ425" s="12"/>
      <c r="BR425" s="12"/>
      <c r="BS425" s="12"/>
    </row>
    <row r="426" spans="1:73">
      <c r="A426" s="19"/>
      <c r="B426" s="19"/>
      <c r="C426" s="19"/>
      <c r="D426" s="19"/>
      <c r="E426" s="89"/>
      <c r="F426" s="89"/>
      <c r="G426" s="19"/>
      <c r="H426" s="90"/>
      <c r="I426" s="90"/>
      <c r="J426" s="19"/>
      <c r="K426" s="19"/>
      <c r="L426" s="19"/>
      <c r="M426" s="19"/>
      <c r="N426" s="19"/>
      <c r="O426" s="19"/>
      <c r="P426" s="19"/>
      <c r="Q426" s="19"/>
      <c r="R426" s="141"/>
      <c r="S426" s="141"/>
      <c r="T426" s="141"/>
      <c r="U426" s="141"/>
      <c r="V426" s="141"/>
      <c r="W426" s="141"/>
      <c r="X426" s="141"/>
      <c r="Y426" s="141"/>
      <c r="Z426" s="19"/>
      <c r="AA426" s="19"/>
      <c r="AB426" s="19"/>
      <c r="AC426" s="234">
        <v>0</v>
      </c>
      <c r="AD426" s="385" t="str">
        <f t="array" ref="AD426">IF(COUNT(IF($R$5:$R$66=$AC426,IF($G$5:$G$66=AD$424,$R$5:$R$66,""),""))=0,"-",AVERAGE(IF($R$5:$R$66=$AC426,IF($G$5:$G$66=AD$424,$H$5:$Q$66,"")))-$AC426)</f>
        <v>-</v>
      </c>
      <c r="AE426" s="385" t="str">
        <f t="array" ref="AE426">IF(COUNT(IF($R$5:$R$66=$AC426,IF($G$5:$G$66=AE$424,$R$5:$R$66,""),""))=0,"-",AVERAGE(IF($R$5:$R$66=$AC426,IF($G$5:$G$66=AE$424,$H$5:$Q$66,"")))-$AC426)</f>
        <v>-</v>
      </c>
      <c r="AF426" s="385" t="str">
        <f t="array" ref="AF426">IF(COUNT(IF($R$5:$R$66=$AC426,IF($G$5:$G$66=AF$424,$R$5:$R$66,""),""))=0,"-",AVERAGE(IF($R$5:$R$66=$AC426,IF($G$5:$G$66=AF$424,$H$5:$Q$66,"")))-$AC426)</f>
        <v>-</v>
      </c>
      <c r="AG426" s="385" t="str">
        <f t="array" ref="AG426">IF(COUNT(IF($R$5:$R$66=$AC426,IF($G$5:$G$66=AG$424,$R$5:$R$66,""),""))=0,"-",AVERAGE(IF($R$5:$R$66=$AC426,IF($G$5:$G$66=AG$424,$H$5:$Q$66,"")))-$AC426)</f>
        <v>-</v>
      </c>
      <c r="AH426" s="385" t="str">
        <f t="array" ref="AH426">IF(COUNT(IF($R$5:$R$66=$AC426,IF($G$5:$G$66=AH$424,$R$5:$R$66,""),""))=0,"-",AVERAGE(IF($R$5:$R$66=$AC426,IF($G$5:$G$66=AH$424,$H$5:$Q$66,"")))-$AC426)</f>
        <v>-</v>
      </c>
      <c r="AI426" s="385" t="str">
        <f t="array" ref="AI426">IF(COUNT(IF($R$5:$R$66=$AC426,IF($G$5:$G$66=AI$424,$R$5:$R$66,""),""))=0,"-",AVERAGE(IF($R$5:$R$66=$AC426,IF($G$5:$G$66=AI$424,$H$5:$Q$66,"")))-$AC426)</f>
        <v>-</v>
      </c>
      <c r="AJ426" s="385" t="str">
        <f t="array" ref="AJ426">IF(COUNT(IF($R$5:$R$66=$AC426,IF($G$5:$G$66=AJ$424,$R$5:$R$66,""),""))=0,"-",AVERAGE(IF($R$5:$R$66=$AC426,IF($G$5:$G$66=AJ$424,$H$5:$Q$66,"")))-$AC426)</f>
        <v>-</v>
      </c>
      <c r="AK426" s="385" t="str">
        <f t="array" ref="AK426">IF(COUNT(IF($R$5:$R$66=$AC426,IF($G$5:$G$66=AK$424,$R$5:$R$66,""),""))=0,"-",AVERAGE(IF($R$5:$R$66=$AC426,IF($G$5:$G$66=AK$424,$H$5:$Q$66,"")))-$AC426)</f>
        <v>-</v>
      </c>
      <c r="AL426" s="385" t="str">
        <f t="array" ref="AL426">IF(COUNT(IF($R$5:$R$66=$AC426,IF($G$5:$G$66=AL$424,$R$5:$R$66,""),""))=0,"-",AVERAGE(IF($R$5:$R$66=$AC426,IF($G$5:$G$66=AL$424,$H$5:$Q$66,"")))-$AC426)</f>
        <v>-</v>
      </c>
      <c r="AM426" s="385" t="str">
        <f t="array" ref="AM426">IF(COUNT(IF($R$5:$R$66=$AC426,IF($G$5:$G$66=AM$424,$R$5:$R$66,""),""))=0,"-",AVERAGE(IF($R$5:$R$66=$AC426,IF($G$5:$G$66=AM$424,$H$5:$Q$66,"")))-$AC426)</f>
        <v>-</v>
      </c>
      <c r="AN426" s="385" t="str">
        <f t="array" ref="AN426">IF(COUNT(IF($R$5:$R$66=$AC426,IF($G$5:$G$66=AN$424,$R$5:$R$66,""),""))=0,"-",AVERAGE(IF($R$5:$R$66=$AC426,IF($G$5:$G$66=AN$424,$H$5:$Q$66,"")))-$AC426)</f>
        <v>-</v>
      </c>
      <c r="AO426" s="385" t="str">
        <f t="array" ref="AO426">IF(COUNT(IF($R$5:$R$66=$AC426,IF($G$5:$G$66=AO$424,$R$5:$R$66,""),""))=0,"-",AVERAGE(IF($R$5:$R$66=$AC426,IF($G$5:$G$66=AO$424,$H$5:$Q$66,"")))-$AC426)</f>
        <v>-</v>
      </c>
      <c r="AP426" s="386" t="str">
        <f t="array" ref="AP426">IF(COUNT(AD426:AO426)=0,"-",AVERAGE(IF($R$5:$R$66=$AC426,$H$5:$Q$66,""))-$AC426)</f>
        <v>-</v>
      </c>
      <c r="AQ426" s="19"/>
      <c r="AR426" s="8"/>
      <c r="AS426" s="19"/>
      <c r="AT426" s="19"/>
      <c r="AU426" s="19"/>
      <c r="AV426" s="19"/>
      <c r="AW426" s="19"/>
      <c r="AX426" s="19"/>
      <c r="AY426" s="19"/>
      <c r="AZ426" s="19"/>
      <c r="BA426" s="19"/>
      <c r="BB426" s="19"/>
      <c r="BC426" s="19"/>
      <c r="BF426" s="12"/>
      <c r="BG426" s="12"/>
      <c r="BH426" s="12"/>
      <c r="BI426" s="12"/>
      <c r="BJ426" s="12"/>
      <c r="BK426" s="12"/>
      <c r="BL426" s="12"/>
      <c r="BM426" s="12"/>
      <c r="BN426" s="12"/>
      <c r="BO426" s="12"/>
      <c r="BP426" s="12"/>
      <c r="BQ426" s="12"/>
      <c r="BR426" s="12"/>
      <c r="BS426" s="12"/>
    </row>
    <row r="427" spans="1:73">
      <c r="A427" s="19"/>
      <c r="B427" s="19"/>
      <c r="C427" s="19"/>
      <c r="D427" s="19"/>
      <c r="E427" s="89"/>
      <c r="F427" s="89"/>
      <c r="G427" s="19"/>
      <c r="H427" s="90"/>
      <c r="I427" s="90"/>
      <c r="J427" s="19"/>
      <c r="K427" s="19"/>
      <c r="L427" s="19"/>
      <c r="M427" s="19"/>
      <c r="N427" s="19"/>
      <c r="O427" s="19"/>
      <c r="P427" s="19"/>
      <c r="Q427" s="19"/>
      <c r="R427" s="141"/>
      <c r="S427" s="141"/>
      <c r="T427" s="141"/>
      <c r="U427" s="141"/>
      <c r="V427" s="141"/>
      <c r="W427" s="141"/>
      <c r="X427" s="141"/>
      <c r="Y427" s="141"/>
      <c r="Z427" s="19"/>
      <c r="AA427" s="19"/>
      <c r="AB427" s="19"/>
      <c r="AC427" s="140">
        <v>1</v>
      </c>
      <c r="AD427" s="385" t="str">
        <f t="array" ref="AD427">IF(COUNT(IF($R$5:$R$66=$AC427,IF($G$5:$G$66=AD$424,$R$5:$R$66,""),""))=0,"-",AVERAGE(IF($R$5:$R$66=$AC427,IF($G$5:$G$66=AD$424,$H$5:$Q$66,"")))-$AC427)</f>
        <v>-</v>
      </c>
      <c r="AE427" s="385" t="str">
        <f t="array" ref="AE427">IF(COUNT(IF($R$5:$R$66=$AC427,IF($G$5:$G$66=AE$424,$R$5:$R$66,""),""))=0,"-",AVERAGE(IF($R$5:$R$66=$AC427,IF($G$5:$G$66=AE$424,$H$5:$Q$66,"")))-$AC427)</f>
        <v>-</v>
      </c>
      <c r="AF427" s="385" t="str">
        <f t="array" ref="AF427">IF(COUNT(IF($R$5:$R$66=$AC427,IF($G$5:$G$66=AF$424,$R$5:$R$66,""),""))=0,"-",AVERAGE(IF($R$5:$R$66=$AC427,IF($G$5:$G$66=AF$424,$H$5:$Q$66,"")))-$AC427)</f>
        <v>-</v>
      </c>
      <c r="AG427" s="385" t="str">
        <f t="array" ref="AG427">IF(COUNT(IF($R$5:$R$66=$AC427,IF($G$5:$G$66=AG$424,$R$5:$R$66,""),""))=0,"-",AVERAGE(IF($R$5:$R$66=$AC427,IF($G$5:$G$66=AG$424,$H$5:$Q$66,"")))-$AC427)</f>
        <v>-</v>
      </c>
      <c r="AH427" s="385" t="str">
        <f t="array" ref="AH427">IF(COUNT(IF($R$5:$R$66=$AC427,IF($G$5:$G$66=AH$424,$R$5:$R$66,""),""))=0,"-",AVERAGE(IF($R$5:$R$66=$AC427,IF($G$5:$G$66=AH$424,$H$5:$Q$66,"")))-$AC427)</f>
        <v>-</v>
      </c>
      <c r="AI427" s="385" t="str">
        <f t="array" ref="AI427">IF(COUNT(IF($R$5:$R$66=$AC427,IF($G$5:$G$66=AI$424,$R$5:$R$66,""),""))=0,"-",AVERAGE(IF($R$5:$R$66=$AC427,IF($G$5:$G$66=AI$424,$H$5:$Q$66,"")))-$AC427)</f>
        <v>-</v>
      </c>
      <c r="AJ427" s="385" t="str">
        <f t="array" ref="AJ427">IF(COUNT(IF($R$5:$R$66=$AC427,IF($G$5:$G$66=AJ$424,$R$5:$R$66,""),""))=0,"-",AVERAGE(IF($R$5:$R$66=$AC427,IF($G$5:$G$66=AJ$424,$H$5:$Q$66,"")))-$AC427)</f>
        <v>-</v>
      </c>
      <c r="AK427" s="385" t="str">
        <f t="array" ref="AK427">IF(COUNT(IF($R$5:$R$66=$AC427,IF($G$5:$G$66=AK$424,$R$5:$R$66,""),""))=0,"-",AVERAGE(IF($R$5:$R$66=$AC427,IF($G$5:$G$66=AK$424,$H$5:$Q$66,"")))-$AC427)</f>
        <v>-</v>
      </c>
      <c r="AL427" s="385" t="str">
        <f t="array" ref="AL427">IF(COUNT(IF($R$5:$R$66=$AC427,IF($G$5:$G$66=AL$424,$R$5:$R$66,""),""))=0,"-",AVERAGE(IF($R$5:$R$66=$AC427,IF($G$5:$G$66=AL$424,$H$5:$Q$66,"")))-$AC427)</f>
        <v>-</v>
      </c>
      <c r="AM427" s="385" t="str">
        <f t="array" ref="AM427">IF(COUNT(IF($R$5:$R$66=$AC427,IF($G$5:$G$66=AM$424,$R$5:$R$66,""),""))=0,"-",AVERAGE(IF($R$5:$R$66=$AC427,IF($G$5:$G$66=AM$424,$H$5:$Q$66,"")))-$AC427)</f>
        <v>-</v>
      </c>
      <c r="AN427" s="385" t="str">
        <f t="array" ref="AN427">IF(COUNT(IF($R$5:$R$66=$AC427,IF($G$5:$G$66=AN$424,$R$5:$R$66,""),""))=0,"-",AVERAGE(IF($R$5:$R$66=$AC427,IF($G$5:$G$66=AN$424,$H$5:$Q$66,"")))-$AC427)</f>
        <v>-</v>
      </c>
      <c r="AO427" s="385" t="str">
        <f t="array" ref="AO427">IF(COUNT(IF($R$5:$R$66=$AC427,IF($G$5:$G$66=AO$424,$R$5:$R$66,""),""))=0,"-",AVERAGE(IF($R$5:$R$66=$AC427,IF($G$5:$G$66=AO$424,$H$5:$Q$66,"")))-$AC427)</f>
        <v>-</v>
      </c>
      <c r="AP427" s="387" t="str">
        <f t="array" ref="AP427">IF(COUNT(AD427:AO427)=0,"-",AVERAGE(IF($R$5:$R$66=$AC427,$H$5:$Q$66,""))-$AC427)</f>
        <v>-</v>
      </c>
      <c r="AQ427" s="19"/>
      <c r="AR427" s="8"/>
      <c r="AS427" s="19"/>
      <c r="AT427" s="19"/>
      <c r="AU427" s="19"/>
      <c r="AV427" s="19"/>
      <c r="AW427" s="19"/>
      <c r="AX427" s="19"/>
      <c r="AY427" s="19"/>
      <c r="AZ427" s="19"/>
      <c r="BA427" s="19"/>
      <c r="BB427" s="19"/>
      <c r="BC427" s="19"/>
      <c r="BF427" s="12"/>
      <c r="BG427" s="12"/>
      <c r="BH427" s="12"/>
      <c r="BI427" s="12"/>
      <c r="BJ427" s="12"/>
      <c r="BK427" s="12"/>
      <c r="BL427" s="12"/>
      <c r="BM427" s="12"/>
      <c r="BN427" s="12"/>
      <c r="BO427" s="12"/>
      <c r="BP427" s="12"/>
      <c r="BQ427" s="12"/>
      <c r="BR427" s="12"/>
      <c r="BS427" s="12"/>
      <c r="BT427" s="76"/>
      <c r="BU427" s="76"/>
    </row>
    <row r="428" spans="1:73">
      <c r="A428" s="19"/>
      <c r="B428" s="19"/>
      <c r="C428" s="19"/>
      <c r="D428" s="19"/>
      <c r="E428" s="89"/>
      <c r="F428" s="89"/>
      <c r="G428" s="19"/>
      <c r="H428" s="90"/>
      <c r="I428" s="90"/>
      <c r="J428" s="19"/>
      <c r="K428" s="19"/>
      <c r="L428" s="19"/>
      <c r="M428" s="19"/>
      <c r="N428" s="19"/>
      <c r="O428" s="19"/>
      <c r="P428" s="19"/>
      <c r="Q428" s="19"/>
      <c r="R428" s="141"/>
      <c r="S428" s="141"/>
      <c r="T428" s="141"/>
      <c r="U428" s="141"/>
      <c r="V428" s="141"/>
      <c r="W428" s="141"/>
      <c r="X428" s="141"/>
      <c r="Y428" s="141"/>
      <c r="Z428" s="19"/>
      <c r="AA428" s="19"/>
      <c r="AB428" s="19"/>
      <c r="AC428" s="140">
        <v>2</v>
      </c>
      <c r="AD428" s="385" t="str">
        <f t="array" ref="AD428">IF(COUNT(IF($R$5:$R$66=$AC428,IF($G$5:$G$66=AD$424,$R$5:$R$66,""),""))=0,"-",AVERAGE(IF($R$5:$R$66=$AC428,IF($G$5:$G$66=AD$424,$H$5:$Q$66,"")))-$AC428)</f>
        <v>-</v>
      </c>
      <c r="AE428" s="385" t="str">
        <f t="array" ref="AE428">IF(COUNT(IF($R$5:$R$66=$AC428,IF($G$5:$G$66=AE$424,$R$5:$R$66,""),""))=0,"-",AVERAGE(IF($R$5:$R$66=$AC428,IF($G$5:$G$66=AE$424,$H$5:$Q$66,"")))-$AC428)</f>
        <v>-</v>
      </c>
      <c r="AF428" s="385" t="str">
        <f t="array" ref="AF428">IF(COUNT(IF($R$5:$R$66=$AC428,IF($G$5:$G$66=AF$424,$R$5:$R$66,""),""))=0,"-",AVERAGE(IF($R$5:$R$66=$AC428,IF($G$5:$G$66=AF$424,$H$5:$Q$66,"")))-$AC428)</f>
        <v>-</v>
      </c>
      <c r="AG428" s="385" t="str">
        <f t="array" ref="AG428">IF(COUNT(IF($R$5:$R$66=$AC428,IF($G$5:$G$66=AG$424,$R$5:$R$66,""),""))=0,"-",AVERAGE(IF($R$5:$R$66=$AC428,IF($G$5:$G$66=AG$424,$H$5:$Q$66,"")))-$AC428)</f>
        <v>-</v>
      </c>
      <c r="AH428" s="385" t="str">
        <f t="array" ref="AH428">IF(COUNT(IF($R$5:$R$66=$AC428,IF($G$5:$G$66=AH$424,$R$5:$R$66,""),""))=0,"-",AVERAGE(IF($R$5:$R$66=$AC428,IF($G$5:$G$66=AH$424,$H$5:$Q$66,"")))-$AC428)</f>
        <v>-</v>
      </c>
      <c r="AI428" s="385" t="str">
        <f t="array" ref="AI428">IF(COUNT(IF($R$5:$R$66=$AC428,IF($G$5:$G$66=AI$424,$R$5:$R$66,""),""))=0,"-",AVERAGE(IF($R$5:$R$66=$AC428,IF($G$5:$G$66=AI$424,$H$5:$Q$66,"")))-$AC428)</f>
        <v>-</v>
      </c>
      <c r="AJ428" s="385" t="str">
        <f t="array" ref="AJ428">IF(COUNT(IF($R$5:$R$66=$AC428,IF($G$5:$G$66=AJ$424,$R$5:$R$66,""),""))=0,"-",AVERAGE(IF($R$5:$R$66=$AC428,IF($G$5:$G$66=AJ$424,$H$5:$Q$66,"")))-$AC428)</f>
        <v>-</v>
      </c>
      <c r="AK428" s="385">
        <f t="array" ref="AK428">IF(COUNT(IF($R$5:$R$66=$AC428,IF($G$5:$G$66=AK$424,$R$5:$R$66,""),""))=0,"-",AVERAGE(IF($R$5:$R$66=$AC428,IF($G$5:$G$66=AK$424,$H$5:$Q$66,"")))-$AC428)</f>
        <v>0</v>
      </c>
      <c r="AL428" s="385" t="str">
        <f t="array" ref="AL428">IF(COUNT(IF($R$5:$R$66=$AC428,IF($G$5:$G$66=AL$424,$R$5:$R$66,""),""))=0,"-",AVERAGE(IF($R$5:$R$66=$AC428,IF($G$5:$G$66=AL$424,$H$5:$Q$66,"")))-$AC428)</f>
        <v>-</v>
      </c>
      <c r="AM428" s="385">
        <f t="array" ref="AM428">IF(COUNT(IF($R$5:$R$66=$AC428,IF($G$5:$G$66=AM$424,$R$5:$R$66,""),""))=0,"-",AVERAGE(IF($R$5:$R$66=$AC428,IF($G$5:$G$66=AM$424,$H$5:$Q$66,"")))-$AC428)</f>
        <v>0.10000000000000009</v>
      </c>
      <c r="AN428" s="385" t="str">
        <f t="array" ref="AN428">IF(COUNT(IF($R$5:$R$66=$AC428,IF($G$5:$G$66=AN$424,$R$5:$R$66,""),""))=0,"-",AVERAGE(IF($R$5:$R$66=$AC428,IF($G$5:$G$66=AN$424,$H$5:$Q$66,"")))-$AC428)</f>
        <v>-</v>
      </c>
      <c r="AO428" s="385" t="str">
        <f t="array" ref="AO428">IF(COUNT(IF($R$5:$R$66=$AC428,IF($G$5:$G$66=AO$424,$R$5:$R$66,""),""))=0,"-",AVERAGE(IF($R$5:$R$66=$AC428,IF($G$5:$G$66=AO$424,$H$5:$Q$66,"")))-$AC428)</f>
        <v>-</v>
      </c>
      <c r="AP428" s="387">
        <f t="array" ref="AP428">IF(COUNT(AD428:AO428)=0,"-",AVERAGE(IF($R$5:$R$66=$AC428,$H$5:$Q$66,""))-$AC428)</f>
        <v>4.9999999999999822E-2</v>
      </c>
      <c r="AQ428" s="19"/>
      <c r="AR428" s="8"/>
      <c r="AS428" s="19"/>
      <c r="AT428" s="19"/>
      <c r="AU428" s="19"/>
      <c r="AV428" s="19"/>
      <c r="AW428" s="19"/>
      <c r="AX428" s="19"/>
      <c r="AY428" s="19"/>
      <c r="AZ428" s="19"/>
      <c r="BA428" s="19"/>
      <c r="BB428" s="19"/>
      <c r="BC428" s="19"/>
      <c r="BF428" s="12"/>
      <c r="BG428" s="12"/>
      <c r="BH428" s="12"/>
      <c r="BI428" s="12"/>
      <c r="BJ428" s="12"/>
      <c r="BK428" s="12"/>
      <c r="BL428" s="12"/>
      <c r="BM428" s="12"/>
      <c r="BN428" s="12"/>
      <c r="BO428" s="12"/>
      <c r="BP428" s="12"/>
      <c r="BQ428" s="12"/>
      <c r="BR428" s="12"/>
      <c r="BS428" s="12"/>
      <c r="BT428" s="76"/>
      <c r="BU428" s="76"/>
    </row>
    <row r="429" spans="1:73">
      <c r="A429" s="19"/>
      <c r="B429" s="19"/>
      <c r="C429" s="19"/>
      <c r="D429" s="19"/>
      <c r="E429" s="89"/>
      <c r="F429" s="89"/>
      <c r="G429" s="19"/>
      <c r="H429" s="90"/>
      <c r="I429" s="90"/>
      <c r="J429" s="19"/>
      <c r="K429" s="19"/>
      <c r="L429" s="19"/>
      <c r="M429" s="19"/>
      <c r="N429" s="19"/>
      <c r="O429" s="19"/>
      <c r="P429" s="19"/>
      <c r="Q429" s="19"/>
      <c r="R429" s="141"/>
      <c r="S429" s="141"/>
      <c r="T429" s="141"/>
      <c r="U429" s="141"/>
      <c r="V429" s="141"/>
      <c r="W429" s="141"/>
      <c r="X429" s="141"/>
      <c r="Y429" s="141"/>
      <c r="Z429" s="19"/>
      <c r="AA429" s="19"/>
      <c r="AB429" s="19"/>
      <c r="AC429" s="140">
        <v>3</v>
      </c>
      <c r="AD429" s="385" t="str">
        <f t="array" ref="AD429">IF(COUNT(IF($R$5:$R$66=$AC429,IF($G$5:$G$66=AD$424,$R$5:$R$66,""),""))=0,"-",AVERAGE(IF($R$5:$R$66=$AC429,IF($G$5:$G$66=AD$424,$H$5:$Q$66,"")))-$AC429)</f>
        <v>-</v>
      </c>
      <c r="AE429" s="385" t="str">
        <f t="array" ref="AE429">IF(COUNT(IF($R$5:$R$66=$AC429,IF($G$5:$G$66=AE$424,$R$5:$R$66,""),""))=0,"-",AVERAGE(IF($R$5:$R$66=$AC429,IF($G$5:$G$66=AE$424,$H$5:$Q$66,"")))-$AC429)</f>
        <v>-</v>
      </c>
      <c r="AF429" s="385" t="str">
        <f t="array" ref="AF429">IF(COUNT(IF($R$5:$R$66=$AC429,IF($G$5:$G$66=AF$424,$R$5:$R$66,""),""))=0,"-",AVERAGE(IF($R$5:$R$66=$AC429,IF($G$5:$G$66=AF$424,$H$5:$Q$66,"")))-$AC429)</f>
        <v>-</v>
      </c>
      <c r="AG429" s="385">
        <f t="array" ref="AG429">IF(COUNT(IF($R$5:$R$66=$AC429,IF($G$5:$G$66=AG$424,$R$5:$R$66,""),""))=0,"-",AVERAGE(IF($R$5:$R$66=$AC429,IF($G$5:$G$66=AG$424,$H$5:$Q$66,"")))-$AC429)</f>
        <v>0</v>
      </c>
      <c r="AH429" s="385" t="str">
        <f t="array" ref="AH429">IF(COUNT(IF($R$5:$R$66=$AC429,IF($G$5:$G$66=AH$424,$R$5:$R$66,""),""))=0,"-",AVERAGE(IF($R$5:$R$66=$AC429,IF($G$5:$G$66=AH$424,$H$5:$Q$66,"")))-$AC429)</f>
        <v>-</v>
      </c>
      <c r="AI429" s="385" t="str">
        <f t="array" ref="AI429">IF(COUNT(IF($R$5:$R$66=$AC429,IF($G$5:$G$66=AI$424,$R$5:$R$66,""),""))=0,"-",AVERAGE(IF($R$5:$R$66=$AC429,IF($G$5:$G$66=AI$424,$H$5:$Q$66,"")))-$AC429)</f>
        <v>-</v>
      </c>
      <c r="AJ429" s="385">
        <f t="array" ref="AJ429">IF(COUNT(IF($R$5:$R$66=$AC429,IF($G$5:$G$66=AJ$424,$R$5:$R$66,""),""))=0,"-",AVERAGE(IF($R$5:$R$66=$AC429,IF($G$5:$G$66=AJ$424,$H$5:$Q$66,"")))-$AC429)</f>
        <v>0.29999999999999982</v>
      </c>
      <c r="AK429" s="385" t="str">
        <f t="array" ref="AK429">IF(COUNT(IF($R$5:$R$66=$AC429,IF($G$5:$G$66=AK$424,$R$5:$R$66,""),""))=0,"-",AVERAGE(IF($R$5:$R$66=$AC429,IF($G$5:$G$66=AK$424,$H$5:$Q$66,"")))-$AC429)</f>
        <v>-</v>
      </c>
      <c r="AL429" s="385">
        <f t="array" ref="AL429">IF(COUNT(IF($R$5:$R$66=$AC429,IF($G$5:$G$66=AL$424,$R$5:$R$66,""),""))=0,"-",AVERAGE(IF($R$5:$R$66=$AC429,IF($G$5:$G$66=AL$424,$H$5:$Q$66,"")))-$AC429)</f>
        <v>0.14999999999999991</v>
      </c>
      <c r="AM429" s="385">
        <f t="array" ref="AM429">IF(COUNT(IF($R$5:$R$66=$AC429,IF($G$5:$G$66=AM$424,$R$5:$R$66,""),""))=0,"-",AVERAGE(IF($R$5:$R$66=$AC429,IF($G$5:$G$66=AM$424,$H$5:$Q$66,"")))-$AC429)</f>
        <v>0.20000000000000018</v>
      </c>
      <c r="AN429" s="385" t="str">
        <f t="array" ref="AN429">IF(COUNT(IF($R$5:$R$66=$AC429,IF($G$5:$G$66=AN$424,$R$5:$R$66,""),""))=0,"-",AVERAGE(IF($R$5:$R$66=$AC429,IF($G$5:$G$66=AN$424,$H$5:$Q$66,"")))-$AC429)</f>
        <v>-</v>
      </c>
      <c r="AO429" s="385" t="str">
        <f t="array" ref="AO429">IF(COUNT(IF($R$5:$R$66=$AC429,IF($G$5:$G$66=AO$424,$R$5:$R$66,""),""))=0,"-",AVERAGE(IF($R$5:$R$66=$AC429,IF($G$5:$G$66=AO$424,$H$5:$Q$66,"")))-$AC429)</f>
        <v>-</v>
      </c>
      <c r="AP429" s="387">
        <f t="array" ref="AP429">IF(COUNT(AD429:AO429)=0,"-",AVERAGE(IF($R$5:$R$66=$AC429,$H$5:$Q$66,""))-$AC429)</f>
        <v>0.15555555555555545</v>
      </c>
      <c r="AQ429" s="19"/>
      <c r="AR429" s="8"/>
      <c r="AS429" s="19"/>
      <c r="AT429" s="19"/>
      <c r="AU429" s="19"/>
      <c r="AV429" s="19"/>
      <c r="AW429" s="19"/>
      <c r="AX429" s="19"/>
      <c r="AY429" s="19"/>
      <c r="AZ429" s="19"/>
      <c r="BA429" s="19"/>
      <c r="BB429" s="19"/>
      <c r="BC429" s="19"/>
      <c r="BF429" s="12"/>
      <c r="BG429" s="12"/>
      <c r="BH429" s="12"/>
      <c r="BI429" s="12"/>
      <c r="BJ429" s="12"/>
      <c r="BK429" s="12"/>
      <c r="BL429" s="12"/>
      <c r="BM429" s="12"/>
      <c r="BN429" s="12"/>
      <c r="BO429" s="12"/>
      <c r="BP429" s="12"/>
      <c r="BQ429" s="12"/>
      <c r="BR429" s="12"/>
      <c r="BS429" s="12"/>
      <c r="BT429" s="76"/>
      <c r="BU429" s="76"/>
    </row>
    <row r="430" spans="1:73">
      <c r="A430" s="19"/>
      <c r="B430" s="19"/>
      <c r="C430" s="19"/>
      <c r="D430" s="19"/>
      <c r="E430" s="89"/>
      <c r="F430" s="89"/>
      <c r="G430" s="19"/>
      <c r="H430" s="90"/>
      <c r="I430" s="90"/>
      <c r="J430" s="19"/>
      <c r="K430" s="19"/>
      <c r="L430" s="19"/>
      <c r="M430" s="19"/>
      <c r="N430" s="19"/>
      <c r="O430" s="19"/>
      <c r="P430" s="19"/>
      <c r="Q430" s="19"/>
      <c r="R430" s="141"/>
      <c r="S430" s="141"/>
      <c r="T430" s="141"/>
      <c r="U430" s="141"/>
      <c r="V430" s="141"/>
      <c r="W430" s="141"/>
      <c r="X430" s="141"/>
      <c r="Y430" s="141"/>
      <c r="Z430" s="19"/>
      <c r="AA430" s="19"/>
      <c r="AB430" s="19"/>
      <c r="AC430" s="140">
        <v>4</v>
      </c>
      <c r="AD430" s="385" t="str">
        <f t="array" ref="AD430">IF(COUNT(IF($R$5:$R$66=$AC430,IF($G$5:$G$66=AD$424,$R$5:$R$66,""),""))=0,"-",AVERAGE(IF($R$5:$R$66=$AC430,IF($G$5:$G$66=AD$424,$H$5:$Q$66,"")))-$AC430)</f>
        <v>-</v>
      </c>
      <c r="AE430" s="385" t="str">
        <f t="array" ref="AE430">IF(COUNT(IF($R$5:$R$66=$AC430,IF($G$5:$G$66=AE$424,$R$5:$R$66,""),""))=0,"-",AVERAGE(IF($R$5:$R$66=$AC430,IF($G$5:$G$66=AE$424,$H$5:$Q$66,"")))-$AC430)</f>
        <v>-</v>
      </c>
      <c r="AF430" s="385" t="str">
        <f t="array" ref="AF430">IF(COUNT(IF($R$5:$R$66=$AC430,IF($G$5:$G$66=AF$424,$R$5:$R$66,""),""))=0,"-",AVERAGE(IF($R$5:$R$66=$AC430,IF($G$5:$G$66=AF$424,$H$5:$Q$66,"")))-$AC430)</f>
        <v>-</v>
      </c>
      <c r="AG430" s="385">
        <f t="array" ref="AG430">IF(COUNT(IF($R$5:$R$66=$AC430,IF($G$5:$G$66=AG$424,$R$5:$R$66,""),""))=0,"-",AVERAGE(IF($R$5:$R$66=$AC430,IF($G$5:$G$66=AG$424,$H$5:$Q$66,"")))-$AC430)</f>
        <v>9.9999999999999645E-2</v>
      </c>
      <c r="AH430" s="385" t="str">
        <f t="array" ref="AH430">IF(COUNT(IF($R$5:$R$66=$AC430,IF($G$5:$G$66=AH$424,$R$5:$R$66,""),""))=0,"-",AVERAGE(IF($R$5:$R$66=$AC430,IF($G$5:$G$66=AH$424,$H$5:$Q$66,"")))-$AC430)</f>
        <v>-</v>
      </c>
      <c r="AI430" s="385" t="str">
        <f t="array" ref="AI430">IF(COUNT(IF($R$5:$R$66=$AC430,IF($G$5:$G$66=AI$424,$R$5:$R$66,""),""))=0,"-",AVERAGE(IF($R$5:$R$66=$AC430,IF($G$5:$G$66=AI$424,$H$5:$Q$66,"")))-$AC430)</f>
        <v>-</v>
      </c>
      <c r="AJ430" s="385">
        <f t="array" ref="AJ430">IF(COUNT(IF($R$5:$R$66=$AC430,IF($G$5:$G$66=AJ$424,$R$5:$R$66,""),""))=0,"-",AVERAGE(IF($R$5:$R$66=$AC430,IF($G$5:$G$66=AJ$424,$H$5:$Q$66,"")))-$AC430)</f>
        <v>-0.2200000000000002</v>
      </c>
      <c r="AK430" s="385">
        <f t="array" ref="AK430">IF(COUNT(IF($R$5:$R$66=$AC430,IF($G$5:$G$66=AK$424,$R$5:$R$66,""),""))=0,"-",AVERAGE(IF($R$5:$R$66=$AC430,IF($G$5:$G$66=AK$424,$H$5:$Q$66,"")))-$AC430)</f>
        <v>8.571428571428541E-2</v>
      </c>
      <c r="AL430" s="385" t="str">
        <f t="array" ref="AL430">IF(COUNT(IF($R$5:$R$66=$AC430,IF($G$5:$G$66=AL$424,$R$5:$R$66,""),""))=0,"-",AVERAGE(IF($R$5:$R$66=$AC430,IF($G$5:$G$66=AL$424,$H$5:$Q$66,"")))-$AC430)</f>
        <v>-</v>
      </c>
      <c r="AM430" s="385" t="str">
        <f t="array" ref="AM430">IF(COUNT(IF($R$5:$R$66=$AC430,IF($G$5:$G$66=AM$424,$R$5:$R$66,""),""))=0,"-",AVERAGE(IF($R$5:$R$66=$AC430,IF($G$5:$G$66=AM$424,$H$5:$Q$66,"")))-$AC430)</f>
        <v>-</v>
      </c>
      <c r="AN430" s="385" t="str">
        <f t="array" ref="AN430">IF(COUNT(IF($R$5:$R$66=$AC430,IF($G$5:$G$66=AN$424,$R$5:$R$66,""),""))=0,"-",AVERAGE(IF($R$5:$R$66=$AC430,IF($G$5:$G$66=AN$424,$H$5:$Q$66,"")))-$AC430)</f>
        <v>-</v>
      </c>
      <c r="AO430" s="385" t="str">
        <f t="array" ref="AO430">IF(COUNT(IF($R$5:$R$66=$AC430,IF($G$5:$G$66=AO$424,$R$5:$R$66,""),""))=0,"-",AVERAGE(IF($R$5:$R$66=$AC430,IF($G$5:$G$66=AO$424,$H$5:$Q$66,"")))-$AC430)</f>
        <v>-</v>
      </c>
      <c r="AP430" s="387">
        <f t="array" ref="AP430">IF(COUNT(AD430:AO430)=0,"-",AVERAGE(IF($R$5:$R$66=$AC430,$H$5:$Q$66,""))-$AC430)</f>
        <v>2.2727272727272485E-2</v>
      </c>
      <c r="AQ430" s="19"/>
      <c r="AR430" s="8"/>
      <c r="AS430" s="19"/>
      <c r="AT430" s="19"/>
      <c r="AU430" s="19"/>
      <c r="AV430" s="19"/>
      <c r="AW430" s="19"/>
      <c r="AX430" s="19"/>
      <c r="AY430" s="19"/>
      <c r="AZ430" s="19"/>
      <c r="BA430" s="19"/>
      <c r="BB430" s="19"/>
      <c r="BC430" s="19"/>
      <c r="BF430" s="12"/>
      <c r="BG430" s="12"/>
      <c r="BH430" s="12"/>
      <c r="BI430" s="12"/>
      <c r="BJ430" s="12"/>
      <c r="BK430" s="12"/>
      <c r="BL430" s="12"/>
      <c r="BM430" s="12"/>
      <c r="BN430" s="12"/>
      <c r="BO430" s="12"/>
      <c r="BP430" s="12"/>
      <c r="BQ430" s="12"/>
      <c r="BR430" s="12"/>
      <c r="BS430" s="12"/>
      <c r="BT430" s="76"/>
      <c r="BU430" s="76"/>
    </row>
    <row r="431" spans="1:73">
      <c r="A431" s="19"/>
      <c r="B431" s="19"/>
      <c r="C431" s="19"/>
      <c r="D431" s="19"/>
      <c r="E431" s="89"/>
      <c r="F431" s="89"/>
      <c r="G431" s="19"/>
      <c r="H431" s="90"/>
      <c r="I431" s="90"/>
      <c r="J431" s="19"/>
      <c r="K431" s="19"/>
      <c r="L431" s="19"/>
      <c r="M431" s="19"/>
      <c r="N431" s="19"/>
      <c r="O431" s="19"/>
      <c r="P431" s="19"/>
      <c r="Q431" s="19"/>
      <c r="R431" s="141"/>
      <c r="S431" s="141"/>
      <c r="T431" s="141"/>
      <c r="U431" s="141"/>
      <c r="V431" s="141"/>
      <c r="W431" s="141"/>
      <c r="X431" s="141"/>
      <c r="Y431" s="141"/>
      <c r="Z431" s="19"/>
      <c r="AA431" s="19"/>
      <c r="AB431" s="19"/>
      <c r="AC431" s="140">
        <v>5</v>
      </c>
      <c r="AD431" s="385" t="str">
        <f t="array" ref="AD431">IF(COUNT(IF($R$5:$R$66=$AC431,IF($G$5:$G$66=AD$424,$R$5:$R$66,""),""))=0,"-",AVERAGE(IF($R$5:$R$66=$AC431,IF($G$5:$G$66=AD$424,$H$5:$Q$66,"")))-$AC431)</f>
        <v>-</v>
      </c>
      <c r="AE431" s="385" t="str">
        <f t="array" ref="AE431">IF(COUNT(IF($R$5:$R$66=$AC431,IF($G$5:$G$66=AE$424,$R$5:$R$66,""),""))=0,"-",AVERAGE(IF($R$5:$R$66=$AC431,IF($G$5:$G$66=AE$424,$H$5:$Q$66,"")))-$AC431)</f>
        <v>-</v>
      </c>
      <c r="AF431" s="385" t="str">
        <f t="array" ref="AF431">IF(COUNT(IF($R$5:$R$66=$AC431,IF($G$5:$G$66=AF$424,$R$5:$R$66,""),""))=0,"-",AVERAGE(IF($R$5:$R$66=$AC431,IF($G$5:$G$66=AF$424,$H$5:$Q$66,"")))-$AC431)</f>
        <v>-</v>
      </c>
      <c r="AG431" s="385">
        <f t="array" ref="AG431">IF(COUNT(IF($R$5:$R$66=$AC431,IF($G$5:$G$66=AG$424,$R$5:$R$66,""),""))=0,"-",AVERAGE(IF($R$5:$R$66=$AC431,IF($G$5:$G$66=AG$424,$H$5:$Q$66,"")))-$AC431)</f>
        <v>0.15555555555555589</v>
      </c>
      <c r="AH431" s="385">
        <f t="array" ref="AH431">IF(COUNT(IF($R$5:$R$66=$AC431,IF($G$5:$G$66=AH$424,$R$5:$R$66,""),""))=0,"-",AVERAGE(IF($R$5:$R$66=$AC431,IF($G$5:$G$66=AH$424,$H$5:$Q$66,"")))-$AC431)</f>
        <v>4.9999999999999822E-2</v>
      </c>
      <c r="AI431" s="385" t="str">
        <f t="array" ref="AI431">IF(COUNT(IF($R$5:$R$66=$AC431,IF($G$5:$G$66=AI$424,$R$5:$R$66,""),""))=0,"-",AVERAGE(IF($R$5:$R$66=$AC431,IF($G$5:$G$66=AI$424,$H$5:$Q$66,"")))-$AC431)</f>
        <v>-</v>
      </c>
      <c r="AJ431" s="385">
        <f t="array" ref="AJ431">IF(COUNT(IF($R$5:$R$66=$AC431,IF($G$5:$G$66=AJ$424,$R$5:$R$66,""),""))=0,"-",AVERAGE(IF($R$5:$R$66=$AC431,IF($G$5:$G$66=AJ$424,$H$5:$Q$66,"")))-$AC431)</f>
        <v>0.59999999999999964</v>
      </c>
      <c r="AK431" s="385">
        <f t="array" ref="AK431">IF(COUNT(IF($R$5:$R$66=$AC431,IF($G$5:$G$66=AK$424,$R$5:$R$66,""),""))=0,"-",AVERAGE(IF($R$5:$R$66=$AC431,IF($G$5:$G$66=AK$424,$H$5:$Q$66,"")))-$AC431)</f>
        <v>0.70000000000000018</v>
      </c>
      <c r="AL431" s="385" t="str">
        <f t="array" ref="AL431">IF(COUNT(IF($R$5:$R$66=$AC431,IF($G$5:$G$66=AL$424,$R$5:$R$66,""),""))=0,"-",AVERAGE(IF($R$5:$R$66=$AC431,IF($G$5:$G$66=AL$424,$H$5:$Q$66,"")))-$AC431)</f>
        <v>-</v>
      </c>
      <c r="AM431" s="385" t="str">
        <f t="array" ref="AM431">IF(COUNT(IF($R$5:$R$66=$AC431,IF($G$5:$G$66=AM$424,$R$5:$R$66,""),""))=0,"-",AVERAGE(IF($R$5:$R$66=$AC431,IF($G$5:$G$66=AM$424,$H$5:$Q$66,"")))-$AC431)</f>
        <v>-</v>
      </c>
      <c r="AN431" s="385" t="str">
        <f t="array" ref="AN431">IF(COUNT(IF($R$5:$R$66=$AC431,IF($G$5:$G$66=AN$424,$R$5:$R$66,""),""))=0,"-",AVERAGE(IF($R$5:$R$66=$AC431,IF($G$5:$G$66=AN$424,$H$5:$Q$66,"")))-$AC431)</f>
        <v>-</v>
      </c>
      <c r="AO431" s="385" t="str">
        <f t="array" ref="AO431">IF(COUNT(IF($R$5:$R$66=$AC431,IF($G$5:$G$66=AO$424,$R$5:$R$66,""),""))=0,"-",AVERAGE(IF($R$5:$R$66=$AC431,IF($G$5:$G$66=AO$424,$H$5:$Q$66,"")))-$AC431)</f>
        <v>-</v>
      </c>
      <c r="AP431" s="387">
        <f t="array" ref="AP431">IF(COUNT(AD431:AO431)=0,"-",AVERAGE(IF($R$5:$R$66=$AC431,$H$5:$Q$66,""))-$AC431)</f>
        <v>0.21538461538461551</v>
      </c>
      <c r="AQ431" s="19"/>
      <c r="AR431" s="8"/>
      <c r="AS431" s="19"/>
      <c r="AT431" s="19"/>
      <c r="AU431" s="19"/>
      <c r="AV431" s="19"/>
      <c r="AW431" s="19"/>
      <c r="AX431" s="19"/>
      <c r="AY431" s="19"/>
      <c r="AZ431" s="19"/>
      <c r="BA431" s="19"/>
      <c r="BB431" s="19"/>
      <c r="BC431" s="19"/>
      <c r="BF431" s="12"/>
      <c r="BG431" s="12"/>
      <c r="BH431" s="12"/>
      <c r="BI431" s="12"/>
      <c r="BJ431" s="12"/>
      <c r="BK431" s="12"/>
      <c r="BL431" s="12"/>
      <c r="BM431" s="12"/>
      <c r="BN431" s="12"/>
      <c r="BO431" s="12"/>
      <c r="BP431" s="12"/>
      <c r="BQ431" s="12"/>
      <c r="BR431" s="12"/>
      <c r="BS431" s="12"/>
      <c r="BT431" s="76"/>
      <c r="BU431" s="76"/>
    </row>
    <row r="432" spans="1:73">
      <c r="A432" s="19"/>
      <c r="B432" s="19"/>
      <c r="C432" s="19"/>
      <c r="D432" s="19"/>
      <c r="E432" s="89"/>
      <c r="F432" s="89"/>
      <c r="G432" s="19"/>
      <c r="H432" s="90"/>
      <c r="I432" s="90"/>
      <c r="J432" s="19"/>
      <c r="K432" s="19"/>
      <c r="L432" s="19"/>
      <c r="M432" s="19"/>
      <c r="N432" s="19"/>
      <c r="O432" s="19"/>
      <c r="P432" s="19"/>
      <c r="Q432" s="19"/>
      <c r="R432" s="141"/>
      <c r="S432" s="141"/>
      <c r="T432" s="141"/>
      <c r="U432" s="141"/>
      <c r="V432" s="141"/>
      <c r="W432" s="141"/>
      <c r="X432" s="141"/>
      <c r="Y432" s="141"/>
      <c r="Z432" s="19"/>
      <c r="AA432" s="19"/>
      <c r="AB432" s="19"/>
      <c r="AC432" s="140">
        <v>6</v>
      </c>
      <c r="AD432" s="385" t="str">
        <f t="array" ref="AD432">IF(COUNT(IF($R$5:$R$66=$AC432,IF($G$5:$G$66=AD$424,$R$5:$R$66,""),""))=0,"-",AVERAGE(IF($R$5:$R$66=$AC432,IF($G$5:$G$66=AD$424,$H$5:$Q$66,"")))-$AC432)</f>
        <v>-</v>
      </c>
      <c r="AE432" s="385" t="str">
        <f t="array" ref="AE432">IF(COUNT(IF($R$5:$R$66=$AC432,IF($G$5:$G$66=AE$424,$R$5:$R$66,""),""))=0,"-",AVERAGE(IF($R$5:$R$66=$AC432,IF($G$5:$G$66=AE$424,$H$5:$Q$66,"")))-$AC432)</f>
        <v>-</v>
      </c>
      <c r="AF432" s="385" t="str">
        <f t="array" ref="AF432">IF(COUNT(IF($R$5:$R$66=$AC432,IF($G$5:$G$66=AF$424,$R$5:$R$66,""),""))=0,"-",AVERAGE(IF($R$5:$R$66=$AC432,IF($G$5:$G$66=AF$424,$H$5:$Q$66,"")))-$AC432)</f>
        <v>-</v>
      </c>
      <c r="AG432" s="385">
        <f t="array" ref="AG432">IF(COUNT(IF($R$5:$R$66=$AC432,IF($G$5:$G$66=AG$424,$R$5:$R$66,""),""))=0,"-",AVERAGE(IF($R$5:$R$66=$AC432,IF($G$5:$G$66=AG$424,$H$5:$Q$66,"")))-$AC432)</f>
        <v>0.18333333333333357</v>
      </c>
      <c r="AH432" s="385">
        <f t="array" ref="AH432">IF(COUNT(IF($R$5:$R$66=$AC432,IF($G$5:$G$66=AH$424,$R$5:$R$66,""),""))=0,"-",AVERAGE(IF($R$5:$R$66=$AC432,IF($G$5:$G$66=AH$424,$H$5:$Q$66,"")))-$AC432)</f>
        <v>0.20000000000000018</v>
      </c>
      <c r="AI432" s="385" t="str">
        <f t="array" ref="AI432">IF(COUNT(IF($R$5:$R$66=$AC432,IF($G$5:$G$66=AI$424,$R$5:$R$66,""),""))=0,"-",AVERAGE(IF($R$5:$R$66=$AC432,IF($G$5:$G$66=AI$424,$H$5:$Q$66,"")))-$AC432)</f>
        <v>-</v>
      </c>
      <c r="AJ432" s="385">
        <f t="array" ref="AJ432">IF(COUNT(IF($R$5:$R$66=$AC432,IF($G$5:$G$66=AJ$424,$R$5:$R$66,""),""))=0,"-",AVERAGE(IF($R$5:$R$66=$AC432,IF($G$5:$G$66=AJ$424,$H$5:$Q$66,"")))-$AC432)</f>
        <v>9.9999999999999645E-2</v>
      </c>
      <c r="AK432" s="385">
        <f t="array" ref="AK432">IF(COUNT(IF($R$5:$R$66=$AC432,IF($G$5:$G$66=AK$424,$R$5:$R$66,""),""))=0,"-",AVERAGE(IF($R$5:$R$66=$AC432,IF($G$5:$G$66=AK$424,$H$5:$Q$66,"")))-$AC432)</f>
        <v>9.9999999999999645E-2</v>
      </c>
      <c r="AL432" s="385" t="str">
        <f t="array" ref="AL432">IF(COUNT(IF($R$5:$R$66=$AC432,IF($G$5:$G$66=AL$424,$R$5:$R$66,""),""))=0,"-",AVERAGE(IF($R$5:$R$66=$AC432,IF($G$5:$G$66=AL$424,$H$5:$Q$66,"")))-$AC432)</f>
        <v>-</v>
      </c>
      <c r="AM432" s="385" t="str">
        <f t="array" ref="AM432">IF(COUNT(IF($R$5:$R$66=$AC432,IF($G$5:$G$66=AM$424,$R$5:$R$66,""),""))=0,"-",AVERAGE(IF($R$5:$R$66=$AC432,IF($G$5:$G$66=AM$424,$H$5:$Q$66,"")))-$AC432)</f>
        <v>-</v>
      </c>
      <c r="AN432" s="385" t="str">
        <f t="array" ref="AN432">IF(COUNT(IF($R$5:$R$66=$AC432,IF($G$5:$G$66=AN$424,$R$5:$R$66,""),""))=0,"-",AVERAGE(IF($R$5:$R$66=$AC432,IF($G$5:$G$66=AN$424,$H$5:$Q$66,"")))-$AC432)</f>
        <v>-</v>
      </c>
      <c r="AO432" s="385" t="str">
        <f t="array" ref="AO432">IF(COUNT(IF($R$5:$R$66=$AC432,IF($G$5:$G$66=AO$424,$R$5:$R$66,""),""))=0,"-",AVERAGE(IF($R$5:$R$66=$AC432,IF($G$5:$G$66=AO$424,$H$5:$Q$66,"")))-$AC432)</f>
        <v>-</v>
      </c>
      <c r="AP432" s="387">
        <f t="array" ref="AP432">IF(COUNT(AD432:AO432)=0,"-",AVERAGE(IF($R$5:$R$66=$AC432,$H$5:$Q$66,""))-$AC432)</f>
        <v>0.16000000000000014</v>
      </c>
      <c r="AQ432" s="19"/>
      <c r="AR432" s="8"/>
      <c r="AS432" s="19"/>
      <c r="AT432" s="19"/>
      <c r="AU432" s="19"/>
      <c r="AV432" s="19"/>
      <c r="AW432" s="19"/>
      <c r="AX432" s="19"/>
      <c r="AY432" s="19"/>
      <c r="AZ432" s="19"/>
      <c r="BA432" s="19"/>
      <c r="BB432" s="19"/>
      <c r="BC432" s="19"/>
      <c r="BF432" s="12"/>
      <c r="BG432" s="12"/>
      <c r="BH432" s="12"/>
      <c r="BI432" s="12"/>
      <c r="BJ432" s="12"/>
      <c r="BK432" s="12"/>
      <c r="BL432" s="12"/>
      <c r="BM432" s="12"/>
      <c r="BN432" s="12"/>
      <c r="BO432" s="12"/>
      <c r="BP432" s="12"/>
      <c r="BQ432" s="12"/>
      <c r="BR432" s="12"/>
      <c r="BS432" s="12"/>
      <c r="BT432" s="76"/>
      <c r="BU432" s="76"/>
    </row>
    <row r="433" spans="1:73">
      <c r="A433" s="19"/>
      <c r="B433" s="19"/>
      <c r="C433" s="19"/>
      <c r="D433" s="19"/>
      <c r="E433" s="89"/>
      <c r="F433" s="89"/>
      <c r="G433" s="19"/>
      <c r="H433" s="90"/>
      <c r="I433" s="90"/>
      <c r="J433" s="19"/>
      <c r="K433" s="19"/>
      <c r="L433" s="19"/>
      <c r="M433" s="19"/>
      <c r="N433" s="19"/>
      <c r="O433" s="19"/>
      <c r="P433" s="19"/>
      <c r="Q433" s="19"/>
      <c r="R433" s="141"/>
      <c r="S433" s="141"/>
      <c r="T433" s="141"/>
      <c r="U433" s="141"/>
      <c r="V433" s="141"/>
      <c r="W433" s="141"/>
      <c r="X433" s="141"/>
      <c r="Y433" s="141"/>
      <c r="Z433" s="19"/>
      <c r="AA433" s="19"/>
      <c r="AB433" s="19"/>
      <c r="AC433" s="140">
        <v>7</v>
      </c>
      <c r="AD433" s="385" t="str">
        <f t="array" ref="AD433">IF(COUNT(IF($R$5:$R$66=$AC433,IF($G$5:$G$66=AD$424,$R$5:$R$66,""),""))=0,"-",AVERAGE(IF($R$5:$R$66=$AC433,IF($G$5:$G$66=AD$424,$H$5:$Q$66,"")))-$AC433)</f>
        <v>-</v>
      </c>
      <c r="AE433" s="385" t="str">
        <f t="array" ref="AE433">IF(COUNT(IF($R$5:$R$66=$AC433,IF($G$5:$G$66=AE$424,$R$5:$R$66,""),""))=0,"-",AVERAGE(IF($R$5:$R$66=$AC433,IF($G$5:$G$66=AE$424,$H$5:$Q$66,"")))-$AC433)</f>
        <v>-</v>
      </c>
      <c r="AF433" s="385" t="str">
        <f t="array" ref="AF433">IF(COUNT(IF($R$5:$R$66=$AC433,IF($G$5:$G$66=AF$424,$R$5:$R$66,""),""))=0,"-",AVERAGE(IF($R$5:$R$66=$AC433,IF($G$5:$G$66=AF$424,$H$5:$Q$66,"")))-$AC433)</f>
        <v>-</v>
      </c>
      <c r="AG433" s="385">
        <f t="array" ref="AG433">IF(COUNT(IF($R$5:$R$66=$AC433,IF($G$5:$G$66=AG$424,$R$5:$R$66,""),""))=0,"-",AVERAGE(IF($R$5:$R$66=$AC433,IF($G$5:$G$66=AG$424,$H$5:$Q$66,"")))-$AC433)</f>
        <v>0.20000000000000018</v>
      </c>
      <c r="AH433" s="385" t="str">
        <f t="array" ref="AH433">IF(COUNT(IF($R$5:$R$66=$AC433,IF($G$5:$G$66=AH$424,$R$5:$R$66,""),""))=0,"-",AVERAGE(IF($R$5:$R$66=$AC433,IF($G$5:$G$66=AH$424,$H$5:$Q$66,"")))-$AC433)</f>
        <v>-</v>
      </c>
      <c r="AI433" s="385" t="str">
        <f t="array" ref="AI433">IF(COUNT(IF($R$5:$R$66=$AC433,IF($G$5:$G$66=AI$424,$R$5:$R$66,""),""))=0,"-",AVERAGE(IF($R$5:$R$66=$AC433,IF($G$5:$G$66=AI$424,$H$5:$Q$66,"")))-$AC433)</f>
        <v>-</v>
      </c>
      <c r="AJ433" s="385">
        <f t="array" ref="AJ433">IF(COUNT(IF($R$5:$R$66=$AC433,IF($G$5:$G$66=AJ$424,$R$5:$R$66,""),""))=0,"-",AVERAGE(IF($R$5:$R$66=$AC433,IF($G$5:$G$66=AJ$424,$H$5:$Q$66,"")))-$AC433)</f>
        <v>0.25</v>
      </c>
      <c r="AK433" s="385" t="str">
        <f t="array" ref="AK433">IF(COUNT(IF($R$5:$R$66=$AC433,IF($G$5:$G$66=AK$424,$R$5:$R$66,""),""))=0,"-",AVERAGE(IF($R$5:$R$66=$AC433,IF($G$5:$G$66=AK$424,$H$5:$Q$66,"")))-$AC433)</f>
        <v>-</v>
      </c>
      <c r="AL433" s="385" t="str">
        <f t="array" ref="AL433">IF(COUNT(IF($R$5:$R$66=$AC433,IF($G$5:$G$66=AL$424,$R$5:$R$66,""),""))=0,"-",AVERAGE(IF($R$5:$R$66=$AC433,IF($G$5:$G$66=AL$424,$H$5:$Q$66,"")))-$AC433)</f>
        <v>-</v>
      </c>
      <c r="AM433" s="385" t="str">
        <f t="array" ref="AM433">IF(COUNT(IF($R$5:$R$66=$AC433,IF($G$5:$G$66=AM$424,$R$5:$R$66,""),""))=0,"-",AVERAGE(IF($R$5:$R$66=$AC433,IF($G$5:$G$66=AM$424,$H$5:$Q$66,"")))-$AC433)</f>
        <v>-</v>
      </c>
      <c r="AN433" s="385" t="str">
        <f t="array" ref="AN433">IF(COUNT(IF($R$5:$R$66=$AC433,IF($G$5:$G$66=AN$424,$R$5:$R$66,""),""))=0,"-",AVERAGE(IF($R$5:$R$66=$AC433,IF($G$5:$G$66=AN$424,$H$5:$Q$66,"")))-$AC433)</f>
        <v>-</v>
      </c>
      <c r="AO433" s="385" t="str">
        <f t="array" ref="AO433">IF(COUNT(IF($R$5:$R$66=$AC433,IF($G$5:$G$66=AO$424,$R$5:$R$66,""),""))=0,"-",AVERAGE(IF($R$5:$R$66=$AC433,IF($G$5:$G$66=AO$424,$H$5:$Q$66,"")))-$AC433)</f>
        <v>-</v>
      </c>
      <c r="AP433" s="387">
        <f t="array" ref="AP433">IF(COUNT(AD433:AO433)=0,"-",AVERAGE(IF($R$5:$R$66=$AC433,$H$5:$Q$66,""))-$AC433)</f>
        <v>0.23333333333333339</v>
      </c>
      <c r="AQ433" s="19"/>
      <c r="AR433" s="8"/>
      <c r="AS433" s="19"/>
      <c r="AT433" s="19"/>
      <c r="AU433" s="19"/>
      <c r="AV433" s="19"/>
      <c r="AW433" s="19"/>
      <c r="AX433" s="19"/>
      <c r="AY433" s="19"/>
      <c r="AZ433" s="19"/>
      <c r="BA433" s="19"/>
      <c r="BB433" s="19"/>
      <c r="BC433" s="19"/>
      <c r="BF433" s="12"/>
      <c r="BG433" s="12"/>
      <c r="BH433" s="12"/>
      <c r="BI433" s="12"/>
      <c r="BJ433" s="12"/>
      <c r="BK433" s="12"/>
      <c r="BL433" s="12"/>
      <c r="BM433" s="12"/>
      <c r="BN433" s="12"/>
      <c r="BO433" s="12"/>
      <c r="BP433" s="12"/>
      <c r="BQ433" s="12"/>
      <c r="BR433" s="12"/>
      <c r="BS433" s="12"/>
      <c r="BT433" s="76"/>
      <c r="BU433" s="76"/>
    </row>
    <row r="434" spans="1:73">
      <c r="A434" s="19"/>
      <c r="B434" s="19"/>
      <c r="C434" s="19"/>
      <c r="D434" s="19"/>
      <c r="E434" s="89"/>
      <c r="F434" s="89"/>
      <c r="G434" s="19"/>
      <c r="H434" s="90"/>
      <c r="I434" s="90"/>
      <c r="J434" s="19"/>
      <c r="K434" s="19"/>
      <c r="L434" s="19"/>
      <c r="M434" s="19"/>
      <c r="N434" s="19"/>
      <c r="O434" s="19"/>
      <c r="P434" s="19"/>
      <c r="Q434" s="19"/>
      <c r="R434" s="141"/>
      <c r="S434" s="141"/>
      <c r="T434" s="141"/>
      <c r="U434" s="141"/>
      <c r="V434" s="141"/>
      <c r="W434" s="141"/>
      <c r="X434" s="141"/>
      <c r="Y434" s="141"/>
      <c r="Z434" s="19"/>
      <c r="AA434" s="19"/>
      <c r="AB434" s="19"/>
      <c r="AC434" s="140">
        <v>8</v>
      </c>
      <c r="AD434" s="385" t="str">
        <f t="array" ref="AD434">IF(COUNT(IF($R$5:$R$66=$AC434,IF($G$5:$G$66=AD$424,$R$5:$R$66,""),""))=0,"-",AVERAGE(IF($R$5:$R$66=$AC434,IF($G$5:$G$66=AD$424,$H$5:$Q$66,"")))-$AC434)</f>
        <v>-</v>
      </c>
      <c r="AE434" s="385" t="str">
        <f t="array" ref="AE434">IF(COUNT(IF($R$5:$R$66=$AC434,IF($G$5:$G$66=AE$424,$R$5:$R$66,""),""))=0,"-",AVERAGE(IF($R$5:$R$66=$AC434,IF($G$5:$G$66=AE$424,$H$5:$Q$66,"")))-$AC434)</f>
        <v>-</v>
      </c>
      <c r="AF434" s="385" t="str">
        <f t="array" ref="AF434">IF(COUNT(IF($R$5:$R$66=$AC434,IF($G$5:$G$66=AF$424,$R$5:$R$66,""),""))=0,"-",AVERAGE(IF($R$5:$R$66=$AC434,IF($G$5:$G$66=AF$424,$H$5:$Q$66,"")))-$AC434)</f>
        <v>-</v>
      </c>
      <c r="AG434" s="385" t="str">
        <f t="array" ref="AG434">IF(COUNT(IF($R$5:$R$66=$AC434,IF($G$5:$G$66=AG$424,$R$5:$R$66,""),""))=0,"-",AVERAGE(IF($R$5:$R$66=$AC434,IF($G$5:$G$66=AG$424,$H$5:$Q$66,"")))-$AC434)</f>
        <v>-</v>
      </c>
      <c r="AH434" s="385" t="str">
        <f t="array" ref="AH434">IF(COUNT(IF($R$5:$R$66=$AC434,IF($G$5:$G$66=AH$424,$R$5:$R$66,""),""))=0,"-",AVERAGE(IF($R$5:$R$66=$AC434,IF($G$5:$G$66=AH$424,$H$5:$Q$66,"")))-$AC434)</f>
        <v>-</v>
      </c>
      <c r="AI434" s="385" t="str">
        <f t="array" ref="AI434">IF(COUNT(IF($R$5:$R$66=$AC434,IF($G$5:$G$66=AI$424,$R$5:$R$66,""),""))=0,"-",AVERAGE(IF($R$5:$R$66=$AC434,IF($G$5:$G$66=AI$424,$H$5:$Q$66,"")))-$AC434)</f>
        <v>-</v>
      </c>
      <c r="AJ434" s="385" t="str">
        <f t="array" ref="AJ434">IF(COUNT(IF($R$5:$R$66=$AC434,IF($G$5:$G$66=AJ$424,$R$5:$R$66,""),""))=0,"-",AVERAGE(IF($R$5:$R$66=$AC434,IF($G$5:$G$66=AJ$424,$H$5:$Q$66,"")))-$AC434)</f>
        <v>-</v>
      </c>
      <c r="AK434" s="385" t="str">
        <f t="array" ref="AK434">IF(COUNT(IF($R$5:$R$66=$AC434,IF($G$5:$G$66=AK$424,$R$5:$R$66,""),""))=0,"-",AVERAGE(IF($R$5:$R$66=$AC434,IF($G$5:$G$66=AK$424,$H$5:$Q$66,"")))-$AC434)</f>
        <v>-</v>
      </c>
      <c r="AL434" s="385" t="str">
        <f t="array" ref="AL434">IF(COUNT(IF($R$5:$R$66=$AC434,IF($G$5:$G$66=AL$424,$R$5:$R$66,""),""))=0,"-",AVERAGE(IF($R$5:$R$66=$AC434,IF($G$5:$G$66=AL$424,$H$5:$Q$66,"")))-$AC434)</f>
        <v>-</v>
      </c>
      <c r="AM434" s="385" t="str">
        <f t="array" ref="AM434">IF(COUNT(IF($R$5:$R$66=$AC434,IF($G$5:$G$66=AM$424,$R$5:$R$66,""),""))=0,"-",AVERAGE(IF($R$5:$R$66=$AC434,IF($G$5:$G$66=AM$424,$H$5:$Q$66,"")))-$AC434)</f>
        <v>-</v>
      </c>
      <c r="AN434" s="385" t="str">
        <f t="array" ref="AN434">IF(COUNT(IF($R$5:$R$66=$AC434,IF($G$5:$G$66=AN$424,$R$5:$R$66,""),""))=0,"-",AVERAGE(IF($R$5:$R$66=$AC434,IF($G$5:$G$66=AN$424,$H$5:$Q$66,"")))-$AC434)</f>
        <v>-</v>
      </c>
      <c r="AO434" s="385" t="str">
        <f t="array" ref="AO434">IF(COUNT(IF($R$5:$R$66=$AC434,IF($G$5:$G$66=AO$424,$R$5:$R$66,""),""))=0,"-",AVERAGE(IF($R$5:$R$66=$AC434,IF($G$5:$G$66=AO$424,$H$5:$Q$66,"")))-$AC434)</f>
        <v>-</v>
      </c>
      <c r="AP434" s="387" t="str">
        <f t="array" ref="AP434">IF(COUNT(AD434:AO434)=0,"-",AVERAGE(IF($R$5:$R$66=$AC434,$H$5:$Q$66,""))-$AC434)</f>
        <v>-</v>
      </c>
      <c r="AQ434" s="19"/>
      <c r="AR434" s="8"/>
      <c r="AS434" s="19"/>
      <c r="AT434" s="19"/>
      <c r="AU434" s="19"/>
      <c r="AV434" s="19"/>
      <c r="AW434" s="19"/>
      <c r="AX434" s="19"/>
      <c r="AY434" s="19"/>
      <c r="AZ434" s="19"/>
      <c r="BA434" s="19"/>
      <c r="BB434" s="19"/>
      <c r="BC434" s="19"/>
      <c r="BF434" s="12"/>
      <c r="BG434" s="12"/>
      <c r="BH434" s="12"/>
      <c r="BI434" s="12"/>
      <c r="BJ434" s="12"/>
      <c r="BK434" s="12"/>
      <c r="BL434" s="12"/>
      <c r="BM434" s="12"/>
      <c r="BN434" s="12"/>
      <c r="BO434" s="12"/>
      <c r="BP434" s="12"/>
      <c r="BQ434" s="12"/>
      <c r="BR434" s="12"/>
      <c r="BS434" s="12"/>
      <c r="BT434" s="76"/>
      <c r="BU434" s="76"/>
    </row>
    <row r="435" spans="1:73">
      <c r="A435" s="19"/>
      <c r="B435" s="19"/>
      <c r="C435" s="19"/>
      <c r="D435" s="19"/>
      <c r="E435" s="89"/>
      <c r="F435" s="89"/>
      <c r="G435" s="19"/>
      <c r="H435" s="90"/>
      <c r="I435" s="90"/>
      <c r="J435" s="19"/>
      <c r="K435" s="19"/>
      <c r="L435" s="19"/>
      <c r="M435" s="19"/>
      <c r="N435" s="19"/>
      <c r="O435" s="19"/>
      <c r="P435" s="19"/>
      <c r="Q435" s="19"/>
      <c r="R435" s="141"/>
      <c r="S435" s="141"/>
      <c r="T435" s="141"/>
      <c r="U435" s="141"/>
      <c r="V435" s="141"/>
      <c r="W435" s="141"/>
      <c r="X435" s="141"/>
      <c r="Y435" s="141"/>
      <c r="Z435" s="19"/>
      <c r="AA435" s="19"/>
      <c r="AB435" s="19"/>
      <c r="AC435" s="140">
        <v>9</v>
      </c>
      <c r="AD435" s="385" t="str">
        <f t="array" ref="AD435">IF(COUNT(IF($R$5:$R$66=$AC435,IF($G$5:$G$66=AD$424,$R$5:$R$66,""),""))=0,"-",AVERAGE(IF($R$5:$R$66=$AC435,IF($G$5:$G$66=AD$424,$H$5:$Q$66,"")))-$AC435)</f>
        <v>-</v>
      </c>
      <c r="AE435" s="385" t="str">
        <f t="array" ref="AE435">IF(COUNT(IF($R$5:$R$66=$AC435,IF($G$5:$G$66=AE$424,$R$5:$R$66,""),""))=0,"-",AVERAGE(IF($R$5:$R$66=$AC435,IF($G$5:$G$66=AE$424,$H$5:$Q$66,"")))-$AC435)</f>
        <v>-</v>
      </c>
      <c r="AF435" s="385" t="str">
        <f t="array" ref="AF435">IF(COUNT(IF($R$5:$R$66=$AC435,IF($G$5:$G$66=AF$424,$R$5:$R$66,""),""))=0,"-",AVERAGE(IF($R$5:$R$66=$AC435,IF($G$5:$G$66=AF$424,$H$5:$Q$66,"")))-$AC435)</f>
        <v>-</v>
      </c>
      <c r="AG435" s="385">
        <f t="array" ref="AG435">IF(COUNT(IF($R$5:$R$66=$AC435,IF($G$5:$G$66=AG$424,$R$5:$R$66,""),""))=0,"-",AVERAGE(IF($R$5:$R$66=$AC435,IF($G$5:$G$66=AG$424,$H$5:$Q$66,"")))-$AC435)</f>
        <v>0.5</v>
      </c>
      <c r="AH435" s="385" t="str">
        <f t="array" ref="AH435">IF(COUNT(IF($R$5:$R$66=$AC435,IF($G$5:$G$66=AH$424,$R$5:$R$66,""),""))=0,"-",AVERAGE(IF($R$5:$R$66=$AC435,IF($G$5:$G$66=AH$424,$H$5:$Q$66,"")))-$AC435)</f>
        <v>-</v>
      </c>
      <c r="AI435" s="385" t="str">
        <f t="array" ref="AI435">IF(COUNT(IF($R$5:$R$66=$AC435,IF($G$5:$G$66=AI$424,$R$5:$R$66,""),""))=0,"-",AVERAGE(IF($R$5:$R$66=$AC435,IF($G$5:$G$66=AI$424,$H$5:$Q$66,"")))-$AC435)</f>
        <v>-</v>
      </c>
      <c r="AJ435" s="385">
        <f t="array" ref="AJ435">IF(COUNT(IF($R$5:$R$66=$AC435,IF($G$5:$G$66=AJ$424,$R$5:$R$66,""),""))=0,"-",AVERAGE(IF($R$5:$R$66=$AC435,IF($G$5:$G$66=AJ$424,$H$5:$Q$66,"")))-$AC435)</f>
        <v>-0.90000000000000036</v>
      </c>
      <c r="AK435" s="385" t="str">
        <f t="array" ref="AK435">IF(COUNT(IF($R$5:$R$66=$AC435,IF($G$5:$G$66=AK$424,$R$5:$R$66,""),""))=0,"-",AVERAGE(IF($R$5:$R$66=$AC435,IF($G$5:$G$66=AK$424,$H$5:$Q$66,"")))-$AC435)</f>
        <v>-</v>
      </c>
      <c r="AL435" s="385" t="str">
        <f t="array" ref="AL435">IF(COUNT(IF($R$5:$R$66=$AC435,IF($G$5:$G$66=AL$424,$R$5:$R$66,""),""))=0,"-",AVERAGE(IF($R$5:$R$66=$AC435,IF($G$5:$G$66=AL$424,$H$5:$Q$66,"")))-$AC435)</f>
        <v>-</v>
      </c>
      <c r="AM435" s="385" t="str">
        <f t="array" ref="AM435">IF(COUNT(IF($R$5:$R$66=$AC435,IF($G$5:$G$66=AM$424,$R$5:$R$66,""),""))=0,"-",AVERAGE(IF($R$5:$R$66=$AC435,IF($G$5:$G$66=AM$424,$H$5:$Q$66,"")))-$AC435)</f>
        <v>-</v>
      </c>
      <c r="AN435" s="385" t="str">
        <f t="array" ref="AN435">IF(COUNT(IF($R$5:$R$66=$AC435,IF($G$5:$G$66=AN$424,$R$5:$R$66,""),""))=0,"-",AVERAGE(IF($R$5:$R$66=$AC435,IF($G$5:$G$66=AN$424,$H$5:$Q$66,"")))-$AC435)</f>
        <v>-</v>
      </c>
      <c r="AO435" s="385" t="str">
        <f t="array" ref="AO435">IF(COUNT(IF($R$5:$R$66=$AC435,IF($G$5:$G$66=AO$424,$R$5:$R$66,""),""))=0,"-",AVERAGE(IF($R$5:$R$66=$AC435,IF($G$5:$G$66=AO$424,$H$5:$Q$66,"")))-$AC435)</f>
        <v>-</v>
      </c>
      <c r="AP435" s="387">
        <f t="array" ref="AP435">IF(COUNT(AD435:AO435)=0,"-",AVERAGE(IF($R$5:$R$66=$AC435,$H$5:$Q$66,""))-$AC435)</f>
        <v>-0.19999999999999929</v>
      </c>
      <c r="AQ435" s="19"/>
      <c r="AR435" s="8"/>
      <c r="AS435" s="19"/>
      <c r="AT435" s="19"/>
      <c r="AU435" s="19"/>
      <c r="AV435" s="19"/>
      <c r="AW435" s="19"/>
      <c r="AX435" s="19"/>
      <c r="AY435" s="19"/>
      <c r="AZ435" s="19"/>
      <c r="BA435" s="19"/>
      <c r="BB435" s="19"/>
      <c r="BC435" s="19"/>
      <c r="BF435" s="12"/>
      <c r="BG435" s="12"/>
      <c r="BH435" s="12"/>
      <c r="BI435" s="12"/>
      <c r="BJ435" s="12"/>
      <c r="BK435" s="12"/>
      <c r="BL435" s="12"/>
      <c r="BM435" s="12"/>
      <c r="BN435" s="12"/>
      <c r="BO435" s="12"/>
      <c r="BP435" s="12"/>
      <c r="BQ435" s="12"/>
      <c r="BR435" s="12"/>
      <c r="BS435" s="12"/>
      <c r="BT435" s="76"/>
      <c r="BU435" s="76"/>
    </row>
    <row r="436" spans="1:73">
      <c r="A436" s="19"/>
      <c r="B436" s="19"/>
      <c r="C436" s="19"/>
      <c r="D436" s="19"/>
      <c r="E436" s="89"/>
      <c r="F436" s="89"/>
      <c r="G436" s="19"/>
      <c r="H436" s="90"/>
      <c r="I436" s="90"/>
      <c r="J436" s="19"/>
      <c r="K436" s="19"/>
      <c r="L436" s="19"/>
      <c r="M436" s="19"/>
      <c r="N436" s="19"/>
      <c r="O436" s="19"/>
      <c r="P436" s="19"/>
      <c r="Q436" s="19"/>
      <c r="R436" s="141"/>
      <c r="S436" s="141"/>
      <c r="T436" s="141"/>
      <c r="U436" s="141"/>
      <c r="V436" s="141"/>
      <c r="W436" s="141"/>
      <c r="X436" s="141"/>
      <c r="Y436" s="141"/>
      <c r="Z436" s="19"/>
      <c r="AA436" s="19"/>
      <c r="AB436" s="19"/>
      <c r="AC436" s="140">
        <v>10</v>
      </c>
      <c r="AD436" s="385" t="str">
        <f t="array" ref="AD436">IF(COUNT(IF($R$5:$R$66=$AC436,IF($G$5:$G$66=AD$424,$R$5:$R$66,""),""))=0,"-",AVERAGE(IF($R$5:$R$66=$AC436,IF($G$5:$G$66=AD$424,$H$5:$Q$66,"")))-$AC436)</f>
        <v>-</v>
      </c>
      <c r="AE436" s="385" t="str">
        <f t="array" ref="AE436">IF(COUNT(IF($R$5:$R$66=$AC436,IF($G$5:$G$66=AE$424,$R$5:$R$66,""),""))=0,"-",AVERAGE(IF($R$5:$R$66=$AC436,IF($G$5:$G$66=AE$424,$H$5:$Q$66,"")))-$AC436)</f>
        <v>-</v>
      </c>
      <c r="AF436" s="385" t="str">
        <f t="array" ref="AF436">IF(COUNT(IF($R$5:$R$66=$AC436,IF($G$5:$G$66=AF$424,$R$5:$R$66,""),""))=0,"-",AVERAGE(IF($R$5:$R$66=$AC436,IF($G$5:$G$66=AF$424,$H$5:$Q$66,"")))-$AC436)</f>
        <v>-</v>
      </c>
      <c r="AG436" s="385">
        <f t="array" ref="AG436">IF(COUNT(IF($R$5:$R$66=$AC436,IF($G$5:$G$66=AG$424,$R$5:$R$66,""),""))=0,"-",AVERAGE(IF($R$5:$R$66=$AC436,IF($G$5:$G$66=AG$424,$H$5:$Q$66,"")))-$AC436)</f>
        <v>-0.19999999999999929</v>
      </c>
      <c r="AH436" s="385" t="str">
        <f t="array" ref="AH436">IF(COUNT(IF($R$5:$R$66=$AC436,IF($G$5:$G$66=AH$424,$R$5:$R$66,""),""))=0,"-",AVERAGE(IF($R$5:$R$66=$AC436,IF($G$5:$G$66=AH$424,$H$5:$Q$66,"")))-$AC436)</f>
        <v>-</v>
      </c>
      <c r="AI436" s="385" t="str">
        <f t="array" ref="AI436">IF(COUNT(IF($R$5:$R$66=$AC436,IF($G$5:$G$66=AI$424,$R$5:$R$66,""),""))=0,"-",AVERAGE(IF($R$5:$R$66=$AC436,IF($G$5:$G$66=AI$424,$H$5:$Q$66,"")))-$AC436)</f>
        <v>-</v>
      </c>
      <c r="AJ436" s="385" t="str">
        <f t="array" ref="AJ436">IF(COUNT(IF($R$5:$R$66=$AC436,IF($G$5:$G$66=AJ$424,$R$5:$R$66,""),""))=0,"-",AVERAGE(IF($R$5:$R$66=$AC436,IF($G$5:$G$66=AJ$424,$H$5:$Q$66,"")))-$AC436)</f>
        <v>-</v>
      </c>
      <c r="AK436" s="385" t="str">
        <f t="array" ref="AK436">IF(COUNT(IF($R$5:$R$66=$AC436,IF($G$5:$G$66=AK$424,$R$5:$R$66,""),""))=0,"-",AVERAGE(IF($R$5:$R$66=$AC436,IF($G$5:$G$66=AK$424,$H$5:$Q$66,"")))-$AC436)</f>
        <v>-</v>
      </c>
      <c r="AL436" s="385" t="str">
        <f t="array" ref="AL436">IF(COUNT(IF($R$5:$R$66=$AC436,IF($G$5:$G$66=AL$424,$R$5:$R$66,""),""))=0,"-",AVERAGE(IF($R$5:$R$66=$AC436,IF($G$5:$G$66=AL$424,$H$5:$Q$66,"")))-$AC436)</f>
        <v>-</v>
      </c>
      <c r="AM436" s="385" t="str">
        <f t="array" ref="AM436">IF(COUNT(IF($R$5:$R$66=$AC436,IF($G$5:$G$66=AM$424,$R$5:$R$66,""),""))=0,"-",AVERAGE(IF($R$5:$R$66=$AC436,IF($G$5:$G$66=AM$424,$H$5:$Q$66,"")))-$AC436)</f>
        <v>-</v>
      </c>
      <c r="AN436" s="385" t="str">
        <f t="array" ref="AN436">IF(COUNT(IF($R$5:$R$66=$AC436,IF($G$5:$G$66=AN$424,$R$5:$R$66,""),""))=0,"-",AVERAGE(IF($R$5:$R$66=$AC436,IF($G$5:$G$66=AN$424,$H$5:$Q$66,"")))-$AC436)</f>
        <v>-</v>
      </c>
      <c r="AO436" s="385" t="str">
        <f t="array" ref="AO436">IF(COUNT(IF($R$5:$R$66=$AC436,IF($G$5:$G$66=AO$424,$R$5:$R$66,""),""))=0,"-",AVERAGE(IF($R$5:$R$66=$AC436,IF($G$5:$G$66=AO$424,$H$5:$Q$66,"")))-$AC436)</f>
        <v>-</v>
      </c>
      <c r="AP436" s="387">
        <f t="array" ref="AP436">IF(COUNT(AD436:AO436)=0,"-",AVERAGE(IF($R$5:$R$66=$AC436,$H$5:$Q$66,""))-$AC436)</f>
        <v>-0.19999999999999929</v>
      </c>
      <c r="AQ436" s="19"/>
      <c r="AR436" s="8"/>
      <c r="AS436" s="19"/>
      <c r="AT436" s="19"/>
      <c r="AU436" s="19"/>
      <c r="AV436" s="19"/>
      <c r="AW436" s="19"/>
      <c r="AX436" s="19"/>
      <c r="AY436" s="19"/>
      <c r="AZ436" s="19"/>
      <c r="BA436" s="19"/>
      <c r="BB436" s="19"/>
      <c r="BC436" s="19"/>
      <c r="BF436" s="12"/>
      <c r="BG436" s="12"/>
      <c r="BH436" s="12"/>
      <c r="BI436" s="12"/>
      <c r="BJ436" s="12"/>
      <c r="BK436" s="12"/>
      <c r="BL436" s="12"/>
      <c r="BM436" s="12"/>
      <c r="BN436" s="12"/>
      <c r="BO436" s="12"/>
      <c r="BP436" s="12"/>
      <c r="BQ436" s="12"/>
      <c r="BR436" s="12"/>
      <c r="BS436" s="12"/>
      <c r="BT436" s="76"/>
      <c r="BU436" s="76"/>
    </row>
    <row r="437" spans="1:73">
      <c r="A437" s="19"/>
      <c r="B437" s="19"/>
      <c r="C437" s="19"/>
      <c r="D437" s="19"/>
      <c r="E437" s="89"/>
      <c r="F437" s="89"/>
      <c r="G437" s="19"/>
      <c r="H437" s="90"/>
      <c r="I437" s="90"/>
      <c r="J437" s="19"/>
      <c r="K437" s="19"/>
      <c r="L437" s="19"/>
      <c r="M437" s="19"/>
      <c r="N437" s="19"/>
      <c r="O437" s="19"/>
      <c r="P437" s="19"/>
      <c r="Q437" s="19"/>
      <c r="R437" s="141"/>
      <c r="S437" s="141"/>
      <c r="T437" s="141"/>
      <c r="U437" s="141"/>
      <c r="V437" s="141"/>
      <c r="W437" s="141"/>
      <c r="X437" s="141"/>
      <c r="Y437" s="141"/>
      <c r="Z437" s="19"/>
      <c r="AA437" s="19"/>
      <c r="AB437" s="19"/>
      <c r="AC437" s="140">
        <v>11</v>
      </c>
      <c r="AD437" s="385" t="str">
        <f t="array" ref="AD437">IF(COUNT(IF($R$5:$R$66=$AC437,IF($G$5:$G$66=AD$424,$R$5:$R$66,""),""))=0,"-",AVERAGE(IF($R$5:$R$66=$AC437,IF($G$5:$G$66=AD$424,$H$5:$Q$66,"")))-$AC437)</f>
        <v>-</v>
      </c>
      <c r="AE437" s="385" t="str">
        <f t="array" ref="AE437">IF(COUNT(IF($R$5:$R$66=$AC437,IF($G$5:$G$66=AE$424,$R$5:$R$66,""),""))=0,"-",AVERAGE(IF($R$5:$R$66=$AC437,IF($G$5:$G$66=AE$424,$H$5:$Q$66,"")))-$AC437)</f>
        <v>-</v>
      </c>
      <c r="AF437" s="385" t="str">
        <f t="array" ref="AF437">IF(COUNT(IF($R$5:$R$66=$AC437,IF($G$5:$G$66=AF$424,$R$5:$R$66,""),""))=0,"-",AVERAGE(IF($R$5:$R$66=$AC437,IF($G$5:$G$66=AF$424,$H$5:$Q$66,"")))-$AC437)</f>
        <v>-</v>
      </c>
      <c r="AG437" s="385" t="str">
        <f t="array" ref="AG437">IF(COUNT(IF($R$5:$R$66=$AC437,IF($G$5:$G$66=AG$424,$R$5:$R$66,""),""))=0,"-",AVERAGE(IF($R$5:$R$66=$AC437,IF($G$5:$G$66=AG$424,$H$5:$Q$66,"")))-$AC437)</f>
        <v>-</v>
      </c>
      <c r="AH437" s="385" t="str">
        <f t="array" ref="AH437">IF(COUNT(IF($R$5:$R$66=$AC437,IF($G$5:$G$66=AH$424,$R$5:$R$66,""),""))=0,"-",AVERAGE(IF($R$5:$R$66=$AC437,IF($G$5:$G$66=AH$424,$H$5:$Q$66,"")))-$AC437)</f>
        <v>-</v>
      </c>
      <c r="AI437" s="385" t="str">
        <f t="array" ref="AI437">IF(COUNT(IF($R$5:$R$66=$AC437,IF($G$5:$G$66=AI$424,$R$5:$R$66,""),""))=0,"-",AVERAGE(IF($R$5:$R$66=$AC437,IF($G$5:$G$66=AI$424,$H$5:$Q$66,"")))-$AC437)</f>
        <v>-</v>
      </c>
      <c r="AJ437" s="385" t="str">
        <f t="array" ref="AJ437">IF(COUNT(IF($R$5:$R$66=$AC437,IF($G$5:$G$66=AJ$424,$R$5:$R$66,""),""))=0,"-",AVERAGE(IF($R$5:$R$66=$AC437,IF($G$5:$G$66=AJ$424,$H$5:$Q$66,"")))-$AC437)</f>
        <v>-</v>
      </c>
      <c r="AK437" s="385" t="str">
        <f t="array" ref="AK437">IF(COUNT(IF($R$5:$R$66=$AC437,IF($G$5:$G$66=AK$424,$R$5:$R$66,""),""))=0,"-",AVERAGE(IF($R$5:$R$66=$AC437,IF($G$5:$G$66=AK$424,$H$5:$Q$66,"")))-$AC437)</f>
        <v>-</v>
      </c>
      <c r="AL437" s="385" t="str">
        <f t="array" ref="AL437">IF(COUNT(IF($R$5:$R$66=$AC437,IF($G$5:$G$66=AL$424,$R$5:$R$66,""),""))=0,"-",AVERAGE(IF($R$5:$R$66=$AC437,IF($G$5:$G$66=AL$424,$H$5:$Q$66,"")))-$AC437)</f>
        <v>-</v>
      </c>
      <c r="AM437" s="385" t="str">
        <f t="array" ref="AM437">IF(COUNT(IF($R$5:$R$66=$AC437,IF($G$5:$G$66=AM$424,$R$5:$R$66,""),""))=0,"-",AVERAGE(IF($R$5:$R$66=$AC437,IF($G$5:$G$66=AM$424,$H$5:$Q$66,"")))-$AC437)</f>
        <v>-</v>
      </c>
      <c r="AN437" s="385" t="str">
        <f t="array" ref="AN437">IF(COUNT(IF($R$5:$R$66=$AC437,IF($G$5:$G$66=AN$424,$R$5:$R$66,""),""))=0,"-",AVERAGE(IF($R$5:$R$66=$AC437,IF($G$5:$G$66=AN$424,$H$5:$Q$66,"")))-$AC437)</f>
        <v>-</v>
      </c>
      <c r="AO437" s="385" t="str">
        <f t="array" ref="AO437">IF(COUNT(IF($R$5:$R$66=$AC437,IF($G$5:$G$66=AO$424,$R$5:$R$66,""),""))=0,"-",AVERAGE(IF($R$5:$R$66=$AC437,IF($G$5:$G$66=AO$424,$H$5:$Q$66,"")))-$AC437)</f>
        <v>-</v>
      </c>
      <c r="AP437" s="387" t="str">
        <f t="array" ref="AP437">IF(COUNT(AD437:AO437)=0,"-",AVERAGE(IF($R$5:$R$66=$AC437,$H$5:$Q$66,""))-$AC437)</f>
        <v>-</v>
      </c>
      <c r="AQ437" s="19"/>
      <c r="AR437" s="8"/>
      <c r="AS437" s="19"/>
      <c r="AT437" s="19"/>
      <c r="AU437" s="19"/>
      <c r="AV437" s="19"/>
      <c r="AW437" s="19"/>
      <c r="AX437" s="19"/>
      <c r="AY437" s="19"/>
      <c r="AZ437" s="19"/>
      <c r="BA437" s="19"/>
      <c r="BB437" s="19"/>
      <c r="BC437" s="19"/>
      <c r="BF437" s="12"/>
      <c r="BG437" s="12"/>
      <c r="BH437" s="12"/>
      <c r="BI437" s="12"/>
      <c r="BJ437" s="12"/>
      <c r="BK437" s="12"/>
      <c r="BL437" s="12"/>
      <c r="BM437" s="12"/>
      <c r="BN437" s="12"/>
      <c r="BO437" s="12"/>
      <c r="BP437" s="12"/>
      <c r="BQ437" s="12"/>
      <c r="BR437" s="12"/>
      <c r="BS437" s="12"/>
      <c r="BT437" s="76"/>
      <c r="BU437" s="76"/>
    </row>
    <row r="438" spans="1:73">
      <c r="A438" s="19"/>
      <c r="B438" s="19"/>
      <c r="C438" s="19"/>
      <c r="D438" s="19"/>
      <c r="E438" s="89"/>
      <c r="F438" s="89"/>
      <c r="G438" s="19"/>
      <c r="H438" s="90"/>
      <c r="I438" s="90"/>
      <c r="J438" s="19"/>
      <c r="K438" s="19"/>
      <c r="L438" s="19"/>
      <c r="M438" s="19"/>
      <c r="N438" s="19"/>
      <c r="O438" s="19"/>
      <c r="P438" s="19"/>
      <c r="Q438" s="19"/>
      <c r="R438" s="141"/>
      <c r="S438" s="141"/>
      <c r="T438" s="141"/>
      <c r="U438" s="141"/>
      <c r="V438" s="141"/>
      <c r="W438" s="141"/>
      <c r="X438" s="141"/>
      <c r="Y438" s="141"/>
      <c r="Z438" s="19"/>
      <c r="AA438" s="19"/>
      <c r="AB438" s="19"/>
      <c r="AC438" s="140">
        <v>12</v>
      </c>
      <c r="AD438" s="385" t="str">
        <f t="array" ref="AD438">IF(COUNT(IF($R$5:$R$66=$AC438,IF($G$5:$G$66=AD$424,$R$5:$R$66,""),""))=0,"-",AVERAGE(IF($R$5:$R$66=$AC438,IF($G$5:$G$66=AD$424,$H$5:$Q$66,"")))-$AC438)</f>
        <v>-</v>
      </c>
      <c r="AE438" s="385" t="str">
        <f t="array" ref="AE438">IF(COUNT(IF($R$5:$R$66=$AC438,IF($G$5:$G$66=AE$424,$R$5:$R$66,""),""))=0,"-",AVERAGE(IF($R$5:$R$66=$AC438,IF($G$5:$G$66=AE$424,$H$5:$Q$66,"")))-$AC438)</f>
        <v>-</v>
      </c>
      <c r="AF438" s="385" t="str">
        <f t="array" ref="AF438">IF(COUNT(IF($R$5:$R$66=$AC438,IF($G$5:$G$66=AF$424,$R$5:$R$66,""),""))=0,"-",AVERAGE(IF($R$5:$R$66=$AC438,IF($G$5:$G$66=AF$424,$H$5:$Q$66,"")))-$AC438)</f>
        <v>-</v>
      </c>
      <c r="AG438" s="385" t="str">
        <f t="array" ref="AG438">IF(COUNT(IF($R$5:$R$66=$AC438,IF($G$5:$G$66=AG$424,$R$5:$R$66,""),""))=0,"-",AVERAGE(IF($R$5:$R$66=$AC438,IF($G$5:$G$66=AG$424,$H$5:$Q$66,"")))-$AC438)</f>
        <v>-</v>
      </c>
      <c r="AH438" s="385" t="str">
        <f t="array" ref="AH438">IF(COUNT(IF($R$5:$R$66=$AC438,IF($G$5:$G$66=AH$424,$R$5:$R$66,""),""))=0,"-",AVERAGE(IF($R$5:$R$66=$AC438,IF($G$5:$G$66=AH$424,$H$5:$Q$66,"")))-$AC438)</f>
        <v>-</v>
      </c>
      <c r="AI438" s="385" t="str">
        <f t="array" ref="AI438">IF(COUNT(IF($R$5:$R$66=$AC438,IF($G$5:$G$66=AI$424,$R$5:$R$66,""),""))=0,"-",AVERAGE(IF($R$5:$R$66=$AC438,IF($G$5:$G$66=AI$424,$H$5:$Q$66,"")))-$AC438)</f>
        <v>-</v>
      </c>
      <c r="AJ438" s="385" t="str">
        <f t="array" ref="AJ438">IF(COUNT(IF($R$5:$R$66=$AC438,IF($G$5:$G$66=AJ$424,$R$5:$R$66,""),""))=0,"-",AVERAGE(IF($R$5:$R$66=$AC438,IF($G$5:$G$66=AJ$424,$H$5:$Q$66,"")))-$AC438)</f>
        <v>-</v>
      </c>
      <c r="AK438" s="385" t="str">
        <f t="array" ref="AK438">IF(COUNT(IF($R$5:$R$66=$AC438,IF($G$5:$G$66=AK$424,$R$5:$R$66,""),""))=0,"-",AVERAGE(IF($R$5:$R$66=$AC438,IF($G$5:$G$66=AK$424,$H$5:$Q$66,"")))-$AC438)</f>
        <v>-</v>
      </c>
      <c r="AL438" s="385" t="str">
        <f t="array" ref="AL438">IF(COUNT(IF($R$5:$R$66=$AC438,IF($G$5:$G$66=AL$424,$R$5:$R$66,""),""))=0,"-",AVERAGE(IF($R$5:$R$66=$AC438,IF($G$5:$G$66=AL$424,$H$5:$Q$66,"")))-$AC438)</f>
        <v>-</v>
      </c>
      <c r="AM438" s="385" t="str">
        <f t="array" ref="AM438">IF(COUNT(IF($R$5:$R$66=$AC438,IF($G$5:$G$66=AM$424,$R$5:$R$66,""),""))=0,"-",AVERAGE(IF($R$5:$R$66=$AC438,IF($G$5:$G$66=AM$424,$H$5:$Q$66,"")))-$AC438)</f>
        <v>-</v>
      </c>
      <c r="AN438" s="385" t="str">
        <f t="array" ref="AN438">IF(COUNT(IF($R$5:$R$66=$AC438,IF($G$5:$G$66=AN$424,$R$5:$R$66,""),""))=0,"-",AVERAGE(IF($R$5:$R$66=$AC438,IF($G$5:$G$66=AN$424,$H$5:$Q$66,"")))-$AC438)</f>
        <v>-</v>
      </c>
      <c r="AO438" s="385" t="str">
        <f t="array" ref="AO438">IF(COUNT(IF($R$5:$R$66=$AC438,IF($G$5:$G$66=AO$424,$R$5:$R$66,""),""))=0,"-",AVERAGE(IF($R$5:$R$66=$AC438,IF($G$5:$G$66=AO$424,$H$5:$Q$66,"")))-$AC438)</f>
        <v>-</v>
      </c>
      <c r="AP438" s="387" t="str">
        <f t="array" ref="AP438">IF(COUNT(AD438:AO438)=0,"-",AVERAGE(IF($R$5:$R$66=$AC438,$H$5:$Q$66,""))-$AC438)</f>
        <v>-</v>
      </c>
      <c r="AQ438" s="19"/>
      <c r="AR438" s="8"/>
      <c r="AS438" s="19"/>
      <c r="AT438" s="19"/>
      <c r="AU438" s="19"/>
      <c r="AV438" s="19"/>
      <c r="AW438" s="19"/>
      <c r="AX438" s="19"/>
      <c r="AY438" s="19"/>
      <c r="AZ438" s="19"/>
      <c r="BA438" s="19"/>
      <c r="BB438" s="19"/>
      <c r="BC438" s="19"/>
      <c r="BF438" s="12"/>
      <c r="BG438" s="12"/>
      <c r="BH438" s="12"/>
      <c r="BI438" s="12"/>
      <c r="BJ438" s="12"/>
      <c r="BK438" s="12"/>
      <c r="BL438" s="12"/>
      <c r="BM438" s="12"/>
      <c r="BN438" s="12"/>
      <c r="BO438" s="12"/>
      <c r="BP438" s="12"/>
      <c r="BQ438" s="12"/>
      <c r="BR438" s="12"/>
      <c r="BS438" s="12"/>
      <c r="BT438" s="76"/>
      <c r="BU438" s="76"/>
    </row>
    <row r="439" spans="1:73">
      <c r="A439" s="19"/>
      <c r="B439" s="19"/>
      <c r="C439" s="19"/>
      <c r="D439" s="19"/>
      <c r="E439" s="89"/>
      <c r="F439" s="89"/>
      <c r="G439" s="19"/>
      <c r="H439" s="90"/>
      <c r="I439" s="90"/>
      <c r="J439" s="19"/>
      <c r="K439" s="19"/>
      <c r="L439" s="19"/>
      <c r="M439" s="19"/>
      <c r="N439" s="19"/>
      <c r="O439" s="19"/>
      <c r="P439" s="19"/>
      <c r="Q439" s="19"/>
      <c r="R439" s="141"/>
      <c r="S439" s="141"/>
      <c r="T439" s="141"/>
      <c r="U439" s="141"/>
      <c r="V439" s="141"/>
      <c r="W439" s="141"/>
      <c r="X439" s="141"/>
      <c r="Y439" s="141"/>
      <c r="Z439" s="19"/>
      <c r="AA439" s="19"/>
      <c r="AB439" s="19"/>
      <c r="AC439" s="140">
        <v>13</v>
      </c>
      <c r="AD439" s="385" t="str">
        <f t="array" ref="AD439">IF(COUNT(IF($R$5:$R$66=$AC439,IF($G$5:$G$66=AD$424,$R$5:$R$66,""),""))=0,"-",AVERAGE(IF($R$5:$R$66=$AC439,IF($G$5:$G$66=AD$424,$H$5:$Q$66,"")))-$AC439)</f>
        <v>-</v>
      </c>
      <c r="AE439" s="385" t="str">
        <f t="array" ref="AE439">IF(COUNT(IF($R$5:$R$66=$AC439,IF($G$5:$G$66=AE$424,$R$5:$R$66,""),""))=0,"-",AVERAGE(IF($R$5:$R$66=$AC439,IF($G$5:$G$66=AE$424,$H$5:$Q$66,"")))-$AC439)</f>
        <v>-</v>
      </c>
      <c r="AF439" s="385" t="str">
        <f t="array" ref="AF439">IF(COUNT(IF($R$5:$R$66=$AC439,IF($G$5:$G$66=AF$424,$R$5:$R$66,""),""))=0,"-",AVERAGE(IF($R$5:$R$66=$AC439,IF($G$5:$G$66=AF$424,$H$5:$Q$66,"")))-$AC439)</f>
        <v>-</v>
      </c>
      <c r="AG439" s="385" t="str">
        <f t="array" ref="AG439">IF(COUNT(IF($R$5:$R$66=$AC439,IF($G$5:$G$66=AG$424,$R$5:$R$66,""),""))=0,"-",AVERAGE(IF($R$5:$R$66=$AC439,IF($G$5:$G$66=AG$424,$H$5:$Q$66,"")))-$AC439)</f>
        <v>-</v>
      </c>
      <c r="AH439" s="385" t="str">
        <f t="array" ref="AH439">IF(COUNT(IF($R$5:$R$66=$AC439,IF($G$5:$G$66=AH$424,$R$5:$R$66,""),""))=0,"-",AVERAGE(IF($R$5:$R$66=$AC439,IF($G$5:$G$66=AH$424,$H$5:$Q$66,"")))-$AC439)</f>
        <v>-</v>
      </c>
      <c r="AI439" s="385" t="str">
        <f t="array" ref="AI439">IF(COUNT(IF($R$5:$R$66=$AC439,IF($G$5:$G$66=AI$424,$R$5:$R$66,""),""))=0,"-",AVERAGE(IF($R$5:$R$66=$AC439,IF($G$5:$G$66=AI$424,$H$5:$Q$66,"")))-$AC439)</f>
        <v>-</v>
      </c>
      <c r="AJ439" s="385" t="str">
        <f t="array" ref="AJ439">IF(COUNT(IF($R$5:$R$66=$AC439,IF($G$5:$G$66=AJ$424,$R$5:$R$66,""),""))=0,"-",AVERAGE(IF($R$5:$R$66=$AC439,IF($G$5:$G$66=AJ$424,$H$5:$Q$66,"")))-$AC439)</f>
        <v>-</v>
      </c>
      <c r="AK439" s="385" t="str">
        <f t="array" ref="AK439">IF(COUNT(IF($R$5:$R$66=$AC439,IF($G$5:$G$66=AK$424,$R$5:$R$66,""),""))=0,"-",AVERAGE(IF($R$5:$R$66=$AC439,IF($G$5:$G$66=AK$424,$H$5:$Q$66,"")))-$AC439)</f>
        <v>-</v>
      </c>
      <c r="AL439" s="385" t="str">
        <f t="array" ref="AL439">IF(COUNT(IF($R$5:$R$66=$AC439,IF($G$5:$G$66=AL$424,$R$5:$R$66,""),""))=0,"-",AVERAGE(IF($R$5:$R$66=$AC439,IF($G$5:$G$66=AL$424,$H$5:$Q$66,"")))-$AC439)</f>
        <v>-</v>
      </c>
      <c r="AM439" s="385" t="str">
        <f t="array" ref="AM439">IF(COUNT(IF($R$5:$R$66=$AC439,IF($G$5:$G$66=AM$424,$R$5:$R$66,""),""))=0,"-",AVERAGE(IF($R$5:$R$66=$AC439,IF($G$5:$G$66=AM$424,$H$5:$Q$66,"")))-$AC439)</f>
        <v>-</v>
      </c>
      <c r="AN439" s="385" t="str">
        <f t="array" ref="AN439">IF(COUNT(IF($R$5:$R$66=$AC439,IF($G$5:$G$66=AN$424,$R$5:$R$66,""),""))=0,"-",AVERAGE(IF($R$5:$R$66=$AC439,IF($G$5:$G$66=AN$424,$H$5:$Q$66,"")))-$AC439)</f>
        <v>-</v>
      </c>
      <c r="AO439" s="385" t="str">
        <f t="array" ref="AO439">IF(COUNT(IF($R$5:$R$66=$AC439,IF($G$5:$G$66=AO$424,$R$5:$R$66,""),""))=0,"-",AVERAGE(IF($R$5:$R$66=$AC439,IF($G$5:$G$66=AO$424,$H$5:$Q$66,"")))-$AC439)</f>
        <v>-</v>
      </c>
      <c r="AP439" s="387" t="str">
        <f t="array" ref="AP439">IF(COUNT(AD439:AO439)=0,"-",AVERAGE(IF($R$5:$R$66=$AC439,$H$5:$Q$66,""))-$AC439)</f>
        <v>-</v>
      </c>
      <c r="AQ439" s="19"/>
      <c r="AR439" s="8"/>
      <c r="AS439" s="19"/>
      <c r="AT439" s="19"/>
      <c r="AU439" s="19"/>
      <c r="AV439" s="19"/>
      <c r="AW439" s="19"/>
      <c r="AX439" s="19"/>
      <c r="AY439" s="19"/>
      <c r="AZ439" s="19"/>
      <c r="BA439" s="19"/>
      <c r="BB439" s="19"/>
      <c r="BC439" s="19"/>
      <c r="BF439" s="12"/>
      <c r="BG439" s="12"/>
      <c r="BH439" s="12"/>
      <c r="BI439" s="12"/>
      <c r="BJ439" s="12"/>
      <c r="BK439" s="12"/>
      <c r="BL439" s="12"/>
      <c r="BM439" s="12"/>
      <c r="BN439" s="12"/>
      <c r="BO439" s="12"/>
      <c r="BP439" s="12"/>
      <c r="BQ439" s="12"/>
      <c r="BR439" s="12"/>
      <c r="BS439" s="12"/>
      <c r="BT439" s="76"/>
      <c r="BU439" s="76"/>
    </row>
    <row r="440" spans="1:73">
      <c r="A440" s="19"/>
      <c r="B440" s="19"/>
      <c r="C440" s="19"/>
      <c r="D440" s="19"/>
      <c r="E440" s="89"/>
      <c r="F440" s="89"/>
      <c r="G440" s="19"/>
      <c r="H440" s="90"/>
      <c r="I440" s="90"/>
      <c r="J440" s="19"/>
      <c r="K440" s="19"/>
      <c r="L440" s="19"/>
      <c r="M440" s="19"/>
      <c r="N440" s="19"/>
      <c r="O440" s="19"/>
      <c r="P440" s="19"/>
      <c r="Q440" s="19"/>
      <c r="R440" s="141"/>
      <c r="S440" s="141"/>
      <c r="T440" s="141"/>
      <c r="U440" s="141"/>
      <c r="V440" s="141"/>
      <c r="W440" s="141"/>
      <c r="X440" s="141"/>
      <c r="Y440" s="141"/>
      <c r="Z440" s="19"/>
      <c r="AA440" s="19"/>
      <c r="AB440" s="19"/>
      <c r="AC440" s="140">
        <v>14</v>
      </c>
      <c r="AD440" s="385" t="str">
        <f t="array" ref="AD440">IF(COUNT(IF($R$5:$R$66=$AC440,IF($G$5:$G$66=AD$424,$R$5:$R$66,""),""))=0,"-",AVERAGE(IF($R$5:$R$66=$AC440,IF($G$5:$G$66=AD$424,$H$5:$Q$66,"")))-$AC440)</f>
        <v>-</v>
      </c>
      <c r="AE440" s="385" t="str">
        <f t="array" ref="AE440">IF(COUNT(IF($R$5:$R$66=$AC440,IF($G$5:$G$66=AE$424,$R$5:$R$66,""),""))=0,"-",AVERAGE(IF($R$5:$R$66=$AC440,IF($G$5:$G$66=AE$424,$H$5:$Q$66,"")))-$AC440)</f>
        <v>-</v>
      </c>
      <c r="AF440" s="385" t="str">
        <f t="array" ref="AF440">IF(COUNT(IF($R$5:$R$66=$AC440,IF($G$5:$G$66=AF$424,$R$5:$R$66,""),""))=0,"-",AVERAGE(IF($R$5:$R$66=$AC440,IF($G$5:$G$66=AF$424,$H$5:$Q$66,"")))-$AC440)</f>
        <v>-</v>
      </c>
      <c r="AG440" s="385" t="str">
        <f t="array" ref="AG440">IF(COUNT(IF($R$5:$R$66=$AC440,IF($G$5:$G$66=AG$424,$R$5:$R$66,""),""))=0,"-",AVERAGE(IF($R$5:$R$66=$AC440,IF($G$5:$G$66=AG$424,$H$5:$Q$66,"")))-$AC440)</f>
        <v>-</v>
      </c>
      <c r="AH440" s="385" t="str">
        <f t="array" ref="AH440">IF(COUNT(IF($R$5:$R$66=$AC440,IF($G$5:$G$66=AH$424,$R$5:$R$66,""),""))=0,"-",AVERAGE(IF($R$5:$R$66=$AC440,IF($G$5:$G$66=AH$424,$H$5:$Q$66,"")))-$AC440)</f>
        <v>-</v>
      </c>
      <c r="AI440" s="385" t="str">
        <f t="array" ref="AI440">IF(COUNT(IF($R$5:$R$66=$AC440,IF($G$5:$G$66=AI$424,$R$5:$R$66,""),""))=0,"-",AVERAGE(IF($R$5:$R$66=$AC440,IF($G$5:$G$66=AI$424,$H$5:$Q$66,"")))-$AC440)</f>
        <v>-</v>
      </c>
      <c r="AJ440" s="385" t="str">
        <f t="array" ref="AJ440">IF(COUNT(IF($R$5:$R$66=$AC440,IF($G$5:$G$66=AJ$424,$R$5:$R$66,""),""))=0,"-",AVERAGE(IF($R$5:$R$66=$AC440,IF($G$5:$G$66=AJ$424,$H$5:$Q$66,"")))-$AC440)</f>
        <v>-</v>
      </c>
      <c r="AK440" s="385" t="str">
        <f t="array" ref="AK440">IF(COUNT(IF($R$5:$R$66=$AC440,IF($G$5:$G$66=AK$424,$R$5:$R$66,""),""))=0,"-",AVERAGE(IF($R$5:$R$66=$AC440,IF($G$5:$G$66=AK$424,$H$5:$Q$66,"")))-$AC440)</f>
        <v>-</v>
      </c>
      <c r="AL440" s="385" t="str">
        <f t="array" ref="AL440">IF(COUNT(IF($R$5:$R$66=$AC440,IF($G$5:$G$66=AL$424,$R$5:$R$66,""),""))=0,"-",AVERAGE(IF($R$5:$R$66=$AC440,IF($G$5:$G$66=AL$424,$H$5:$Q$66,"")))-$AC440)</f>
        <v>-</v>
      </c>
      <c r="AM440" s="385" t="str">
        <f t="array" ref="AM440">IF(COUNT(IF($R$5:$R$66=$AC440,IF($G$5:$G$66=AM$424,$R$5:$R$66,""),""))=0,"-",AVERAGE(IF($R$5:$R$66=$AC440,IF($G$5:$G$66=AM$424,$H$5:$Q$66,"")))-$AC440)</f>
        <v>-</v>
      </c>
      <c r="AN440" s="385" t="str">
        <f t="array" ref="AN440">IF(COUNT(IF($R$5:$R$66=$AC440,IF($G$5:$G$66=AN$424,$R$5:$R$66,""),""))=0,"-",AVERAGE(IF($R$5:$R$66=$AC440,IF($G$5:$G$66=AN$424,$H$5:$Q$66,"")))-$AC440)</f>
        <v>-</v>
      </c>
      <c r="AO440" s="385" t="str">
        <f t="array" ref="AO440">IF(COUNT(IF($R$5:$R$66=$AC440,IF($G$5:$G$66=AO$424,$R$5:$R$66,""),""))=0,"-",AVERAGE(IF($R$5:$R$66=$AC440,IF($G$5:$G$66=AO$424,$H$5:$Q$66,"")))-$AC440)</f>
        <v>-</v>
      </c>
      <c r="AP440" s="387" t="str">
        <f t="array" ref="AP440">IF(COUNT(AD440:AO440)=0,"-",AVERAGE(IF($R$5:$R$66=$AC440,$H$5:$Q$66,""))-$AC440)</f>
        <v>-</v>
      </c>
      <c r="AQ440" s="19"/>
      <c r="AR440" s="8"/>
      <c r="AS440" s="19"/>
      <c r="AT440" s="19"/>
      <c r="AU440" s="19"/>
      <c r="AV440" s="19"/>
      <c r="AW440" s="19"/>
      <c r="AX440" s="19"/>
      <c r="AY440" s="19"/>
      <c r="AZ440" s="19"/>
      <c r="BA440" s="19"/>
      <c r="BB440" s="19"/>
      <c r="BC440" s="19"/>
      <c r="BF440" s="12"/>
      <c r="BG440" s="12"/>
      <c r="BH440" s="12"/>
      <c r="BI440" s="12"/>
      <c r="BJ440" s="12"/>
      <c r="BK440" s="12"/>
      <c r="BL440" s="12"/>
      <c r="BM440" s="12"/>
      <c r="BN440" s="12"/>
      <c r="BO440" s="12"/>
      <c r="BP440" s="12"/>
      <c r="BQ440" s="12"/>
      <c r="BR440" s="12"/>
      <c r="BS440" s="12"/>
      <c r="BT440" s="76"/>
      <c r="BU440" s="76"/>
    </row>
    <row r="441" spans="1:73">
      <c r="A441" s="19"/>
      <c r="B441" s="19"/>
      <c r="C441" s="19"/>
      <c r="D441" s="19"/>
      <c r="E441" s="89"/>
      <c r="F441" s="89"/>
      <c r="G441" s="19"/>
      <c r="H441" s="90"/>
      <c r="I441" s="90"/>
      <c r="J441" s="19"/>
      <c r="K441" s="19"/>
      <c r="L441" s="19"/>
      <c r="M441" s="19"/>
      <c r="N441" s="19"/>
      <c r="O441" s="19"/>
      <c r="P441" s="19"/>
      <c r="Q441" s="19"/>
      <c r="R441" s="141"/>
      <c r="S441" s="141"/>
      <c r="T441" s="141"/>
      <c r="U441" s="141"/>
      <c r="V441" s="141"/>
      <c r="W441" s="141"/>
      <c r="X441" s="141"/>
      <c r="Y441" s="141"/>
      <c r="Z441" s="19"/>
      <c r="AA441" s="19"/>
      <c r="AB441" s="19"/>
      <c r="AC441" s="140">
        <v>15</v>
      </c>
      <c r="AD441" s="385" t="str">
        <f t="array" ref="AD441">IF(COUNT(IF($R$5:$R$66=$AC441,IF($G$5:$G$66=AD$424,$R$5:$R$66,""),""))=0,"-",AVERAGE(IF($R$5:$R$66=$AC441,IF($G$5:$G$66=AD$424,$H$5:$Q$66,"")))-$AC441)</f>
        <v>-</v>
      </c>
      <c r="AE441" s="385" t="str">
        <f t="array" ref="AE441">IF(COUNT(IF($R$5:$R$66=$AC441,IF($G$5:$G$66=AE$424,$R$5:$R$66,""),""))=0,"-",AVERAGE(IF($R$5:$R$66=$AC441,IF($G$5:$G$66=AE$424,$H$5:$Q$66,"")))-$AC441)</f>
        <v>-</v>
      </c>
      <c r="AF441" s="385" t="str">
        <f t="array" ref="AF441">IF(COUNT(IF($R$5:$R$66=$AC441,IF($G$5:$G$66=AF$424,$R$5:$R$66,""),""))=0,"-",AVERAGE(IF($R$5:$R$66=$AC441,IF($G$5:$G$66=AF$424,$H$5:$Q$66,"")))-$AC441)</f>
        <v>-</v>
      </c>
      <c r="AG441" s="385" t="str">
        <f t="array" ref="AG441">IF(COUNT(IF($R$5:$R$66=$AC441,IF($G$5:$G$66=AG$424,$R$5:$R$66,""),""))=0,"-",AVERAGE(IF($R$5:$R$66=$AC441,IF($G$5:$G$66=AG$424,$H$5:$Q$66,"")))-$AC441)</f>
        <v>-</v>
      </c>
      <c r="AH441" s="385" t="str">
        <f t="array" ref="AH441">IF(COUNT(IF($R$5:$R$66=$AC441,IF($G$5:$G$66=AH$424,$R$5:$R$66,""),""))=0,"-",AVERAGE(IF($R$5:$R$66=$AC441,IF($G$5:$G$66=AH$424,$H$5:$Q$66,"")))-$AC441)</f>
        <v>-</v>
      </c>
      <c r="AI441" s="385" t="str">
        <f t="array" ref="AI441">IF(COUNT(IF($R$5:$R$66=$AC441,IF($G$5:$G$66=AI$424,$R$5:$R$66,""),""))=0,"-",AVERAGE(IF($R$5:$R$66=$AC441,IF($G$5:$G$66=AI$424,$H$5:$Q$66,"")))-$AC441)</f>
        <v>-</v>
      </c>
      <c r="AJ441" s="385" t="str">
        <f t="array" ref="AJ441">IF(COUNT(IF($R$5:$R$66=$AC441,IF($G$5:$G$66=AJ$424,$R$5:$R$66,""),""))=0,"-",AVERAGE(IF($R$5:$R$66=$AC441,IF($G$5:$G$66=AJ$424,$H$5:$Q$66,"")))-$AC441)</f>
        <v>-</v>
      </c>
      <c r="AK441" s="385" t="str">
        <f t="array" ref="AK441">IF(COUNT(IF($R$5:$R$66=$AC441,IF($G$5:$G$66=AK$424,$R$5:$R$66,""),""))=0,"-",AVERAGE(IF($R$5:$R$66=$AC441,IF($G$5:$G$66=AK$424,$H$5:$Q$66,"")))-$AC441)</f>
        <v>-</v>
      </c>
      <c r="AL441" s="385" t="str">
        <f t="array" ref="AL441">IF(COUNT(IF($R$5:$R$66=$AC441,IF($G$5:$G$66=AL$424,$R$5:$R$66,""),""))=0,"-",AVERAGE(IF($R$5:$R$66=$AC441,IF($G$5:$G$66=AL$424,$H$5:$Q$66,"")))-$AC441)</f>
        <v>-</v>
      </c>
      <c r="AM441" s="385" t="str">
        <f t="array" ref="AM441">IF(COUNT(IF($R$5:$R$66=$AC441,IF($G$5:$G$66=AM$424,$R$5:$R$66,""),""))=0,"-",AVERAGE(IF($R$5:$R$66=$AC441,IF($G$5:$G$66=AM$424,$H$5:$Q$66,"")))-$AC441)</f>
        <v>-</v>
      </c>
      <c r="AN441" s="385" t="str">
        <f t="array" ref="AN441">IF(COUNT(IF($R$5:$R$66=$AC441,IF($G$5:$G$66=AN$424,$R$5:$R$66,""),""))=0,"-",AVERAGE(IF($R$5:$R$66=$AC441,IF($G$5:$G$66=AN$424,$H$5:$Q$66,"")))-$AC441)</f>
        <v>-</v>
      </c>
      <c r="AO441" s="385" t="str">
        <f t="array" ref="AO441">IF(COUNT(IF($R$5:$R$66=$AC441,IF($G$5:$G$66=AO$424,$R$5:$R$66,""),""))=0,"-",AVERAGE(IF($R$5:$R$66=$AC441,IF($G$5:$G$66=AO$424,$H$5:$Q$66,"")))-$AC441)</f>
        <v>-</v>
      </c>
      <c r="AP441" s="388" t="str">
        <f t="array" ref="AP441">IF(COUNT(AD441:AO441)=0,"-",AVERAGE(IF($R$5:$R$66=$AC441,$H$5:$Q$66,""))-$AC441)</f>
        <v>-</v>
      </c>
      <c r="AQ441" s="19"/>
      <c r="AR441" s="8"/>
      <c r="AS441" s="19"/>
      <c r="AT441" s="19"/>
      <c r="AU441" s="19"/>
      <c r="AV441" s="19"/>
      <c r="AW441" s="19"/>
      <c r="AX441" s="19"/>
      <c r="AY441" s="19"/>
      <c r="AZ441" s="19"/>
      <c r="BA441" s="19"/>
      <c r="BB441" s="19"/>
      <c r="BC441" s="19"/>
      <c r="BF441" s="12"/>
      <c r="BG441" s="12"/>
      <c r="BH441" s="12"/>
      <c r="BI441" s="12"/>
      <c r="BJ441" s="12"/>
      <c r="BK441" s="12"/>
      <c r="BL441" s="12"/>
      <c r="BM441" s="12"/>
      <c r="BN441" s="12"/>
      <c r="BO441" s="12"/>
      <c r="BP441" s="12"/>
      <c r="BQ441" s="12"/>
      <c r="BR441" s="12"/>
      <c r="BS441" s="12"/>
      <c r="BT441" s="76"/>
      <c r="BU441" s="76"/>
    </row>
    <row r="442" spans="1:73">
      <c r="A442" s="19"/>
      <c r="B442" s="19"/>
      <c r="C442" s="19"/>
      <c r="D442" s="19"/>
      <c r="E442" s="89"/>
      <c r="F442" s="89"/>
      <c r="G442" s="19"/>
      <c r="H442" s="90"/>
      <c r="I442" s="90"/>
      <c r="J442" s="19"/>
      <c r="K442" s="19"/>
      <c r="L442" s="19"/>
      <c r="M442" s="19"/>
      <c r="N442" s="19"/>
      <c r="O442" s="19"/>
      <c r="P442" s="19"/>
      <c r="Q442" s="19"/>
      <c r="R442" s="141"/>
      <c r="S442" s="141"/>
      <c r="T442" s="141"/>
      <c r="U442" s="141"/>
      <c r="V442" s="141"/>
      <c r="W442" s="141"/>
      <c r="X442" s="141"/>
      <c r="Y442" s="141"/>
      <c r="Z442" s="19"/>
      <c r="AA442" s="19"/>
      <c r="AB442" s="19"/>
      <c r="AC442" s="389" t="s">
        <v>5</v>
      </c>
      <c r="AD442" s="390" t="str">
        <f t="shared" ref="AD442:AP442" si="118">IF(AD$376=0,"-",SUMPRODUCT(AD426:AD441,AD360:AD375)/AD376)</f>
        <v>-</v>
      </c>
      <c r="AE442" s="391" t="str">
        <f t="shared" si="118"/>
        <v>-</v>
      </c>
      <c r="AF442" s="391" t="str">
        <f t="shared" si="118"/>
        <v>-</v>
      </c>
      <c r="AG442" s="391">
        <f t="shared" si="118"/>
        <v>0.13333333333333339</v>
      </c>
      <c r="AH442" s="391">
        <f t="shared" si="118"/>
        <v>9.9999999999999936E-2</v>
      </c>
      <c r="AI442" s="391" t="str">
        <f t="shared" si="118"/>
        <v>-</v>
      </c>
      <c r="AJ442" s="391">
        <f t="shared" si="118"/>
        <v>-7.6923076923079044E-3</v>
      </c>
      <c r="AK442" s="391">
        <f t="shared" si="118"/>
        <v>0.13999999999999976</v>
      </c>
      <c r="AL442" s="391">
        <f t="shared" si="118"/>
        <v>0.14999999999999991</v>
      </c>
      <c r="AM442" s="391">
        <f t="shared" si="118"/>
        <v>0.15000000000000013</v>
      </c>
      <c r="AN442" s="391" t="str">
        <f t="shared" si="118"/>
        <v>-</v>
      </c>
      <c r="AO442" s="392" t="str">
        <f t="shared" si="118"/>
        <v>-</v>
      </c>
      <c r="AP442" s="393">
        <f t="shared" si="118"/>
        <v>0.10483870967741934</v>
      </c>
      <c r="AQ442" s="394"/>
      <c r="AR442" s="8"/>
      <c r="AS442" s="19"/>
      <c r="AT442" s="19"/>
      <c r="AU442" s="19"/>
      <c r="AV442" s="19"/>
      <c r="AW442" s="19"/>
      <c r="AX442" s="19"/>
      <c r="AY442" s="19"/>
      <c r="AZ442" s="19"/>
      <c r="BA442" s="19"/>
      <c r="BB442" s="19"/>
      <c r="BC442" s="19"/>
      <c r="BF442" s="12"/>
      <c r="BG442" s="12"/>
      <c r="BH442" s="12"/>
      <c r="BI442" s="12"/>
      <c r="BJ442" s="12"/>
      <c r="BK442" s="12"/>
      <c r="BL442" s="12"/>
      <c r="BM442" s="12"/>
      <c r="BN442" s="12"/>
      <c r="BO442" s="12"/>
      <c r="BP442" s="12"/>
      <c r="BQ442" s="12"/>
      <c r="BR442" s="12"/>
      <c r="BS442" s="12"/>
      <c r="BT442" s="76"/>
      <c r="BU442" s="76"/>
    </row>
    <row r="443" spans="1:73">
      <c r="A443" s="19"/>
      <c r="B443" s="19"/>
      <c r="C443" s="19"/>
      <c r="D443" s="19"/>
      <c r="E443" s="89"/>
      <c r="F443" s="89"/>
      <c r="G443" s="19"/>
      <c r="H443" s="90"/>
      <c r="I443" s="90"/>
      <c r="J443" s="19"/>
      <c r="K443" s="19"/>
      <c r="L443" s="19"/>
      <c r="M443" s="19"/>
      <c r="N443" s="19"/>
      <c r="O443" s="19"/>
      <c r="P443" s="19"/>
      <c r="Q443" s="19"/>
      <c r="R443" s="141"/>
      <c r="S443" s="141"/>
      <c r="T443" s="141"/>
      <c r="U443" s="141"/>
      <c r="V443" s="141"/>
      <c r="W443" s="141"/>
      <c r="X443" s="141"/>
      <c r="Y443" s="141"/>
      <c r="Z443" s="19"/>
      <c r="AA443" s="19"/>
      <c r="AB443" s="19"/>
      <c r="AC443" s="367" t="s">
        <v>88</v>
      </c>
      <c r="AD443" s="118"/>
      <c r="AE443" s="118"/>
      <c r="AF443" s="118"/>
      <c r="AG443" s="118"/>
      <c r="AH443" s="118"/>
      <c r="AI443" s="118"/>
      <c r="AJ443" s="118"/>
      <c r="AK443" s="118"/>
      <c r="AL443" s="118"/>
      <c r="AM443" s="118"/>
      <c r="AN443" s="118"/>
      <c r="AO443" s="118"/>
      <c r="AP443" s="118"/>
      <c r="AQ443" s="19"/>
      <c r="AR443" s="8"/>
      <c r="AS443" s="19"/>
      <c r="AT443" s="19"/>
      <c r="AU443" s="19"/>
      <c r="AV443" s="19"/>
      <c r="AW443" s="19"/>
      <c r="AX443" s="19"/>
      <c r="AY443" s="19"/>
      <c r="AZ443" s="19"/>
      <c r="BA443" s="19"/>
      <c r="BB443" s="19"/>
      <c r="BC443" s="19"/>
      <c r="BF443" s="12"/>
      <c r="BG443" s="12"/>
      <c r="BH443" s="12"/>
      <c r="BI443" s="12"/>
      <c r="BJ443" s="12"/>
      <c r="BK443" s="12"/>
      <c r="BL443" s="12"/>
      <c r="BM443" s="12"/>
      <c r="BN443" s="12"/>
      <c r="BO443" s="12"/>
      <c r="BP443" s="12"/>
      <c r="BQ443" s="12"/>
      <c r="BR443" s="12"/>
      <c r="BS443" s="12"/>
    </row>
    <row r="444" spans="1:73">
      <c r="A444" s="19"/>
      <c r="B444" s="19"/>
      <c r="C444" s="19"/>
      <c r="D444" s="19"/>
      <c r="E444" s="89"/>
      <c r="F444" s="89"/>
      <c r="G444" s="19"/>
      <c r="H444" s="90"/>
      <c r="I444" s="90"/>
      <c r="J444" s="19"/>
      <c r="K444" s="19"/>
      <c r="L444" s="19"/>
      <c r="M444" s="19"/>
      <c r="N444" s="19"/>
      <c r="O444" s="19"/>
      <c r="P444" s="19"/>
      <c r="Q444" s="19"/>
      <c r="R444" s="141"/>
      <c r="S444" s="141"/>
      <c r="T444" s="141"/>
      <c r="U444" s="141"/>
      <c r="V444" s="141"/>
      <c r="W444" s="141"/>
      <c r="X444" s="141"/>
      <c r="Y444" s="141"/>
      <c r="Z444" s="19"/>
      <c r="AA444" s="19"/>
      <c r="AB444" s="19"/>
      <c r="AC444" s="19"/>
      <c r="AD444" s="19"/>
      <c r="AE444" s="19"/>
      <c r="AF444" s="19"/>
      <c r="AG444" s="19"/>
      <c r="AH444" s="19"/>
      <c r="AI444" s="19"/>
      <c r="AJ444" s="19"/>
      <c r="AK444" s="19"/>
      <c r="AL444" s="19"/>
      <c r="AM444" s="19"/>
      <c r="AN444" s="19"/>
      <c r="AO444" s="19"/>
      <c r="AP444" s="19"/>
      <c r="AQ444" s="19"/>
      <c r="AR444" s="19"/>
      <c r="AS444" s="19"/>
      <c r="AT444" s="19"/>
      <c r="AU444" s="19"/>
      <c r="AV444" s="19"/>
      <c r="AW444" s="19"/>
      <c r="AX444" s="19"/>
      <c r="AY444" s="19"/>
      <c r="AZ444" s="19"/>
      <c r="BA444" s="19"/>
      <c r="BB444" s="19"/>
      <c r="BC444" s="19"/>
      <c r="BF444" s="12"/>
      <c r="BG444" s="12"/>
      <c r="BH444" s="12"/>
      <c r="BI444" s="12"/>
      <c r="BJ444" s="12"/>
      <c r="BK444" s="12"/>
      <c r="BL444" s="12"/>
      <c r="BM444" s="12"/>
      <c r="BN444" s="12"/>
      <c r="BO444" s="12"/>
      <c r="BP444" s="12"/>
      <c r="BQ444" s="12"/>
      <c r="BR444" s="12"/>
      <c r="BS444" s="12"/>
    </row>
    <row r="445" spans="1:73">
      <c r="A445" s="19"/>
      <c r="B445" s="19"/>
      <c r="C445" s="19"/>
      <c r="D445" s="19"/>
      <c r="E445" s="89"/>
      <c r="F445" s="89"/>
      <c r="G445" s="19"/>
      <c r="H445" s="90"/>
      <c r="I445" s="90"/>
      <c r="J445" s="19"/>
      <c r="K445" s="19"/>
      <c r="L445" s="19"/>
      <c r="M445" s="19"/>
      <c r="N445" s="19"/>
      <c r="O445" s="19"/>
      <c r="P445" s="19"/>
      <c r="Q445" s="19"/>
      <c r="R445" s="141"/>
      <c r="S445" s="141"/>
      <c r="T445" s="141"/>
      <c r="U445" s="141"/>
      <c r="V445" s="141"/>
      <c r="W445" s="141"/>
      <c r="X445" s="141"/>
      <c r="Y445" s="141"/>
      <c r="Z445" s="19"/>
      <c r="AA445" s="19"/>
      <c r="AB445" s="19"/>
      <c r="AC445" s="19"/>
      <c r="AD445" s="19"/>
      <c r="AE445" s="19"/>
      <c r="AF445" s="19"/>
      <c r="AG445" s="19"/>
      <c r="AH445" s="19"/>
      <c r="AI445" s="19"/>
      <c r="AJ445" s="19"/>
      <c r="AK445" s="19"/>
      <c r="AL445" s="19"/>
      <c r="AM445" s="19"/>
      <c r="AN445" s="19"/>
      <c r="AO445" s="19"/>
      <c r="AP445" s="19"/>
      <c r="AQ445" s="19"/>
      <c r="AR445" s="19"/>
      <c r="AS445" s="19"/>
      <c r="AT445" s="19"/>
      <c r="AU445" s="19"/>
      <c r="AV445" s="19"/>
      <c r="AW445" s="19"/>
      <c r="AX445" s="19"/>
      <c r="AY445" s="19"/>
      <c r="AZ445" s="19"/>
      <c r="BA445" s="19"/>
      <c r="BB445" s="19"/>
      <c r="BC445" s="19"/>
      <c r="BQ445" s="12"/>
      <c r="BR445" s="12"/>
      <c r="BS445" s="12"/>
    </row>
    <row r="446" spans="1:73" ht="20.25">
      <c r="A446" s="19"/>
      <c r="B446" s="19"/>
      <c r="C446" s="19"/>
      <c r="D446" s="19"/>
      <c r="E446" s="89"/>
      <c r="F446" s="89"/>
      <c r="G446" s="19"/>
      <c r="H446" s="90"/>
      <c r="I446" s="90"/>
      <c r="J446" s="19"/>
      <c r="K446" s="19"/>
      <c r="L446" s="19"/>
      <c r="M446" s="19"/>
      <c r="N446" s="19"/>
      <c r="O446" s="19"/>
      <c r="P446" s="19"/>
      <c r="Q446" s="19"/>
      <c r="R446" s="141"/>
      <c r="S446" s="141"/>
      <c r="T446" s="141"/>
      <c r="U446" s="141"/>
      <c r="V446" s="141"/>
      <c r="W446" s="141"/>
      <c r="X446" s="141"/>
      <c r="Y446" s="141"/>
      <c r="Z446" s="19"/>
      <c r="AA446" s="19"/>
      <c r="AB446" s="19"/>
      <c r="AC446" s="92" t="str">
        <f>$H$1</f>
        <v>International North Sea Cod reading 2012, AGE</v>
      </c>
      <c r="AD446" s="220"/>
      <c r="AE446" s="331"/>
      <c r="AF446" s="111"/>
      <c r="AG446" s="111"/>
      <c r="AH446" s="111"/>
      <c r="AI446" s="111"/>
      <c r="AJ446" s="111"/>
      <c r="AK446" s="111"/>
      <c r="AL446" s="111"/>
      <c r="AM446" s="111"/>
      <c r="AN446" s="111"/>
      <c r="AO446" s="111"/>
      <c r="AP446" s="111"/>
      <c r="AQ446" s="19"/>
      <c r="AR446" s="8"/>
      <c r="AS446" s="19"/>
      <c r="AT446" s="19"/>
      <c r="AU446" s="19"/>
      <c r="AV446" s="19"/>
      <c r="AW446" s="19"/>
      <c r="AX446" s="19"/>
      <c r="AY446" s="19"/>
      <c r="AZ446" s="19"/>
      <c r="BA446" s="19"/>
      <c r="BB446" s="19"/>
      <c r="BC446" s="19"/>
      <c r="BQ446" s="12"/>
      <c r="BR446" s="12"/>
      <c r="BS446" s="12"/>
    </row>
    <row r="447" spans="1:73" ht="12.75" customHeight="1">
      <c r="A447" s="214"/>
      <c r="B447" s="214"/>
      <c r="C447" s="214"/>
      <c r="D447" s="214"/>
      <c r="E447" s="332"/>
      <c r="F447" s="332"/>
      <c r="G447" s="214"/>
      <c r="H447" s="333"/>
      <c r="I447" s="333"/>
      <c r="J447" s="214"/>
      <c r="K447" s="214"/>
      <c r="L447" s="214"/>
      <c r="M447" s="214"/>
      <c r="N447" s="214"/>
      <c r="O447" s="214"/>
      <c r="P447" s="214"/>
      <c r="Q447" s="214"/>
      <c r="R447" s="248"/>
      <c r="S447" s="248"/>
      <c r="T447" s="248"/>
      <c r="U447" s="248"/>
      <c r="V447" s="248"/>
      <c r="W447" s="248"/>
      <c r="X447" s="248"/>
      <c r="Y447" s="248"/>
      <c r="Z447" s="214"/>
      <c r="AA447" s="214"/>
      <c r="AB447" s="19"/>
      <c r="AC447" s="334"/>
      <c r="AD447" s="334"/>
      <c r="AE447" s="334"/>
      <c r="AF447" s="111"/>
      <c r="AG447" s="111"/>
      <c r="AH447" s="111"/>
      <c r="AI447" s="111"/>
      <c r="AJ447" s="111"/>
      <c r="AK447" s="111"/>
      <c r="AL447" s="111"/>
      <c r="AM447" s="111"/>
      <c r="AN447" s="111"/>
      <c r="AO447" s="111"/>
      <c r="AP447" s="111"/>
      <c r="AQ447" s="19"/>
      <c r="AR447" s="8"/>
      <c r="AS447" s="19"/>
      <c r="AT447" s="19"/>
      <c r="AU447" s="19"/>
      <c r="AV447" s="19"/>
      <c r="AW447" s="19"/>
      <c r="AX447" s="19"/>
      <c r="AY447" s="19"/>
      <c r="AZ447" s="19"/>
      <c r="BA447" s="19"/>
      <c r="BB447" s="19"/>
      <c r="BC447" s="19"/>
      <c r="BQ447" s="12"/>
      <c r="BR447" s="12"/>
      <c r="BS447" s="12"/>
    </row>
    <row r="448" spans="1:73" ht="18">
      <c r="A448" s="335" t="s">
        <v>92</v>
      </c>
      <c r="B448" s="214"/>
      <c r="C448" s="337"/>
      <c r="D448" s="336" t="s">
        <v>70</v>
      </c>
      <c r="E448" s="338"/>
      <c r="F448" s="336" t="s">
        <v>70</v>
      </c>
      <c r="G448" s="337"/>
      <c r="H448" s="336" t="s">
        <v>70</v>
      </c>
      <c r="I448" s="336"/>
      <c r="J448" s="337"/>
      <c r="K448" s="336" t="s">
        <v>70</v>
      </c>
      <c r="L448" s="337"/>
      <c r="M448" s="336" t="s">
        <v>70</v>
      </c>
      <c r="N448" s="337"/>
      <c r="O448" s="337"/>
      <c r="P448" s="336" t="s">
        <v>70</v>
      </c>
      <c r="Q448" s="337"/>
      <c r="R448" s="339"/>
      <c r="S448" s="336" t="s">
        <v>70</v>
      </c>
      <c r="T448" s="339"/>
      <c r="U448" s="336" t="s">
        <v>70</v>
      </c>
      <c r="V448" s="339"/>
      <c r="W448" s="336" t="s">
        <v>70</v>
      </c>
      <c r="X448" s="339"/>
      <c r="Y448" s="339"/>
      <c r="Z448" s="336" t="s">
        <v>70</v>
      </c>
      <c r="AA448" s="337"/>
      <c r="AB448" s="19"/>
      <c r="AC448" s="220" t="s">
        <v>93</v>
      </c>
      <c r="AD448" s="334"/>
      <c r="AE448" s="334" t="str">
        <f>IF(R3="modal","Otoliths read, CV's, percentage agreement and RELATIVE bias by stratum and MODAL age.","Otoliths read, CV's, percentage agreement and ABSOLUTE bias by stratum and ACTUAL age.")</f>
        <v>Otoliths read, CV's, percentage agreement and RELATIVE bias by stratum and MODAL age.</v>
      </c>
      <c r="AF448" s="111"/>
      <c r="AG448" s="111"/>
      <c r="AH448" s="111"/>
      <c r="AI448" s="111"/>
      <c r="AJ448" s="111"/>
      <c r="AK448" s="111"/>
      <c r="AL448" s="111"/>
      <c r="AM448" s="111"/>
      <c r="AN448" s="111"/>
      <c r="AO448" s="111"/>
      <c r="AP448" s="111"/>
      <c r="AQ448" s="19"/>
      <c r="AR448" s="8"/>
      <c r="AS448" s="19"/>
      <c r="AT448" s="19"/>
      <c r="AU448" s="19"/>
      <c r="AV448" s="19"/>
      <c r="AW448" s="19"/>
      <c r="AX448" s="19"/>
      <c r="AY448" s="19"/>
      <c r="AZ448" s="19"/>
      <c r="BA448" s="19"/>
      <c r="BB448" s="19"/>
      <c r="BC448" s="19"/>
      <c r="BQ448" s="12"/>
      <c r="BR448" s="12"/>
      <c r="BS448" s="12"/>
    </row>
    <row r="449" spans="1:73" ht="15">
      <c r="A449" s="214"/>
      <c r="B449" s="214"/>
      <c r="C449" s="214"/>
      <c r="D449" s="214"/>
      <c r="E449" s="332"/>
      <c r="F449" s="332"/>
      <c r="G449" s="214"/>
      <c r="H449" s="333"/>
      <c r="I449" s="333"/>
      <c r="J449" s="214"/>
      <c r="K449" s="214"/>
      <c r="L449" s="214"/>
      <c r="M449" s="214"/>
      <c r="N449" s="214"/>
      <c r="O449" s="214"/>
      <c r="P449" s="214"/>
      <c r="Q449" s="214"/>
      <c r="R449" s="214"/>
      <c r="S449" s="214"/>
      <c r="T449" s="214"/>
      <c r="U449" s="214"/>
      <c r="V449" s="214"/>
      <c r="W449" s="214"/>
      <c r="X449" s="214"/>
      <c r="Y449" s="214"/>
      <c r="Z449" s="214"/>
      <c r="AA449" s="214"/>
      <c r="AB449" s="19"/>
      <c r="AC449" s="334"/>
      <c r="AD449" s="334"/>
      <c r="AE449" s="334"/>
      <c r="AF449" s="111"/>
      <c r="AG449" s="111"/>
      <c r="AH449" s="111"/>
      <c r="AI449" s="111"/>
      <c r="AJ449" s="111"/>
      <c r="AK449" s="111"/>
      <c r="AL449" s="111"/>
      <c r="AM449" s="111"/>
      <c r="AN449" s="111"/>
      <c r="AO449" s="111"/>
      <c r="AP449" s="111"/>
      <c r="AQ449" s="19"/>
      <c r="AR449" s="8"/>
      <c r="AS449" s="19"/>
      <c r="AT449" s="19"/>
      <c r="AU449" s="19"/>
      <c r="AV449" s="19"/>
      <c r="AW449" s="19"/>
      <c r="AX449" s="19"/>
      <c r="AY449" s="19"/>
      <c r="AZ449" s="19"/>
      <c r="BA449" s="19"/>
      <c r="BB449" s="19"/>
      <c r="BC449" s="19"/>
      <c r="BQ449" s="12"/>
      <c r="BR449" s="12"/>
      <c r="BS449" s="12"/>
    </row>
    <row r="450" spans="1:73" ht="15.75">
      <c r="A450" s="19"/>
      <c r="B450" s="19"/>
      <c r="C450" s="19"/>
      <c r="D450" s="19"/>
      <c r="E450" s="89"/>
      <c r="F450" s="89"/>
      <c r="G450" s="19"/>
      <c r="H450" s="90"/>
      <c r="I450" s="90"/>
      <c r="J450" s="19"/>
      <c r="K450" s="19"/>
      <c r="L450" s="19"/>
      <c r="M450" s="19"/>
      <c r="N450" s="19"/>
      <c r="O450" s="19"/>
      <c r="P450" s="19"/>
      <c r="Q450" s="19"/>
      <c r="R450" s="141"/>
      <c r="S450" s="141"/>
      <c r="T450" s="141"/>
      <c r="U450" s="141"/>
      <c r="V450" s="141"/>
      <c r="W450" s="141"/>
      <c r="X450" s="141"/>
      <c r="Y450" s="141"/>
      <c r="Z450" s="19"/>
      <c r="AA450" s="19"/>
      <c r="AB450" s="19"/>
      <c r="AC450" s="596" t="s">
        <v>72</v>
      </c>
      <c r="AD450" s="597"/>
      <c r="AE450" s="597"/>
      <c r="AF450" s="598"/>
      <c r="AG450" s="111"/>
      <c r="AH450" s="111"/>
      <c r="AI450" s="111"/>
      <c r="AJ450" s="111"/>
      <c r="AK450" s="111"/>
      <c r="AL450" s="111"/>
      <c r="AM450" s="111"/>
      <c r="AN450" s="111"/>
      <c r="AO450" s="111"/>
      <c r="AP450" s="111"/>
      <c r="AQ450" s="19"/>
      <c r="AR450" s="8"/>
      <c r="AS450" s="19"/>
      <c r="AT450" s="19"/>
      <c r="AU450" s="19"/>
      <c r="AV450" s="19"/>
      <c r="AW450" s="19"/>
      <c r="AX450" s="19"/>
      <c r="AY450" s="19"/>
      <c r="AZ450" s="19"/>
      <c r="BA450" s="19"/>
      <c r="BB450" s="19"/>
      <c r="BC450" s="19"/>
      <c r="BQ450" s="12"/>
      <c r="BR450" s="12"/>
      <c r="BS450" s="12"/>
    </row>
    <row r="451" spans="1:73">
      <c r="A451" s="19"/>
      <c r="B451" s="19"/>
      <c r="C451" s="19"/>
      <c r="D451" s="19"/>
      <c r="E451" s="89"/>
      <c r="F451" s="89"/>
      <c r="G451" s="19"/>
      <c r="H451" s="90"/>
      <c r="I451" s="90"/>
      <c r="J451" s="19"/>
      <c r="K451" s="19"/>
      <c r="L451" s="19"/>
      <c r="M451" s="19"/>
      <c r="N451" s="19"/>
      <c r="O451" s="19"/>
      <c r="P451" s="19"/>
      <c r="Q451" s="19"/>
      <c r="R451" s="141"/>
      <c r="S451" s="141"/>
      <c r="T451" s="141"/>
      <c r="U451" s="141"/>
      <c r="V451" s="141"/>
      <c r="W451" s="141"/>
      <c r="X451" s="141"/>
      <c r="Y451" s="141"/>
      <c r="Z451" s="19"/>
      <c r="AA451" s="19"/>
      <c r="AB451" s="19"/>
      <c r="AC451" s="129" t="str">
        <f>$R$3</f>
        <v>MODAL</v>
      </c>
      <c r="AD451" s="395"/>
      <c r="AE451" s="395"/>
      <c r="AF451" s="395"/>
      <c r="AG451" s="395"/>
      <c r="AH451" s="395"/>
      <c r="AI451" s="395" t="s">
        <v>94</v>
      </c>
      <c r="AJ451" s="395"/>
      <c r="AK451" s="395"/>
      <c r="AL451" s="395"/>
      <c r="AM451" s="395"/>
      <c r="AN451" s="395"/>
      <c r="AO451" s="396"/>
      <c r="AP451" s="397" t="s">
        <v>73</v>
      </c>
      <c r="AQ451" s="68"/>
      <c r="AR451" s="214"/>
      <c r="AS451" s="214"/>
      <c r="AT451" s="214"/>
      <c r="AU451" s="19"/>
      <c r="AV451" s="19"/>
      <c r="AW451" s="19"/>
      <c r="AX451" s="19"/>
      <c r="AY451" s="19"/>
      <c r="AZ451" s="19"/>
      <c r="BA451" s="19"/>
      <c r="BB451" s="19"/>
      <c r="BC451" s="19"/>
      <c r="BP451" s="12"/>
      <c r="BQ451" s="12"/>
      <c r="BR451" s="12"/>
      <c r="BU451" s="76"/>
    </row>
    <row r="452" spans="1:73" ht="14.25">
      <c r="A452" s="19"/>
      <c r="B452" s="19"/>
      <c r="C452" s="19"/>
      <c r="D452" s="19"/>
      <c r="E452" s="89"/>
      <c r="F452" s="89"/>
      <c r="G452" s="19"/>
      <c r="H452" s="90"/>
      <c r="I452" s="90"/>
      <c r="J452" s="19"/>
      <c r="K452" s="19"/>
      <c r="L452" s="19"/>
      <c r="M452" s="19"/>
      <c r="N452" s="19"/>
      <c r="O452" s="19"/>
      <c r="P452" s="19"/>
      <c r="Q452" s="19"/>
      <c r="R452" s="141"/>
      <c r="S452" s="141"/>
      <c r="T452" s="141"/>
      <c r="U452" s="141"/>
      <c r="V452" s="141"/>
      <c r="W452" s="141"/>
      <c r="X452" s="141"/>
      <c r="Y452" s="141"/>
      <c r="Z452" s="19"/>
      <c r="AA452" s="19"/>
      <c r="AB452" s="19"/>
      <c r="AC452" s="133" t="str">
        <f>$R$4</f>
        <v>(R1-R9)</v>
      </c>
      <c r="AD452" s="516" t="s">
        <v>153</v>
      </c>
      <c r="AE452" s="516" t="s">
        <v>154</v>
      </c>
      <c r="AF452" s="563" t="s">
        <v>155</v>
      </c>
      <c r="AG452" s="563" t="s">
        <v>156</v>
      </c>
      <c r="AH452" s="563" t="s">
        <v>157</v>
      </c>
      <c r="AI452" s="563" t="s">
        <v>158</v>
      </c>
      <c r="AJ452" s="564" t="s">
        <v>159</v>
      </c>
      <c r="AK452" s="563" t="s">
        <v>95</v>
      </c>
      <c r="AL452" s="563" t="s">
        <v>96</v>
      </c>
      <c r="AM452" s="563" t="s">
        <v>97</v>
      </c>
      <c r="AN452" s="563" t="s">
        <v>98</v>
      </c>
      <c r="AO452" s="564" t="s">
        <v>99</v>
      </c>
      <c r="AP452" s="398" t="s">
        <v>86</v>
      </c>
      <c r="AQ452" s="68"/>
      <c r="AR452" s="214"/>
      <c r="AS452" s="214"/>
      <c r="AT452" s="214"/>
      <c r="AU452" s="19"/>
      <c r="AV452" s="19"/>
      <c r="AW452" s="19"/>
      <c r="AX452" s="19"/>
      <c r="AY452" s="19"/>
      <c r="AZ452" s="19"/>
      <c r="BA452" s="19"/>
      <c r="BB452" s="19"/>
      <c r="BC452" s="19"/>
      <c r="BP452" s="12"/>
      <c r="BQ452" s="12"/>
      <c r="BR452" s="12"/>
      <c r="BU452" s="76"/>
    </row>
    <row r="453" spans="1:73">
      <c r="A453" s="19"/>
      <c r="B453" s="19"/>
      <c r="C453" s="19"/>
      <c r="D453" s="19"/>
      <c r="E453" s="89"/>
      <c r="F453" s="89"/>
      <c r="G453" s="19"/>
      <c r="H453" s="90"/>
      <c r="I453" s="90"/>
      <c r="J453" s="19"/>
      <c r="K453" s="19"/>
      <c r="L453" s="19"/>
      <c r="M453" s="19"/>
      <c r="N453" s="19"/>
      <c r="O453" s="19"/>
      <c r="P453" s="19"/>
      <c r="Q453" s="19"/>
      <c r="R453" s="141"/>
      <c r="S453" s="141"/>
      <c r="T453" s="141"/>
      <c r="U453" s="141"/>
      <c r="V453" s="141"/>
      <c r="W453" s="141"/>
      <c r="X453" s="141"/>
      <c r="Y453" s="141"/>
      <c r="Z453" s="19"/>
      <c r="AA453" s="19"/>
      <c r="AB453" s="19"/>
      <c r="AC453" s="399">
        <v>0</v>
      </c>
      <c r="AD453" s="345" t="str">
        <f t="array" ref="AD453">IF(COUNT(IF($R$5:$R$66=$AC453,IF($A$5:$A$66=AD$452,$T$5:$T$66,"-")))=0,"-",COUNT(IF($R$5:$R$66=$AC453,IF($A$5:$A$66=AD$452,$T$5:$T$66,"-"))))</f>
        <v>-</v>
      </c>
      <c r="AE453" s="345" t="str">
        <f t="array" ref="AE453">IF(COUNT(IF($R$5:$R$66=$AC453,IF($A$5:$A$66=AE$452,$T$5:$T$66,"-")))=0,"-",COUNT(IF($R$5:$R$66=$AC453,IF($A$5:$A$66=AE$452,$T$5:$T$66,"-"))))</f>
        <v>-</v>
      </c>
      <c r="AF453" s="345" t="str">
        <f t="array" ref="AF453">IF(COUNT(IF($R$5:$R$66=$AC453,IF($A$5:$A$66=AF$452,$T$5:$T$66,"-")))=0,"-",COUNT(IF($R$5:$R$66=$AC453,IF($A$5:$A$66=AF$452,$T$5:$T$66,"-"))))</f>
        <v>-</v>
      </c>
      <c r="AG453" s="345" t="str">
        <f t="array" ref="AG453">IF(COUNT(IF($R$5:$R$66=$AC453,IF($A$5:$A$66=AG$452,$T$5:$T$66,"-")))=0,"-",COUNT(IF($R$5:$R$66=$AC453,IF($A$5:$A$66=AG$452,$T$5:$T$66,"-"))))</f>
        <v>-</v>
      </c>
      <c r="AH453" s="345" t="str">
        <f t="array" ref="AH453">IF(COUNT(IF($R$5:$R$66=$AC453,IF($A$5:$A$66=AH$452,$T$5:$T$66,"-")))=0,"-",COUNT(IF($R$5:$R$66=$AC453,IF($A$5:$A$66=AH$452,$T$5:$T$66,"-"))))</f>
        <v>-</v>
      </c>
      <c r="AI453" s="345" t="str">
        <f t="array" ref="AI453">IF(COUNT(IF($R$5:$R$66=$AC453,IF($A$5:$A$66=AI$452,$T$5:$T$66,"-")))=0,"-",COUNT(IF($R$5:$R$66=$AC453,IF($A$5:$A$66=AI$452,$T$5:$T$66,"-"))))</f>
        <v>-</v>
      </c>
      <c r="AJ453" s="345" t="str">
        <f t="array" ref="AJ453">IF(COUNT(IF($R$5:$R$66=$AC453,IF($A$5:$A$66=AJ$452,$T$5:$T$66,"-")))=0,"-",COUNT(IF($R$5:$R$66=$AC453,IF($A$5:$A$66=AJ$452,$T$5:$T$66,"-"))))</f>
        <v>-</v>
      </c>
      <c r="AK453" s="345" t="str">
        <f t="array" ref="AK453">IF(COUNT(IF($R$5:$R$66=$AC453,IF($A$5:$A$66=AK$452,$T$5:$T$66,"-")))=0,"-",COUNT(IF($R$5:$R$66=$AC453,IF($A$5:$A$66=AK$452,$T$5:$T$66,"-"))))</f>
        <v>-</v>
      </c>
      <c r="AL453" s="345" t="str">
        <f t="array" ref="AL453">IF(COUNT(IF($R$5:$R$66=$AC453,IF($A$5:$A$66=AL$452,$T$5:$T$66,"-")))=0,"-",COUNT(IF($R$5:$R$66=$AC453,IF($A$5:$A$66=AL$452,$T$5:$T$66,"-"))))</f>
        <v>-</v>
      </c>
      <c r="AM453" s="345" t="str">
        <f t="array" ref="AM453">IF(COUNT(IF($R$5:$R$66=$AC453,IF($A$5:$A$66=AM$452,$T$5:$T$66,"-")))=0,"-",COUNT(IF($R$5:$R$66=$AC453,IF($A$5:$A$66=AM$452,$T$5:$T$66,"-"))))</f>
        <v>-</v>
      </c>
      <c r="AN453" s="345" t="str">
        <f t="array" ref="AN453">IF(COUNT(IF($R$5:$R$66=$AC453,IF($A$5:$A$66=AN$452,$T$5:$T$66,"-")))=0,"-",COUNT(IF($R$5:$R$66=$AC453,IF($A$5:$A$66=AN$452,$T$5:$T$66,"-"))))</f>
        <v>-</v>
      </c>
      <c r="AO453" s="345" t="str">
        <f t="array" ref="AO453">IF(COUNT(IF($R$5:$R$66=$AC453,IF($A$5:$A$66=AO$452,$T$5:$T$66,"-")))=0,"-",COUNT(IF($R$5:$R$66=$AC453,IF($A$5:$A$66=AO$452,$T$5:$T$66,"-"))))</f>
        <v>-</v>
      </c>
      <c r="AP453" s="400">
        <f t="shared" ref="AP453:AP468" si="119">SUM(AD453:AO453)</f>
        <v>0</v>
      </c>
      <c r="AQ453" s="68"/>
      <c r="AR453" s="214"/>
      <c r="AS453" s="214"/>
      <c r="AT453" s="214"/>
      <c r="AU453" s="19"/>
      <c r="AV453" s="19"/>
      <c r="AW453" s="19"/>
      <c r="AX453" s="19"/>
      <c r="AY453" s="19"/>
      <c r="AZ453" s="19"/>
      <c r="BA453" s="19"/>
      <c r="BB453" s="19"/>
      <c r="BC453" s="19"/>
      <c r="BP453" s="12"/>
      <c r="BQ453" s="12"/>
      <c r="BR453" s="12"/>
      <c r="BU453" s="76"/>
    </row>
    <row r="454" spans="1:73">
      <c r="A454" s="19"/>
      <c r="B454" s="19"/>
      <c r="C454" s="19"/>
      <c r="D454" s="19"/>
      <c r="E454" s="89"/>
      <c r="F454" s="89"/>
      <c r="G454" s="19"/>
      <c r="H454" s="90"/>
      <c r="I454" s="90"/>
      <c r="J454" s="19"/>
      <c r="K454" s="19"/>
      <c r="L454" s="19"/>
      <c r="M454" s="19"/>
      <c r="N454" s="19"/>
      <c r="O454" s="19"/>
      <c r="P454" s="19"/>
      <c r="Q454" s="19"/>
      <c r="R454" s="141"/>
      <c r="S454" s="141"/>
      <c r="T454" s="141"/>
      <c r="U454" s="141"/>
      <c r="V454" s="141"/>
      <c r="W454" s="141"/>
      <c r="X454" s="141"/>
      <c r="Y454" s="141"/>
      <c r="Z454" s="19"/>
      <c r="AA454" s="19"/>
      <c r="AB454" s="19"/>
      <c r="AC454" s="377">
        <v>1</v>
      </c>
      <c r="AD454" s="345" t="str">
        <f t="array" ref="AD454">IF(COUNT(IF($R$5:$R$66=$AC454,IF($A$5:$A$66=AD$452,$T$5:$T$66,"-")))=0,"-",COUNT(IF($R$5:$R$66=$AC454,IF($A$5:$A$66=AD$452,$T$5:$T$66,"-"))))</f>
        <v>-</v>
      </c>
      <c r="AE454" s="345" t="str">
        <f t="array" ref="AE454">IF(COUNT(IF($R$5:$R$66=$AC454,IF($A$5:$A$66=AE$452,$T$5:$T$66,"-")))=0,"-",COUNT(IF($R$5:$R$66=$AC454,IF($A$5:$A$66=AE$452,$T$5:$T$66,"-"))))</f>
        <v>-</v>
      </c>
      <c r="AF454" s="345" t="str">
        <f t="array" ref="AF454">IF(COUNT(IF($R$5:$R$66=$AC454,IF($A$5:$A$66=AF$452,$T$5:$T$66,"-")))=0,"-",COUNT(IF($R$5:$R$66=$AC454,IF($A$5:$A$66=AF$452,$T$5:$T$66,"-"))))</f>
        <v>-</v>
      </c>
      <c r="AG454" s="345" t="str">
        <f t="array" ref="AG454">IF(COUNT(IF($R$5:$R$66=$AC454,IF($A$5:$A$66=AG$452,$T$5:$T$66,"-")))=0,"-",COUNT(IF($R$5:$R$66=$AC454,IF($A$5:$A$66=AG$452,$T$5:$T$66,"-"))))</f>
        <v>-</v>
      </c>
      <c r="AH454" s="345" t="str">
        <f t="array" ref="AH454">IF(COUNT(IF($R$5:$R$66=$AC454,IF($A$5:$A$66=AH$452,$T$5:$T$66,"-")))=0,"-",COUNT(IF($R$5:$R$66=$AC454,IF($A$5:$A$66=AH$452,$T$5:$T$66,"-"))))</f>
        <v>-</v>
      </c>
      <c r="AI454" s="345" t="str">
        <f t="array" ref="AI454">IF(COUNT(IF($R$5:$R$66=$AC454,IF($A$5:$A$66=AI$452,$T$5:$T$66,"-")))=0,"-",COUNT(IF($R$5:$R$66=$AC454,IF($A$5:$A$66=AI$452,$T$5:$T$66,"-"))))</f>
        <v>-</v>
      </c>
      <c r="AJ454" s="345" t="str">
        <f t="array" ref="AJ454">IF(COUNT(IF($R$5:$R$66=$AC454,IF($A$5:$A$66=AJ$452,$T$5:$T$66,"-")))=0,"-",COUNT(IF($R$5:$R$66=$AC454,IF($A$5:$A$66=AJ$452,$T$5:$T$66,"-"))))</f>
        <v>-</v>
      </c>
      <c r="AK454" s="345" t="str">
        <f t="array" ref="AK454">IF(COUNT(IF($R$5:$R$66=$AC454,IF($A$5:$A$66=AK$452,$T$5:$T$66,"-")))=0,"-",COUNT(IF($R$5:$R$66=$AC454,IF($A$5:$A$66=AK$452,$T$5:$T$66,"-"))))</f>
        <v>-</v>
      </c>
      <c r="AL454" s="345" t="str">
        <f t="array" ref="AL454">IF(COUNT(IF($R$5:$R$66=$AC454,IF($A$5:$A$66=AL$452,$T$5:$T$66,"-")))=0,"-",COUNT(IF($R$5:$R$66=$AC454,IF($A$5:$A$66=AL$452,$T$5:$T$66,"-"))))</f>
        <v>-</v>
      </c>
      <c r="AM454" s="345" t="str">
        <f t="array" ref="AM454">IF(COUNT(IF($R$5:$R$66=$AC454,IF($A$5:$A$66=AM$452,$T$5:$T$66,"-")))=0,"-",COUNT(IF($R$5:$R$66=$AC454,IF($A$5:$A$66=AM$452,$T$5:$T$66,"-"))))</f>
        <v>-</v>
      </c>
      <c r="AN454" s="345" t="str">
        <f t="array" ref="AN454">IF(COUNT(IF($R$5:$R$66=$AC454,IF($A$5:$A$66=AN$452,$T$5:$T$66,"-")))=0,"-",COUNT(IF($R$5:$R$66=$AC454,IF($A$5:$A$66=AN$452,$T$5:$T$66,"-"))))</f>
        <v>-</v>
      </c>
      <c r="AO454" s="345" t="str">
        <f t="array" ref="AO454">IF(COUNT(IF($R$5:$R$66=$AC454,IF($A$5:$A$66=AO$452,$T$5:$T$66,"-")))=0,"-",COUNT(IF($R$5:$R$66=$AC454,IF($A$5:$A$66=AO$452,$T$5:$T$66,"-"))))</f>
        <v>-</v>
      </c>
      <c r="AP454" s="401">
        <f>SUM(AD454:AO454)</f>
        <v>0</v>
      </c>
      <c r="AQ454" s="68"/>
      <c r="AR454" s="214"/>
      <c r="AS454" s="214"/>
      <c r="AT454" s="214"/>
      <c r="AU454" s="19"/>
      <c r="AV454" s="19"/>
      <c r="AW454" s="19"/>
      <c r="AX454" s="19"/>
      <c r="AY454" s="19"/>
      <c r="AZ454" s="19"/>
      <c r="BA454" s="19"/>
      <c r="BB454" s="19"/>
      <c r="BC454" s="19"/>
      <c r="BP454" s="12"/>
      <c r="BQ454" s="12"/>
      <c r="BR454" s="12"/>
      <c r="BU454" s="76"/>
    </row>
    <row r="455" spans="1:73">
      <c r="A455" s="19"/>
      <c r="B455" s="19"/>
      <c r="C455" s="19"/>
      <c r="D455" s="19"/>
      <c r="E455" s="89"/>
      <c r="F455" s="89"/>
      <c r="G455" s="19"/>
      <c r="H455" s="90"/>
      <c r="I455" s="90"/>
      <c r="J455" s="19"/>
      <c r="K455" s="19"/>
      <c r="L455" s="19"/>
      <c r="M455" s="19"/>
      <c r="N455" s="19"/>
      <c r="O455" s="19"/>
      <c r="P455" s="19"/>
      <c r="Q455" s="19"/>
      <c r="R455" s="141"/>
      <c r="S455" s="141"/>
      <c r="T455" s="141"/>
      <c r="U455" s="141"/>
      <c r="V455" s="141"/>
      <c r="W455" s="141"/>
      <c r="X455" s="141"/>
      <c r="Y455" s="141"/>
      <c r="Z455" s="19"/>
      <c r="AA455" s="19"/>
      <c r="AB455" s="19"/>
      <c r="AC455" s="377">
        <v>2</v>
      </c>
      <c r="AD455" s="345">
        <f t="array" ref="AD455">IF(COUNT(IF($R$5:$R$66=$AC455,IF($A$5:$A$66=AD$452,$T$5:$T$66,"-")))=0,"-",COUNT(IF($R$5:$R$66=$AC455,IF($A$5:$A$66=AD$452,$T$5:$T$66,"-"))))</f>
        <v>1</v>
      </c>
      <c r="AE455" s="345">
        <f t="array" ref="AE455">IF(COUNT(IF($R$5:$R$66=$AC455,IF($A$5:$A$66=AE$452,$T$5:$T$66,"-")))=0,"-",COUNT(IF($R$5:$R$66=$AC455,IF($A$5:$A$66=AE$452,$T$5:$T$66,"-"))))</f>
        <v>1</v>
      </c>
      <c r="AF455" s="345" t="str">
        <f t="array" ref="AF455">IF(COUNT(IF($R$5:$R$66=$AC455,IF($A$5:$A$66=AF$452,$T$5:$T$66,"-")))=0,"-",COUNT(IF($R$5:$R$66=$AC455,IF($A$5:$A$66=AF$452,$T$5:$T$66,"-"))))</f>
        <v>-</v>
      </c>
      <c r="AG455" s="345" t="str">
        <f t="array" ref="AG455">IF(COUNT(IF($R$5:$R$66=$AC455,IF($A$5:$A$66=AG$452,$T$5:$T$66,"-")))=0,"-",COUNT(IF($R$5:$R$66=$AC455,IF($A$5:$A$66=AG$452,$T$5:$T$66,"-"))))</f>
        <v>-</v>
      </c>
      <c r="AH455" s="345" t="str">
        <f t="array" ref="AH455">IF(COUNT(IF($R$5:$R$66=$AC455,IF($A$5:$A$66=AH$452,$T$5:$T$66,"-")))=0,"-",COUNT(IF($R$5:$R$66=$AC455,IF($A$5:$A$66=AH$452,$T$5:$T$66,"-"))))</f>
        <v>-</v>
      </c>
      <c r="AI455" s="345" t="str">
        <f t="array" ref="AI455">IF(COUNT(IF($R$5:$R$66=$AC455,IF($A$5:$A$66=AI$452,$T$5:$T$66,"-")))=0,"-",COUNT(IF($R$5:$R$66=$AC455,IF($A$5:$A$66=AI$452,$T$5:$T$66,"-"))))</f>
        <v>-</v>
      </c>
      <c r="AJ455" s="345" t="str">
        <f t="array" ref="AJ455">IF(COUNT(IF($R$5:$R$66=$AC455,IF($A$5:$A$66=AJ$452,$T$5:$T$66,"-")))=0,"-",COUNT(IF($R$5:$R$66=$AC455,IF($A$5:$A$66=AJ$452,$T$5:$T$66,"-"))))</f>
        <v>-</v>
      </c>
      <c r="AK455" s="345" t="str">
        <f t="array" ref="AK455">IF(COUNT(IF($R$5:$R$66=$AC455,IF($A$5:$A$66=AK$452,$T$5:$T$66,"-")))=0,"-",COUNT(IF($R$5:$R$66=$AC455,IF($A$5:$A$66=AK$452,$T$5:$T$66,"-"))))</f>
        <v>-</v>
      </c>
      <c r="AL455" s="345" t="str">
        <f t="array" ref="AL455">IF(COUNT(IF($R$5:$R$66=$AC455,IF($A$5:$A$66=AL$452,$T$5:$T$66,"-")))=0,"-",COUNT(IF($R$5:$R$66=$AC455,IF($A$5:$A$66=AL$452,$T$5:$T$66,"-"))))</f>
        <v>-</v>
      </c>
      <c r="AM455" s="345" t="str">
        <f t="array" ref="AM455">IF(COUNT(IF($R$5:$R$66=$AC455,IF($A$5:$A$66=AM$452,$T$5:$T$66,"-")))=0,"-",COUNT(IF($R$5:$R$66=$AC455,IF($A$5:$A$66=AM$452,$T$5:$T$66,"-"))))</f>
        <v>-</v>
      </c>
      <c r="AN455" s="345" t="str">
        <f t="array" ref="AN455">IF(COUNT(IF($R$5:$R$66=$AC455,IF($A$5:$A$66=AN$452,$T$5:$T$66,"-")))=0,"-",COUNT(IF($R$5:$R$66=$AC455,IF($A$5:$A$66=AN$452,$T$5:$T$66,"-"))))</f>
        <v>-</v>
      </c>
      <c r="AO455" s="345" t="str">
        <f t="array" ref="AO455">IF(COUNT(IF($R$5:$R$66=$AC455,IF($A$5:$A$66=AO$452,$T$5:$T$66,"-")))=0,"-",COUNT(IF($R$5:$R$66=$AC455,IF($A$5:$A$66=AO$452,$T$5:$T$66,"-"))))</f>
        <v>-</v>
      </c>
      <c r="AP455" s="401">
        <f t="shared" si="119"/>
        <v>2</v>
      </c>
      <c r="AQ455" s="68"/>
      <c r="AR455" s="214"/>
      <c r="AS455" s="214"/>
      <c r="AT455" s="214"/>
      <c r="AU455" s="19"/>
      <c r="AV455" s="19"/>
      <c r="AW455" s="19"/>
      <c r="AX455" s="19"/>
      <c r="AY455" s="19"/>
      <c r="AZ455" s="19"/>
      <c r="BA455" s="19"/>
      <c r="BB455" s="19"/>
      <c r="BC455" s="19"/>
      <c r="BP455" s="12"/>
      <c r="BQ455" s="12"/>
      <c r="BR455" s="12"/>
      <c r="BU455" s="76"/>
    </row>
    <row r="456" spans="1:73">
      <c r="A456" s="19"/>
      <c r="B456" s="19"/>
      <c r="C456" s="19"/>
      <c r="D456" s="19"/>
      <c r="E456" s="89"/>
      <c r="F456" s="89"/>
      <c r="G456" s="19"/>
      <c r="H456" s="90"/>
      <c r="I456" s="90"/>
      <c r="J456" s="19"/>
      <c r="K456" s="19"/>
      <c r="L456" s="19"/>
      <c r="M456" s="19"/>
      <c r="N456" s="19"/>
      <c r="O456" s="19"/>
      <c r="P456" s="19"/>
      <c r="Q456" s="19"/>
      <c r="R456" s="141"/>
      <c r="S456" s="141"/>
      <c r="T456" s="141"/>
      <c r="U456" s="141"/>
      <c r="V456" s="141"/>
      <c r="W456" s="141"/>
      <c r="X456" s="141"/>
      <c r="Y456" s="141"/>
      <c r="Z456" s="19"/>
      <c r="AA456" s="19"/>
      <c r="AB456" s="19"/>
      <c r="AC456" s="377">
        <v>3</v>
      </c>
      <c r="AD456" s="345">
        <f t="array" ref="AD456">IF(COUNT(IF($R$5:$R$66=$AC456,IF($A$5:$A$66=AD$452,$T$5:$T$66,"-")))=0,"-",COUNT(IF($R$5:$R$66=$AC456,IF($A$5:$A$66=AD$452,$T$5:$T$66,"-"))))</f>
        <v>7</v>
      </c>
      <c r="AE456" s="345">
        <f t="array" ref="AE456">IF(COUNT(IF($R$5:$R$66=$AC456,IF($A$5:$A$66=AE$452,$T$5:$T$66,"-")))=0,"-",COUNT(IF($R$5:$R$66=$AC456,IF($A$5:$A$66=AE$452,$T$5:$T$66,"-"))))</f>
        <v>2</v>
      </c>
      <c r="AF456" s="345" t="str">
        <f t="array" ref="AF456">IF(COUNT(IF($R$5:$R$66=$AC456,IF($A$5:$A$66=AF$452,$T$5:$T$66,"-")))=0,"-",COUNT(IF($R$5:$R$66=$AC456,IF($A$5:$A$66=AF$452,$T$5:$T$66,"-"))))</f>
        <v>-</v>
      </c>
      <c r="AG456" s="345" t="str">
        <f t="array" ref="AG456">IF(COUNT(IF($R$5:$R$66=$AC456,IF($A$5:$A$66=AG$452,$T$5:$T$66,"-")))=0,"-",COUNT(IF($R$5:$R$66=$AC456,IF($A$5:$A$66=AG$452,$T$5:$T$66,"-"))))</f>
        <v>-</v>
      </c>
      <c r="AH456" s="345" t="str">
        <f t="array" ref="AH456">IF(COUNT(IF($R$5:$R$66=$AC456,IF($A$5:$A$66=AH$452,$T$5:$T$66,"-")))=0,"-",COUNT(IF($R$5:$R$66=$AC456,IF($A$5:$A$66=AH$452,$T$5:$T$66,"-"))))</f>
        <v>-</v>
      </c>
      <c r="AI456" s="345" t="str">
        <f t="array" ref="AI456">IF(COUNT(IF($R$5:$R$66=$AC456,IF($A$5:$A$66=AI$452,$T$5:$T$66,"-")))=0,"-",COUNT(IF($R$5:$R$66=$AC456,IF($A$5:$A$66=AI$452,$T$5:$T$66,"-"))))</f>
        <v>-</v>
      </c>
      <c r="AJ456" s="345" t="str">
        <f t="array" ref="AJ456">IF(COUNT(IF($R$5:$R$66=$AC456,IF($A$5:$A$66=AJ$452,$T$5:$T$66,"-")))=0,"-",COUNT(IF($R$5:$R$66=$AC456,IF($A$5:$A$66=AJ$452,$T$5:$T$66,"-"))))</f>
        <v>-</v>
      </c>
      <c r="AK456" s="345" t="str">
        <f t="array" ref="AK456">IF(COUNT(IF($R$5:$R$66=$AC456,IF($A$5:$A$66=AK$452,$T$5:$T$66,"-")))=0,"-",COUNT(IF($R$5:$R$66=$AC456,IF($A$5:$A$66=AK$452,$T$5:$T$66,"-"))))</f>
        <v>-</v>
      </c>
      <c r="AL456" s="345" t="str">
        <f t="array" ref="AL456">IF(COUNT(IF($R$5:$R$66=$AC456,IF($A$5:$A$66=AL$452,$T$5:$T$66,"-")))=0,"-",COUNT(IF($R$5:$R$66=$AC456,IF($A$5:$A$66=AL$452,$T$5:$T$66,"-"))))</f>
        <v>-</v>
      </c>
      <c r="AM456" s="345" t="str">
        <f t="array" ref="AM456">IF(COUNT(IF($R$5:$R$66=$AC456,IF($A$5:$A$66=AM$452,$T$5:$T$66,"-")))=0,"-",COUNT(IF($R$5:$R$66=$AC456,IF($A$5:$A$66=AM$452,$T$5:$T$66,"-"))))</f>
        <v>-</v>
      </c>
      <c r="AN456" s="345" t="str">
        <f t="array" ref="AN456">IF(COUNT(IF($R$5:$R$66=$AC456,IF($A$5:$A$66=AN$452,$T$5:$T$66,"-")))=0,"-",COUNT(IF($R$5:$R$66=$AC456,IF($A$5:$A$66=AN$452,$T$5:$T$66,"-"))))</f>
        <v>-</v>
      </c>
      <c r="AO456" s="345" t="str">
        <f t="array" ref="AO456">IF(COUNT(IF($R$5:$R$66=$AC456,IF($A$5:$A$66=AO$452,$T$5:$T$66,"-")))=0,"-",COUNT(IF($R$5:$R$66=$AC456,IF($A$5:$A$66=AO$452,$T$5:$T$66,"-"))))</f>
        <v>-</v>
      </c>
      <c r="AP456" s="401">
        <f t="shared" si="119"/>
        <v>9</v>
      </c>
      <c r="AQ456" s="68"/>
      <c r="AR456" s="214"/>
      <c r="AS456" s="214"/>
      <c r="AT456" s="214"/>
      <c r="AU456" s="19"/>
      <c r="AV456" s="19"/>
      <c r="AW456" s="19"/>
      <c r="AX456" s="19"/>
      <c r="AY456" s="19"/>
      <c r="AZ456" s="19"/>
      <c r="BA456" s="19"/>
      <c r="BB456" s="19"/>
      <c r="BC456" s="19"/>
      <c r="BP456" s="12"/>
      <c r="BQ456" s="12"/>
      <c r="BR456" s="12"/>
      <c r="BU456" s="76"/>
    </row>
    <row r="457" spans="1:73">
      <c r="A457" s="19"/>
      <c r="B457" s="19"/>
      <c r="C457" s="19"/>
      <c r="D457" s="19"/>
      <c r="E457" s="89"/>
      <c r="F457" s="89"/>
      <c r="G457" s="19"/>
      <c r="H457" s="90"/>
      <c r="I457" s="90"/>
      <c r="J457" s="19"/>
      <c r="K457" s="19"/>
      <c r="L457" s="19"/>
      <c r="M457" s="19"/>
      <c r="N457" s="19"/>
      <c r="O457" s="19"/>
      <c r="P457" s="19"/>
      <c r="Q457" s="19"/>
      <c r="R457" s="141"/>
      <c r="S457" s="141"/>
      <c r="T457" s="141"/>
      <c r="U457" s="141"/>
      <c r="V457" s="141"/>
      <c r="W457" s="141"/>
      <c r="X457" s="141"/>
      <c r="Y457" s="141"/>
      <c r="Z457" s="19"/>
      <c r="AA457" s="19"/>
      <c r="AB457" s="19"/>
      <c r="AC457" s="377">
        <v>4</v>
      </c>
      <c r="AD457" s="345">
        <f t="array" ref="AD457">IF(COUNT(IF($R$5:$R$66=$AC457,IF($A$5:$A$66=AD$452,$T$5:$T$66,"-")))=0,"-",COUNT(IF($R$5:$R$66=$AC457,IF($A$5:$A$66=AD$452,$T$5:$T$66,"-"))))</f>
        <v>13</v>
      </c>
      <c r="AE457" s="345">
        <f t="array" ref="AE457">IF(COUNT(IF($R$5:$R$66=$AC457,IF($A$5:$A$66=AE$452,$T$5:$T$66,"-")))=0,"-",COUNT(IF($R$5:$R$66=$AC457,IF($A$5:$A$66=AE$452,$T$5:$T$66,"-"))))</f>
        <v>9</v>
      </c>
      <c r="AF457" s="345" t="str">
        <f t="array" ref="AF457">IF(COUNT(IF($R$5:$R$66=$AC457,IF($A$5:$A$66=AF$452,$T$5:$T$66,"-")))=0,"-",COUNT(IF($R$5:$R$66=$AC457,IF($A$5:$A$66=AF$452,$T$5:$T$66,"-"))))</f>
        <v>-</v>
      </c>
      <c r="AG457" s="345" t="str">
        <f t="array" ref="AG457">IF(COUNT(IF($R$5:$R$66=$AC457,IF($A$5:$A$66=AG$452,$T$5:$T$66,"-")))=0,"-",COUNT(IF($R$5:$R$66=$AC457,IF($A$5:$A$66=AG$452,$T$5:$T$66,"-"))))</f>
        <v>-</v>
      </c>
      <c r="AH457" s="345" t="str">
        <f t="array" ref="AH457">IF(COUNT(IF($R$5:$R$66=$AC457,IF($A$5:$A$66=AH$452,$T$5:$T$66,"-")))=0,"-",COUNT(IF($R$5:$R$66=$AC457,IF($A$5:$A$66=AH$452,$T$5:$T$66,"-"))))</f>
        <v>-</v>
      </c>
      <c r="AI457" s="345" t="str">
        <f t="array" ref="AI457">IF(COUNT(IF($R$5:$R$66=$AC457,IF($A$5:$A$66=AI$452,$T$5:$T$66,"-")))=0,"-",COUNT(IF($R$5:$R$66=$AC457,IF($A$5:$A$66=AI$452,$T$5:$T$66,"-"))))</f>
        <v>-</v>
      </c>
      <c r="AJ457" s="345" t="str">
        <f t="array" ref="AJ457">IF(COUNT(IF($R$5:$R$66=$AC457,IF($A$5:$A$66=AJ$452,$T$5:$T$66,"-")))=0,"-",COUNT(IF($R$5:$R$66=$AC457,IF($A$5:$A$66=AJ$452,$T$5:$T$66,"-"))))</f>
        <v>-</v>
      </c>
      <c r="AK457" s="345" t="str">
        <f t="array" ref="AK457">IF(COUNT(IF($R$5:$R$66=$AC457,IF($A$5:$A$66=AK$452,$T$5:$T$66,"-")))=0,"-",COUNT(IF($R$5:$R$66=$AC457,IF($A$5:$A$66=AK$452,$T$5:$T$66,"-"))))</f>
        <v>-</v>
      </c>
      <c r="AL457" s="345" t="str">
        <f t="array" ref="AL457">IF(COUNT(IF($R$5:$R$66=$AC457,IF($A$5:$A$66=AL$452,$T$5:$T$66,"-")))=0,"-",COUNT(IF($R$5:$R$66=$AC457,IF($A$5:$A$66=AL$452,$T$5:$T$66,"-"))))</f>
        <v>-</v>
      </c>
      <c r="AM457" s="345" t="str">
        <f t="array" ref="AM457">IF(COUNT(IF($R$5:$R$66=$AC457,IF($A$5:$A$66=AM$452,$T$5:$T$66,"-")))=0,"-",COUNT(IF($R$5:$R$66=$AC457,IF($A$5:$A$66=AM$452,$T$5:$T$66,"-"))))</f>
        <v>-</v>
      </c>
      <c r="AN457" s="345" t="str">
        <f t="array" ref="AN457">IF(COUNT(IF($R$5:$R$66=$AC457,IF($A$5:$A$66=AN$452,$T$5:$T$66,"-")))=0,"-",COUNT(IF($R$5:$R$66=$AC457,IF($A$5:$A$66=AN$452,$T$5:$T$66,"-"))))</f>
        <v>-</v>
      </c>
      <c r="AO457" s="345" t="str">
        <f t="array" ref="AO457">IF(COUNT(IF($R$5:$R$66=$AC457,IF($A$5:$A$66=AO$452,$T$5:$T$66,"-")))=0,"-",COUNT(IF($R$5:$R$66=$AC457,IF($A$5:$A$66=AO$452,$T$5:$T$66,"-"))))</f>
        <v>-</v>
      </c>
      <c r="AP457" s="401">
        <f t="shared" si="119"/>
        <v>22</v>
      </c>
      <c r="AQ457" s="68"/>
      <c r="AR457" s="214"/>
      <c r="AS457" s="214"/>
      <c r="AT457" s="214"/>
      <c r="AU457" s="19"/>
      <c r="AV457" s="19"/>
      <c r="AW457" s="19"/>
      <c r="AX457" s="19"/>
      <c r="AY457" s="19"/>
      <c r="AZ457" s="19"/>
      <c r="BA457" s="19"/>
      <c r="BB457" s="19"/>
      <c r="BC457" s="19"/>
      <c r="BP457" s="12"/>
      <c r="BQ457" s="12"/>
      <c r="BR457" s="12"/>
      <c r="BU457" s="76"/>
    </row>
    <row r="458" spans="1:73">
      <c r="A458" s="19"/>
      <c r="B458" s="19"/>
      <c r="C458" s="19"/>
      <c r="D458" s="19"/>
      <c r="E458" s="89"/>
      <c r="F458" s="89"/>
      <c r="G458" s="19"/>
      <c r="H458" s="90"/>
      <c r="I458" s="90"/>
      <c r="J458" s="19"/>
      <c r="K458" s="19"/>
      <c r="L458" s="19"/>
      <c r="M458" s="19"/>
      <c r="N458" s="19"/>
      <c r="O458" s="19"/>
      <c r="P458" s="19"/>
      <c r="Q458" s="19"/>
      <c r="R458" s="141"/>
      <c r="S458" s="141"/>
      <c r="T458" s="141"/>
      <c r="U458" s="141"/>
      <c r="V458" s="141"/>
      <c r="W458" s="141"/>
      <c r="X458" s="141"/>
      <c r="Y458" s="141"/>
      <c r="Z458" s="19"/>
      <c r="AA458" s="19"/>
      <c r="AB458" s="19"/>
      <c r="AC458" s="377">
        <v>5</v>
      </c>
      <c r="AD458" s="345">
        <f t="array" ref="AD458">IF(COUNT(IF($R$5:$R$66=$AC458,IF($A$5:$A$66=AD$452,$T$5:$T$66,"-")))=0,"-",COUNT(IF($R$5:$R$66=$AC458,IF($A$5:$A$66=AD$452,$T$5:$T$66,"-"))))</f>
        <v>4</v>
      </c>
      <c r="AE458" s="345">
        <f t="array" ref="AE458">IF(COUNT(IF($R$5:$R$66=$AC458,IF($A$5:$A$66=AE$452,$T$5:$T$66,"-")))=0,"-",COUNT(IF($R$5:$R$66=$AC458,IF($A$5:$A$66=AE$452,$T$5:$T$66,"-"))))</f>
        <v>9</v>
      </c>
      <c r="AF458" s="345" t="str">
        <f t="array" ref="AF458">IF(COUNT(IF($R$5:$R$66=$AC458,IF($A$5:$A$66=AF$452,$T$5:$T$66,"-")))=0,"-",COUNT(IF($R$5:$R$66=$AC458,IF($A$5:$A$66=AF$452,$T$5:$T$66,"-"))))</f>
        <v>-</v>
      </c>
      <c r="AG458" s="345" t="str">
        <f t="array" ref="AG458">IF(COUNT(IF($R$5:$R$66=$AC458,IF($A$5:$A$66=AG$452,$T$5:$T$66,"-")))=0,"-",COUNT(IF($R$5:$R$66=$AC458,IF($A$5:$A$66=AG$452,$T$5:$T$66,"-"))))</f>
        <v>-</v>
      </c>
      <c r="AH458" s="345" t="str">
        <f t="array" ref="AH458">IF(COUNT(IF($R$5:$R$66=$AC458,IF($A$5:$A$66=AH$452,$T$5:$T$66,"-")))=0,"-",COUNT(IF($R$5:$R$66=$AC458,IF($A$5:$A$66=AH$452,$T$5:$T$66,"-"))))</f>
        <v>-</v>
      </c>
      <c r="AI458" s="345" t="str">
        <f t="array" ref="AI458">IF(COUNT(IF($R$5:$R$66=$AC458,IF($A$5:$A$66=AI$452,$T$5:$T$66,"-")))=0,"-",COUNT(IF($R$5:$R$66=$AC458,IF($A$5:$A$66=AI$452,$T$5:$T$66,"-"))))</f>
        <v>-</v>
      </c>
      <c r="AJ458" s="345" t="str">
        <f t="array" ref="AJ458">IF(COUNT(IF($R$5:$R$66=$AC458,IF($A$5:$A$66=AJ$452,$T$5:$T$66,"-")))=0,"-",COUNT(IF($R$5:$R$66=$AC458,IF($A$5:$A$66=AJ$452,$T$5:$T$66,"-"))))</f>
        <v>-</v>
      </c>
      <c r="AK458" s="345" t="str">
        <f t="array" ref="AK458">IF(COUNT(IF($R$5:$R$66=$AC458,IF($A$5:$A$66=AK$452,$T$5:$T$66,"-")))=0,"-",COUNT(IF($R$5:$R$66=$AC458,IF($A$5:$A$66=AK$452,$T$5:$T$66,"-"))))</f>
        <v>-</v>
      </c>
      <c r="AL458" s="345" t="str">
        <f t="array" ref="AL458">IF(COUNT(IF($R$5:$R$66=$AC458,IF($A$5:$A$66=AL$452,$T$5:$T$66,"-")))=0,"-",COUNT(IF($R$5:$R$66=$AC458,IF($A$5:$A$66=AL$452,$T$5:$T$66,"-"))))</f>
        <v>-</v>
      </c>
      <c r="AM458" s="345" t="str">
        <f t="array" ref="AM458">IF(COUNT(IF($R$5:$R$66=$AC458,IF($A$5:$A$66=AM$452,$T$5:$T$66,"-")))=0,"-",COUNT(IF($R$5:$R$66=$AC458,IF($A$5:$A$66=AM$452,$T$5:$T$66,"-"))))</f>
        <v>-</v>
      </c>
      <c r="AN458" s="345" t="str">
        <f t="array" ref="AN458">IF(COUNT(IF($R$5:$R$66=$AC458,IF($A$5:$A$66=AN$452,$T$5:$T$66,"-")))=0,"-",COUNT(IF($R$5:$R$66=$AC458,IF($A$5:$A$66=AN$452,$T$5:$T$66,"-"))))</f>
        <v>-</v>
      </c>
      <c r="AO458" s="345" t="str">
        <f t="array" ref="AO458">IF(COUNT(IF($R$5:$R$66=$AC458,IF($A$5:$A$66=AO$452,$T$5:$T$66,"-")))=0,"-",COUNT(IF($R$5:$R$66=$AC458,IF($A$5:$A$66=AO$452,$T$5:$T$66,"-"))))</f>
        <v>-</v>
      </c>
      <c r="AP458" s="401">
        <f t="shared" si="119"/>
        <v>13</v>
      </c>
      <c r="AQ458" s="68"/>
      <c r="AR458" s="214"/>
      <c r="AS458" s="214"/>
      <c r="AT458" s="214"/>
      <c r="AU458" s="19"/>
      <c r="AV458" s="19"/>
      <c r="AW458" s="19"/>
      <c r="AX458" s="19"/>
      <c r="AY458" s="19"/>
      <c r="AZ458" s="19"/>
      <c r="BA458" s="19"/>
      <c r="BB458" s="19"/>
      <c r="BC458" s="19"/>
      <c r="BP458" s="12"/>
      <c r="BQ458" s="12"/>
      <c r="BR458" s="12"/>
      <c r="BU458" s="76"/>
    </row>
    <row r="459" spans="1:73">
      <c r="A459" s="19"/>
      <c r="B459" s="19"/>
      <c r="C459" s="19"/>
      <c r="D459" s="19"/>
      <c r="E459" s="89"/>
      <c r="F459" s="89"/>
      <c r="G459" s="19"/>
      <c r="H459" s="90"/>
      <c r="I459" s="90"/>
      <c r="J459" s="19"/>
      <c r="K459" s="19"/>
      <c r="L459" s="19"/>
      <c r="M459" s="19"/>
      <c r="N459" s="19"/>
      <c r="O459" s="19"/>
      <c r="P459" s="19"/>
      <c r="Q459" s="19"/>
      <c r="R459" s="141"/>
      <c r="S459" s="141"/>
      <c r="T459" s="141"/>
      <c r="U459" s="141"/>
      <c r="V459" s="141"/>
      <c r="W459" s="141"/>
      <c r="X459" s="141"/>
      <c r="Y459" s="141"/>
      <c r="Z459" s="19"/>
      <c r="AA459" s="19"/>
      <c r="AB459" s="19"/>
      <c r="AC459" s="377">
        <v>6</v>
      </c>
      <c r="AD459" s="345">
        <f t="array" ref="AD459">IF(COUNT(IF($R$5:$R$66=$AC459,IF($A$5:$A$66=AD$452,$T$5:$T$66,"-")))=0,"-",COUNT(IF($R$5:$R$66=$AC459,IF($A$5:$A$66=AD$452,$T$5:$T$66,"-"))))</f>
        <v>3</v>
      </c>
      <c r="AE459" s="345">
        <f t="array" ref="AE459">IF(COUNT(IF($R$5:$R$66=$AC459,IF($A$5:$A$66=AE$452,$T$5:$T$66,"-")))=0,"-",COUNT(IF($R$5:$R$66=$AC459,IF($A$5:$A$66=AE$452,$T$5:$T$66,"-"))))</f>
        <v>7</v>
      </c>
      <c r="AF459" s="345" t="str">
        <f t="array" ref="AF459">IF(COUNT(IF($R$5:$R$66=$AC459,IF($A$5:$A$66=AF$452,$T$5:$T$66,"-")))=0,"-",COUNT(IF($R$5:$R$66=$AC459,IF($A$5:$A$66=AF$452,$T$5:$T$66,"-"))))</f>
        <v>-</v>
      </c>
      <c r="AG459" s="345" t="str">
        <f t="array" ref="AG459">IF(COUNT(IF($R$5:$R$66=$AC459,IF($A$5:$A$66=AG$452,$T$5:$T$66,"-")))=0,"-",COUNT(IF($R$5:$R$66=$AC459,IF($A$5:$A$66=AG$452,$T$5:$T$66,"-"))))</f>
        <v>-</v>
      </c>
      <c r="AH459" s="345" t="str">
        <f t="array" ref="AH459">IF(COUNT(IF($R$5:$R$66=$AC459,IF($A$5:$A$66=AH$452,$T$5:$T$66,"-")))=0,"-",COUNT(IF($R$5:$R$66=$AC459,IF($A$5:$A$66=AH$452,$T$5:$T$66,"-"))))</f>
        <v>-</v>
      </c>
      <c r="AI459" s="345" t="str">
        <f t="array" ref="AI459">IF(COUNT(IF($R$5:$R$66=$AC459,IF($A$5:$A$66=AI$452,$T$5:$T$66,"-")))=0,"-",COUNT(IF($R$5:$R$66=$AC459,IF($A$5:$A$66=AI$452,$T$5:$T$66,"-"))))</f>
        <v>-</v>
      </c>
      <c r="AJ459" s="345" t="str">
        <f t="array" ref="AJ459">IF(COUNT(IF($R$5:$R$66=$AC459,IF($A$5:$A$66=AJ$452,$T$5:$T$66,"-")))=0,"-",COUNT(IF($R$5:$R$66=$AC459,IF($A$5:$A$66=AJ$452,$T$5:$T$66,"-"))))</f>
        <v>-</v>
      </c>
      <c r="AK459" s="345" t="str">
        <f t="array" ref="AK459">IF(COUNT(IF($R$5:$R$66=$AC459,IF($A$5:$A$66=AK$452,$T$5:$T$66,"-")))=0,"-",COUNT(IF($R$5:$R$66=$AC459,IF($A$5:$A$66=AK$452,$T$5:$T$66,"-"))))</f>
        <v>-</v>
      </c>
      <c r="AL459" s="345" t="str">
        <f t="array" ref="AL459">IF(COUNT(IF($R$5:$R$66=$AC459,IF($A$5:$A$66=AL$452,$T$5:$T$66,"-")))=0,"-",COUNT(IF($R$5:$R$66=$AC459,IF($A$5:$A$66=AL$452,$T$5:$T$66,"-"))))</f>
        <v>-</v>
      </c>
      <c r="AM459" s="345" t="str">
        <f t="array" ref="AM459">IF(COUNT(IF($R$5:$R$66=$AC459,IF($A$5:$A$66=AM$452,$T$5:$T$66,"-")))=0,"-",COUNT(IF($R$5:$R$66=$AC459,IF($A$5:$A$66=AM$452,$T$5:$T$66,"-"))))</f>
        <v>-</v>
      </c>
      <c r="AN459" s="345" t="str">
        <f t="array" ref="AN459">IF(COUNT(IF($R$5:$R$66=$AC459,IF($A$5:$A$66=AN$452,$T$5:$T$66,"-")))=0,"-",COUNT(IF($R$5:$R$66=$AC459,IF($A$5:$A$66=AN$452,$T$5:$T$66,"-"))))</f>
        <v>-</v>
      </c>
      <c r="AO459" s="345" t="str">
        <f t="array" ref="AO459">IF(COUNT(IF($R$5:$R$66=$AC459,IF($A$5:$A$66=AO$452,$T$5:$T$66,"-")))=0,"-",COUNT(IF($R$5:$R$66=$AC459,IF($A$5:$A$66=AO$452,$T$5:$T$66,"-"))))</f>
        <v>-</v>
      </c>
      <c r="AP459" s="401">
        <f t="shared" si="119"/>
        <v>10</v>
      </c>
      <c r="AQ459" s="68"/>
      <c r="AR459" s="214"/>
      <c r="AS459" s="214"/>
      <c r="AT459" s="214"/>
      <c r="AU459" s="19"/>
      <c r="AV459" s="19"/>
      <c r="AW459" s="19"/>
      <c r="AX459" s="19"/>
      <c r="AY459" s="19"/>
      <c r="AZ459" s="19"/>
      <c r="BA459" s="19"/>
      <c r="BB459" s="19"/>
      <c r="BC459" s="19"/>
      <c r="BP459" s="12"/>
      <c r="BQ459" s="12"/>
      <c r="BR459" s="12"/>
      <c r="BU459" s="76"/>
    </row>
    <row r="460" spans="1:73">
      <c r="A460" s="19"/>
      <c r="B460" s="19"/>
      <c r="C460" s="19"/>
      <c r="D460" s="19"/>
      <c r="E460" s="89"/>
      <c r="F460" s="89"/>
      <c r="G460" s="19"/>
      <c r="H460" s="90"/>
      <c r="I460" s="90"/>
      <c r="J460" s="19"/>
      <c r="K460" s="19"/>
      <c r="L460" s="19"/>
      <c r="M460" s="19"/>
      <c r="N460" s="19"/>
      <c r="O460" s="19"/>
      <c r="P460" s="19"/>
      <c r="Q460" s="19"/>
      <c r="R460" s="141"/>
      <c r="S460" s="141"/>
      <c r="T460" s="141"/>
      <c r="U460" s="141"/>
      <c r="V460" s="141"/>
      <c r="W460" s="141"/>
      <c r="X460" s="141"/>
      <c r="Y460" s="141"/>
      <c r="Z460" s="19"/>
      <c r="AA460" s="19"/>
      <c r="AB460" s="19"/>
      <c r="AC460" s="377">
        <v>7</v>
      </c>
      <c r="AD460" s="345" t="str">
        <f t="array" ref="AD460">IF(COUNT(IF($R$5:$R$66=$AC460,IF($A$5:$A$66=AD$452,$T$5:$T$66,"-")))=0,"-",COUNT(IF($R$5:$R$66=$AC460,IF($A$5:$A$66=AD$452,$T$5:$T$66,"-"))))</f>
        <v>-</v>
      </c>
      <c r="AE460" s="345">
        <f t="array" ref="AE460">IF(COUNT(IF($R$5:$R$66=$AC460,IF($A$5:$A$66=AE$452,$T$5:$T$66,"-")))=0,"-",COUNT(IF($R$5:$R$66=$AC460,IF($A$5:$A$66=AE$452,$T$5:$T$66,"-"))))</f>
        <v>3</v>
      </c>
      <c r="AF460" s="345" t="str">
        <f t="array" ref="AF460">IF(COUNT(IF($R$5:$R$66=$AC460,IF($A$5:$A$66=AF$452,$T$5:$T$66,"-")))=0,"-",COUNT(IF($R$5:$R$66=$AC460,IF($A$5:$A$66=AF$452,$T$5:$T$66,"-"))))</f>
        <v>-</v>
      </c>
      <c r="AG460" s="345" t="str">
        <f t="array" ref="AG460">IF(COUNT(IF($R$5:$R$66=$AC460,IF($A$5:$A$66=AG$452,$T$5:$T$66,"-")))=0,"-",COUNT(IF($R$5:$R$66=$AC460,IF($A$5:$A$66=AG$452,$T$5:$T$66,"-"))))</f>
        <v>-</v>
      </c>
      <c r="AH460" s="345" t="str">
        <f t="array" ref="AH460">IF(COUNT(IF($R$5:$R$66=$AC460,IF($A$5:$A$66=AH$452,$T$5:$T$66,"-")))=0,"-",COUNT(IF($R$5:$R$66=$AC460,IF($A$5:$A$66=AH$452,$T$5:$T$66,"-"))))</f>
        <v>-</v>
      </c>
      <c r="AI460" s="345" t="str">
        <f t="array" ref="AI460">IF(COUNT(IF($R$5:$R$66=$AC460,IF($A$5:$A$66=AI$452,$T$5:$T$66,"-")))=0,"-",COUNT(IF($R$5:$R$66=$AC460,IF($A$5:$A$66=AI$452,$T$5:$T$66,"-"))))</f>
        <v>-</v>
      </c>
      <c r="AJ460" s="345" t="str">
        <f t="array" ref="AJ460">IF(COUNT(IF($R$5:$R$66=$AC460,IF($A$5:$A$66=AJ$452,$T$5:$T$66,"-")))=0,"-",COUNT(IF($R$5:$R$66=$AC460,IF($A$5:$A$66=AJ$452,$T$5:$T$66,"-"))))</f>
        <v>-</v>
      </c>
      <c r="AK460" s="345" t="str">
        <f t="array" ref="AK460">IF(COUNT(IF($R$5:$R$66=$AC460,IF($A$5:$A$66=AK$452,$T$5:$T$66,"-")))=0,"-",COUNT(IF($R$5:$R$66=$AC460,IF($A$5:$A$66=AK$452,$T$5:$T$66,"-"))))</f>
        <v>-</v>
      </c>
      <c r="AL460" s="345" t="str">
        <f t="array" ref="AL460">IF(COUNT(IF($R$5:$R$66=$AC460,IF($A$5:$A$66=AL$452,$T$5:$T$66,"-")))=0,"-",COUNT(IF($R$5:$R$66=$AC460,IF($A$5:$A$66=AL$452,$T$5:$T$66,"-"))))</f>
        <v>-</v>
      </c>
      <c r="AM460" s="345" t="str">
        <f t="array" ref="AM460">IF(COUNT(IF($R$5:$R$66=$AC460,IF($A$5:$A$66=AM$452,$T$5:$T$66,"-")))=0,"-",COUNT(IF($R$5:$R$66=$AC460,IF($A$5:$A$66=AM$452,$T$5:$T$66,"-"))))</f>
        <v>-</v>
      </c>
      <c r="AN460" s="345" t="str">
        <f t="array" ref="AN460">IF(COUNT(IF($R$5:$R$66=$AC460,IF($A$5:$A$66=AN$452,$T$5:$T$66,"-")))=0,"-",COUNT(IF($R$5:$R$66=$AC460,IF($A$5:$A$66=AN$452,$T$5:$T$66,"-"))))</f>
        <v>-</v>
      </c>
      <c r="AO460" s="345" t="str">
        <f t="array" ref="AO460">IF(COUNT(IF($R$5:$R$66=$AC460,IF($A$5:$A$66=AO$452,$T$5:$T$66,"-")))=0,"-",COUNT(IF($R$5:$R$66=$AC460,IF($A$5:$A$66=AO$452,$T$5:$T$66,"-"))))</f>
        <v>-</v>
      </c>
      <c r="AP460" s="401">
        <f t="shared" si="119"/>
        <v>3</v>
      </c>
      <c r="AQ460" s="68"/>
      <c r="AR460" s="214"/>
      <c r="AS460" s="214"/>
      <c r="AT460" s="214"/>
      <c r="AU460" s="19"/>
      <c r="AV460" s="19"/>
      <c r="AW460" s="19"/>
      <c r="AX460" s="19"/>
      <c r="AY460" s="19"/>
      <c r="AZ460" s="19"/>
      <c r="BA460" s="19"/>
      <c r="BB460" s="19"/>
      <c r="BC460" s="19"/>
      <c r="BP460" s="12"/>
      <c r="BQ460" s="12"/>
      <c r="BR460" s="12"/>
      <c r="BU460" s="76"/>
    </row>
    <row r="461" spans="1:73">
      <c r="A461" s="19"/>
      <c r="B461" s="19"/>
      <c r="C461" s="19"/>
      <c r="D461" s="19"/>
      <c r="E461" s="89"/>
      <c r="F461" s="89"/>
      <c r="G461" s="19"/>
      <c r="H461" s="90"/>
      <c r="I461" s="90"/>
      <c r="J461" s="19"/>
      <c r="K461" s="19"/>
      <c r="L461" s="19"/>
      <c r="M461" s="19"/>
      <c r="N461" s="19"/>
      <c r="O461" s="19"/>
      <c r="P461" s="19"/>
      <c r="Q461" s="19"/>
      <c r="R461" s="141"/>
      <c r="S461" s="141"/>
      <c r="T461" s="141"/>
      <c r="U461" s="141"/>
      <c r="V461" s="141"/>
      <c r="W461" s="141"/>
      <c r="X461" s="141"/>
      <c r="Y461" s="141"/>
      <c r="Z461" s="19"/>
      <c r="AA461" s="19"/>
      <c r="AB461" s="19"/>
      <c r="AC461" s="377">
        <v>8</v>
      </c>
      <c r="AD461" s="345" t="str">
        <f t="array" ref="AD461">IF(COUNT(IF($R$5:$R$66=$AC461,IF($A$5:$A$66=AD$452,$T$5:$T$66,"-")))=0,"-",COUNT(IF($R$5:$R$66=$AC461,IF($A$5:$A$66=AD$452,$T$5:$T$66,"-"))))</f>
        <v>-</v>
      </c>
      <c r="AE461" s="345" t="str">
        <f t="array" ref="AE461">IF(COUNT(IF($R$5:$R$66=$AC461,IF($A$5:$A$66=AE$452,$T$5:$T$66,"-")))=0,"-",COUNT(IF($R$5:$R$66=$AC461,IF($A$5:$A$66=AE$452,$T$5:$T$66,"-"))))</f>
        <v>-</v>
      </c>
      <c r="AF461" s="345" t="str">
        <f t="array" ref="AF461">IF(COUNT(IF($R$5:$R$66=$AC461,IF($A$5:$A$66=AF$452,$T$5:$T$66,"-")))=0,"-",COUNT(IF($R$5:$R$66=$AC461,IF($A$5:$A$66=AF$452,$T$5:$T$66,"-"))))</f>
        <v>-</v>
      </c>
      <c r="AG461" s="345" t="str">
        <f t="array" ref="AG461">IF(COUNT(IF($R$5:$R$66=$AC461,IF($A$5:$A$66=AG$452,$T$5:$T$66,"-")))=0,"-",COUNT(IF($R$5:$R$66=$AC461,IF($A$5:$A$66=AG$452,$T$5:$T$66,"-"))))</f>
        <v>-</v>
      </c>
      <c r="AH461" s="345" t="str">
        <f t="array" ref="AH461">IF(COUNT(IF($R$5:$R$66=$AC461,IF($A$5:$A$66=AH$452,$T$5:$T$66,"-")))=0,"-",COUNT(IF($R$5:$R$66=$AC461,IF($A$5:$A$66=AH$452,$T$5:$T$66,"-"))))</f>
        <v>-</v>
      </c>
      <c r="AI461" s="345" t="str">
        <f t="array" ref="AI461">IF(COUNT(IF($R$5:$R$66=$AC461,IF($A$5:$A$66=AI$452,$T$5:$T$66,"-")))=0,"-",COUNT(IF($R$5:$R$66=$AC461,IF($A$5:$A$66=AI$452,$T$5:$T$66,"-"))))</f>
        <v>-</v>
      </c>
      <c r="AJ461" s="345" t="str">
        <f t="array" ref="AJ461">IF(COUNT(IF($R$5:$R$66=$AC461,IF($A$5:$A$66=AJ$452,$T$5:$T$66,"-")))=0,"-",COUNT(IF($R$5:$R$66=$AC461,IF($A$5:$A$66=AJ$452,$T$5:$T$66,"-"))))</f>
        <v>-</v>
      </c>
      <c r="AK461" s="345" t="str">
        <f t="array" ref="AK461">IF(COUNT(IF($R$5:$R$66=$AC461,IF($A$5:$A$66=AK$452,$T$5:$T$66,"-")))=0,"-",COUNT(IF($R$5:$R$66=$AC461,IF($A$5:$A$66=AK$452,$T$5:$T$66,"-"))))</f>
        <v>-</v>
      </c>
      <c r="AL461" s="345" t="str">
        <f t="array" ref="AL461">IF(COUNT(IF($R$5:$R$66=$AC461,IF($A$5:$A$66=AL$452,$T$5:$T$66,"-")))=0,"-",COUNT(IF($R$5:$R$66=$AC461,IF($A$5:$A$66=AL$452,$T$5:$T$66,"-"))))</f>
        <v>-</v>
      </c>
      <c r="AM461" s="345" t="str">
        <f t="array" ref="AM461">IF(COUNT(IF($R$5:$R$66=$AC461,IF($A$5:$A$66=AM$452,$T$5:$T$66,"-")))=0,"-",COUNT(IF($R$5:$R$66=$AC461,IF($A$5:$A$66=AM$452,$T$5:$T$66,"-"))))</f>
        <v>-</v>
      </c>
      <c r="AN461" s="345" t="str">
        <f t="array" ref="AN461">IF(COUNT(IF($R$5:$R$66=$AC461,IF($A$5:$A$66=AN$452,$T$5:$T$66,"-")))=0,"-",COUNT(IF($R$5:$R$66=$AC461,IF($A$5:$A$66=AN$452,$T$5:$T$66,"-"))))</f>
        <v>-</v>
      </c>
      <c r="AO461" s="345" t="str">
        <f t="array" ref="AO461">IF(COUNT(IF($R$5:$R$66=$AC461,IF($A$5:$A$66=AO$452,$T$5:$T$66,"-")))=0,"-",COUNT(IF($R$5:$R$66=$AC461,IF($A$5:$A$66=AO$452,$T$5:$T$66,"-"))))</f>
        <v>-</v>
      </c>
      <c r="AP461" s="401">
        <f t="shared" si="119"/>
        <v>0</v>
      </c>
      <c r="AQ461" s="68"/>
      <c r="AR461" s="214"/>
      <c r="AS461" s="214"/>
      <c r="AT461" s="214"/>
      <c r="AU461" s="19"/>
      <c r="AV461" s="19"/>
      <c r="AW461" s="19"/>
      <c r="AX461" s="19"/>
      <c r="AY461" s="19"/>
      <c r="AZ461" s="19"/>
      <c r="BA461" s="19"/>
      <c r="BB461" s="19"/>
      <c r="BC461" s="19"/>
      <c r="BP461" s="12"/>
      <c r="BQ461" s="12"/>
      <c r="BR461" s="12"/>
      <c r="BU461" s="76"/>
    </row>
    <row r="462" spans="1:73">
      <c r="A462" s="19"/>
      <c r="B462" s="19"/>
      <c r="C462" s="19"/>
      <c r="D462" s="19"/>
      <c r="E462" s="89"/>
      <c r="F462" s="89"/>
      <c r="G462" s="19"/>
      <c r="H462" s="90"/>
      <c r="I462" s="90"/>
      <c r="J462" s="19"/>
      <c r="K462" s="19"/>
      <c r="L462" s="19"/>
      <c r="M462" s="19"/>
      <c r="N462" s="19"/>
      <c r="O462" s="19"/>
      <c r="P462" s="19"/>
      <c r="Q462" s="19"/>
      <c r="R462" s="141"/>
      <c r="S462" s="141"/>
      <c r="T462" s="141"/>
      <c r="U462" s="141"/>
      <c r="V462" s="141"/>
      <c r="W462" s="141"/>
      <c r="X462" s="141"/>
      <c r="Y462" s="141"/>
      <c r="Z462" s="19"/>
      <c r="AA462" s="19"/>
      <c r="AB462" s="19"/>
      <c r="AC462" s="377">
        <v>9</v>
      </c>
      <c r="AD462" s="345">
        <f t="array" ref="AD462">IF(COUNT(IF($R$5:$R$66=$AC462,IF($A$5:$A$66=AD$452,$T$5:$T$66,"-")))=0,"-",COUNT(IF($R$5:$R$66=$AC462,IF($A$5:$A$66=AD$452,$T$5:$T$66,"-"))))</f>
        <v>2</v>
      </c>
      <c r="AE462" s="345" t="str">
        <f t="array" ref="AE462">IF(COUNT(IF($R$5:$R$66=$AC462,IF($A$5:$A$66=AE$452,$T$5:$T$66,"-")))=0,"-",COUNT(IF($R$5:$R$66=$AC462,IF($A$5:$A$66=AE$452,$T$5:$T$66,"-"))))</f>
        <v>-</v>
      </c>
      <c r="AF462" s="345" t="str">
        <f t="array" ref="AF462">IF(COUNT(IF($R$5:$R$66=$AC462,IF($A$5:$A$66=AF$452,$T$5:$T$66,"-")))=0,"-",COUNT(IF($R$5:$R$66=$AC462,IF($A$5:$A$66=AF$452,$T$5:$T$66,"-"))))</f>
        <v>-</v>
      </c>
      <c r="AG462" s="345" t="str">
        <f t="array" ref="AG462">IF(COUNT(IF($R$5:$R$66=$AC462,IF($A$5:$A$66=AG$452,$T$5:$T$66,"-")))=0,"-",COUNT(IF($R$5:$R$66=$AC462,IF($A$5:$A$66=AG$452,$T$5:$T$66,"-"))))</f>
        <v>-</v>
      </c>
      <c r="AH462" s="345" t="str">
        <f t="array" ref="AH462">IF(COUNT(IF($R$5:$R$66=$AC462,IF($A$5:$A$66=AH$452,$T$5:$T$66,"-")))=0,"-",COUNT(IF($R$5:$R$66=$AC462,IF($A$5:$A$66=AH$452,$T$5:$T$66,"-"))))</f>
        <v>-</v>
      </c>
      <c r="AI462" s="345" t="str">
        <f t="array" ref="AI462">IF(COUNT(IF($R$5:$R$66=$AC462,IF($A$5:$A$66=AI$452,$T$5:$T$66,"-")))=0,"-",COUNT(IF($R$5:$R$66=$AC462,IF($A$5:$A$66=AI$452,$T$5:$T$66,"-"))))</f>
        <v>-</v>
      </c>
      <c r="AJ462" s="345" t="str">
        <f t="array" ref="AJ462">IF(COUNT(IF($R$5:$R$66=$AC462,IF($A$5:$A$66=AJ$452,$T$5:$T$66,"-")))=0,"-",COUNT(IF($R$5:$R$66=$AC462,IF($A$5:$A$66=AJ$452,$T$5:$T$66,"-"))))</f>
        <v>-</v>
      </c>
      <c r="AK462" s="345" t="str">
        <f t="array" ref="AK462">IF(COUNT(IF($R$5:$R$66=$AC462,IF($A$5:$A$66=AK$452,$T$5:$T$66,"-")))=0,"-",COUNT(IF($R$5:$R$66=$AC462,IF($A$5:$A$66=AK$452,$T$5:$T$66,"-"))))</f>
        <v>-</v>
      </c>
      <c r="AL462" s="345" t="str">
        <f t="array" ref="AL462">IF(COUNT(IF($R$5:$R$66=$AC462,IF($A$5:$A$66=AL$452,$T$5:$T$66,"-")))=0,"-",COUNT(IF($R$5:$R$66=$AC462,IF($A$5:$A$66=AL$452,$T$5:$T$66,"-"))))</f>
        <v>-</v>
      </c>
      <c r="AM462" s="345" t="str">
        <f t="array" ref="AM462">IF(COUNT(IF($R$5:$R$66=$AC462,IF($A$5:$A$66=AM$452,$T$5:$T$66,"-")))=0,"-",COUNT(IF($R$5:$R$66=$AC462,IF($A$5:$A$66=AM$452,$T$5:$T$66,"-"))))</f>
        <v>-</v>
      </c>
      <c r="AN462" s="345" t="str">
        <f t="array" ref="AN462">IF(COUNT(IF($R$5:$R$66=$AC462,IF($A$5:$A$66=AN$452,$T$5:$T$66,"-")))=0,"-",COUNT(IF($R$5:$R$66=$AC462,IF($A$5:$A$66=AN$452,$T$5:$T$66,"-"))))</f>
        <v>-</v>
      </c>
      <c r="AO462" s="345" t="str">
        <f t="array" ref="AO462">IF(COUNT(IF($R$5:$R$66=$AC462,IF($A$5:$A$66=AO$452,$T$5:$T$66,"-")))=0,"-",COUNT(IF($R$5:$R$66=$AC462,IF($A$5:$A$66=AO$452,$T$5:$T$66,"-"))))</f>
        <v>-</v>
      </c>
      <c r="AP462" s="401">
        <f t="shared" si="119"/>
        <v>2</v>
      </c>
      <c r="AQ462" s="68"/>
      <c r="AR462" s="214"/>
      <c r="AS462" s="214"/>
      <c r="AT462" s="214"/>
      <c r="AU462" s="19"/>
      <c r="AV462" s="19"/>
      <c r="AW462" s="19"/>
      <c r="AX462" s="19"/>
      <c r="AY462" s="19"/>
      <c r="AZ462" s="19"/>
      <c r="BA462" s="19"/>
      <c r="BB462" s="19"/>
      <c r="BC462" s="19"/>
      <c r="BP462" s="12"/>
      <c r="BQ462" s="12"/>
      <c r="BR462" s="12"/>
      <c r="BU462" s="76"/>
    </row>
    <row r="463" spans="1:73">
      <c r="A463" s="19"/>
      <c r="B463" s="19"/>
      <c r="C463" s="19"/>
      <c r="D463" s="19"/>
      <c r="E463" s="89"/>
      <c r="F463" s="89"/>
      <c r="G463" s="19"/>
      <c r="H463" s="90"/>
      <c r="I463" s="90"/>
      <c r="J463" s="19"/>
      <c r="K463" s="19"/>
      <c r="L463" s="19"/>
      <c r="M463" s="19"/>
      <c r="N463" s="19"/>
      <c r="O463" s="19"/>
      <c r="P463" s="19"/>
      <c r="Q463" s="19"/>
      <c r="R463" s="141"/>
      <c r="S463" s="141"/>
      <c r="T463" s="141"/>
      <c r="U463" s="141"/>
      <c r="V463" s="141"/>
      <c r="W463" s="141"/>
      <c r="X463" s="141"/>
      <c r="Y463" s="141"/>
      <c r="Z463" s="19"/>
      <c r="AA463" s="19"/>
      <c r="AB463" s="19"/>
      <c r="AC463" s="377">
        <v>10</v>
      </c>
      <c r="AD463" s="345">
        <f t="array" ref="AD463">IF(COUNT(IF($R$5:$R$66=$AC463,IF($A$5:$A$66=AD$452,$T$5:$T$66,"-")))=0,"-",COUNT(IF($R$5:$R$66=$AC463,IF($A$5:$A$66=AD$452,$T$5:$T$66,"-"))))</f>
        <v>1</v>
      </c>
      <c r="AE463" s="345" t="str">
        <f t="array" ref="AE463">IF(COUNT(IF($R$5:$R$66=$AC463,IF($A$5:$A$66=AE$452,$T$5:$T$66,"-")))=0,"-",COUNT(IF($R$5:$R$66=$AC463,IF($A$5:$A$66=AE$452,$T$5:$T$66,"-"))))</f>
        <v>-</v>
      </c>
      <c r="AF463" s="345" t="str">
        <f t="array" ref="AF463">IF(COUNT(IF($R$5:$R$66=$AC463,IF($A$5:$A$66=AF$452,$T$5:$T$66,"-")))=0,"-",COUNT(IF($R$5:$R$66=$AC463,IF($A$5:$A$66=AF$452,$T$5:$T$66,"-"))))</f>
        <v>-</v>
      </c>
      <c r="AG463" s="345" t="str">
        <f t="array" ref="AG463">IF(COUNT(IF($R$5:$R$66=$AC463,IF($A$5:$A$66=AG$452,$T$5:$T$66,"-")))=0,"-",COUNT(IF($R$5:$R$66=$AC463,IF($A$5:$A$66=AG$452,$T$5:$T$66,"-"))))</f>
        <v>-</v>
      </c>
      <c r="AH463" s="345" t="str">
        <f t="array" ref="AH463">IF(COUNT(IF($R$5:$R$66=$AC463,IF($A$5:$A$66=AH$452,$T$5:$T$66,"-")))=0,"-",COUNT(IF($R$5:$R$66=$AC463,IF($A$5:$A$66=AH$452,$T$5:$T$66,"-"))))</f>
        <v>-</v>
      </c>
      <c r="AI463" s="345" t="str">
        <f t="array" ref="AI463">IF(COUNT(IF($R$5:$R$66=$AC463,IF($A$5:$A$66=AI$452,$T$5:$T$66,"-")))=0,"-",COUNT(IF($R$5:$R$66=$AC463,IF($A$5:$A$66=AI$452,$T$5:$T$66,"-"))))</f>
        <v>-</v>
      </c>
      <c r="AJ463" s="345" t="str">
        <f t="array" ref="AJ463">IF(COUNT(IF($R$5:$R$66=$AC463,IF($A$5:$A$66=AJ$452,$T$5:$T$66,"-")))=0,"-",COUNT(IF($R$5:$R$66=$AC463,IF($A$5:$A$66=AJ$452,$T$5:$T$66,"-"))))</f>
        <v>-</v>
      </c>
      <c r="AK463" s="345" t="str">
        <f t="array" ref="AK463">IF(COUNT(IF($R$5:$R$66=$AC463,IF($A$5:$A$66=AK$452,$T$5:$T$66,"-")))=0,"-",COUNT(IF($R$5:$R$66=$AC463,IF($A$5:$A$66=AK$452,$T$5:$T$66,"-"))))</f>
        <v>-</v>
      </c>
      <c r="AL463" s="345" t="str">
        <f t="array" ref="AL463">IF(COUNT(IF($R$5:$R$66=$AC463,IF($A$5:$A$66=AL$452,$T$5:$T$66,"-")))=0,"-",COUNT(IF($R$5:$R$66=$AC463,IF($A$5:$A$66=AL$452,$T$5:$T$66,"-"))))</f>
        <v>-</v>
      </c>
      <c r="AM463" s="345" t="str">
        <f t="array" ref="AM463">IF(COUNT(IF($R$5:$R$66=$AC463,IF($A$5:$A$66=AM$452,$T$5:$T$66,"-")))=0,"-",COUNT(IF($R$5:$R$66=$AC463,IF($A$5:$A$66=AM$452,$T$5:$T$66,"-"))))</f>
        <v>-</v>
      </c>
      <c r="AN463" s="345" t="str">
        <f t="array" ref="AN463">IF(COUNT(IF($R$5:$R$66=$AC463,IF($A$5:$A$66=AN$452,$T$5:$T$66,"-")))=0,"-",COUNT(IF($R$5:$R$66=$AC463,IF($A$5:$A$66=AN$452,$T$5:$T$66,"-"))))</f>
        <v>-</v>
      </c>
      <c r="AO463" s="345" t="str">
        <f t="array" ref="AO463">IF(COUNT(IF($R$5:$R$66=$AC463,IF($A$5:$A$66=AO$452,$T$5:$T$66,"-")))=0,"-",COUNT(IF($R$5:$R$66=$AC463,IF($A$5:$A$66=AO$452,$T$5:$T$66,"-"))))</f>
        <v>-</v>
      </c>
      <c r="AP463" s="401">
        <f t="shared" si="119"/>
        <v>1</v>
      </c>
      <c r="AQ463" s="68"/>
      <c r="AR463" s="214"/>
      <c r="AS463" s="214"/>
      <c r="AT463" s="214"/>
      <c r="AU463" s="19"/>
      <c r="AV463" s="19"/>
      <c r="AW463" s="19"/>
      <c r="AX463" s="19"/>
      <c r="AY463" s="19"/>
      <c r="AZ463" s="19"/>
      <c r="BA463" s="19"/>
      <c r="BB463" s="19"/>
      <c r="BC463" s="19"/>
      <c r="BP463" s="12"/>
      <c r="BQ463" s="12"/>
      <c r="BR463" s="12"/>
      <c r="BU463" s="76"/>
    </row>
    <row r="464" spans="1:73">
      <c r="A464" s="19"/>
      <c r="B464" s="19"/>
      <c r="C464" s="19"/>
      <c r="D464" s="19"/>
      <c r="E464" s="89"/>
      <c r="F464" s="89"/>
      <c r="G464" s="19"/>
      <c r="H464" s="90"/>
      <c r="I464" s="90"/>
      <c r="J464" s="19"/>
      <c r="K464" s="19"/>
      <c r="L464" s="19"/>
      <c r="M464" s="19"/>
      <c r="N464" s="19"/>
      <c r="O464" s="19"/>
      <c r="P464" s="19"/>
      <c r="Q464" s="19"/>
      <c r="R464" s="141"/>
      <c r="S464" s="141"/>
      <c r="T464" s="141"/>
      <c r="U464" s="141"/>
      <c r="V464" s="141"/>
      <c r="W464" s="141"/>
      <c r="X464" s="141"/>
      <c r="Y464" s="141"/>
      <c r="Z464" s="19"/>
      <c r="AA464" s="19"/>
      <c r="AB464" s="19"/>
      <c r="AC464" s="377">
        <v>11</v>
      </c>
      <c r="AD464" s="345" t="str">
        <f t="array" ref="AD464">IF(COUNT(IF($R$5:$R$66=$AC464,IF($A$5:$A$66=AD$452,$T$5:$T$66,"-")))=0,"-",COUNT(IF($R$5:$R$66=$AC464,IF($A$5:$A$66=AD$452,$T$5:$T$66,"-"))))</f>
        <v>-</v>
      </c>
      <c r="AE464" s="345" t="str">
        <f t="array" ref="AE464">IF(COUNT(IF($R$5:$R$66=$AC464,IF($A$5:$A$66=AE$452,$T$5:$T$66,"-")))=0,"-",COUNT(IF($R$5:$R$66=$AC464,IF($A$5:$A$66=AE$452,$T$5:$T$66,"-"))))</f>
        <v>-</v>
      </c>
      <c r="AF464" s="345" t="str">
        <f t="array" ref="AF464">IF(COUNT(IF($R$5:$R$66=$AC464,IF($A$5:$A$66=AF$452,$T$5:$T$66,"-")))=0,"-",COUNT(IF($R$5:$R$66=$AC464,IF($A$5:$A$66=AF$452,$T$5:$T$66,"-"))))</f>
        <v>-</v>
      </c>
      <c r="AG464" s="345" t="str">
        <f t="array" ref="AG464">IF(COUNT(IF($R$5:$R$66=$AC464,IF($A$5:$A$66=AG$452,$T$5:$T$66,"-")))=0,"-",COUNT(IF($R$5:$R$66=$AC464,IF($A$5:$A$66=AG$452,$T$5:$T$66,"-"))))</f>
        <v>-</v>
      </c>
      <c r="AH464" s="345" t="str">
        <f t="array" ref="AH464">IF(COUNT(IF($R$5:$R$66=$AC464,IF($A$5:$A$66=AH$452,$T$5:$T$66,"-")))=0,"-",COUNT(IF($R$5:$R$66=$AC464,IF($A$5:$A$66=AH$452,$T$5:$T$66,"-"))))</f>
        <v>-</v>
      </c>
      <c r="AI464" s="345" t="str">
        <f t="array" ref="AI464">IF(COUNT(IF($R$5:$R$66=$AC464,IF($A$5:$A$66=AI$452,$T$5:$T$66,"-")))=0,"-",COUNT(IF($R$5:$R$66=$AC464,IF($A$5:$A$66=AI$452,$T$5:$T$66,"-"))))</f>
        <v>-</v>
      </c>
      <c r="AJ464" s="345" t="str">
        <f t="array" ref="AJ464">IF(COUNT(IF($R$5:$R$66=$AC464,IF($A$5:$A$66=AJ$452,$T$5:$T$66,"-")))=0,"-",COUNT(IF($R$5:$R$66=$AC464,IF($A$5:$A$66=AJ$452,$T$5:$T$66,"-"))))</f>
        <v>-</v>
      </c>
      <c r="AK464" s="345" t="str">
        <f t="array" ref="AK464">IF(COUNT(IF($R$5:$R$66=$AC464,IF($A$5:$A$66=AK$452,$T$5:$T$66,"-")))=0,"-",COUNT(IF($R$5:$R$66=$AC464,IF($A$5:$A$66=AK$452,$T$5:$T$66,"-"))))</f>
        <v>-</v>
      </c>
      <c r="AL464" s="345" t="str">
        <f t="array" ref="AL464">IF(COUNT(IF($R$5:$R$66=$AC464,IF($A$5:$A$66=AL$452,$T$5:$T$66,"-")))=0,"-",COUNT(IF($R$5:$R$66=$AC464,IF($A$5:$A$66=AL$452,$T$5:$T$66,"-"))))</f>
        <v>-</v>
      </c>
      <c r="AM464" s="345" t="str">
        <f t="array" ref="AM464">IF(COUNT(IF($R$5:$R$66=$AC464,IF($A$5:$A$66=AM$452,$T$5:$T$66,"-")))=0,"-",COUNT(IF($R$5:$R$66=$AC464,IF($A$5:$A$66=AM$452,$T$5:$T$66,"-"))))</f>
        <v>-</v>
      </c>
      <c r="AN464" s="345" t="str">
        <f t="array" ref="AN464">IF(COUNT(IF($R$5:$R$66=$AC464,IF($A$5:$A$66=AN$452,$T$5:$T$66,"-")))=0,"-",COUNT(IF($R$5:$R$66=$AC464,IF($A$5:$A$66=AN$452,$T$5:$T$66,"-"))))</f>
        <v>-</v>
      </c>
      <c r="AO464" s="345" t="str">
        <f t="array" ref="AO464">IF(COUNT(IF($R$5:$R$66=$AC464,IF($A$5:$A$66=AO$452,$T$5:$T$66,"-")))=0,"-",COUNT(IF($R$5:$R$66=$AC464,IF($A$5:$A$66=AO$452,$T$5:$T$66,"-"))))</f>
        <v>-</v>
      </c>
      <c r="AP464" s="401">
        <f t="shared" si="119"/>
        <v>0</v>
      </c>
      <c r="AQ464" s="68"/>
      <c r="AR464" s="214"/>
      <c r="AS464" s="214"/>
      <c r="AT464" s="214"/>
      <c r="AU464" s="19"/>
      <c r="AV464" s="19"/>
      <c r="AW464" s="19"/>
      <c r="AX464" s="19"/>
      <c r="AY464" s="19"/>
      <c r="AZ464" s="19"/>
      <c r="BA464" s="19"/>
      <c r="BB464" s="19"/>
      <c r="BC464" s="19"/>
      <c r="BP464" s="12"/>
      <c r="BQ464" s="12"/>
      <c r="BR464" s="12"/>
      <c r="BU464" s="76"/>
    </row>
    <row r="465" spans="1:73">
      <c r="A465" s="19"/>
      <c r="B465" s="19"/>
      <c r="C465" s="19"/>
      <c r="D465" s="19"/>
      <c r="E465" s="89"/>
      <c r="F465" s="89"/>
      <c r="G465" s="19"/>
      <c r="H465" s="90"/>
      <c r="I465" s="90"/>
      <c r="J465" s="19"/>
      <c r="K465" s="19"/>
      <c r="L465" s="19"/>
      <c r="M465" s="19"/>
      <c r="N465" s="19"/>
      <c r="O465" s="19"/>
      <c r="P465" s="19"/>
      <c r="Q465" s="19"/>
      <c r="R465" s="141"/>
      <c r="S465" s="141"/>
      <c r="T465" s="141"/>
      <c r="U465" s="141"/>
      <c r="V465" s="141"/>
      <c r="W465" s="141"/>
      <c r="X465" s="141"/>
      <c r="Y465" s="141"/>
      <c r="Z465" s="19"/>
      <c r="AA465" s="19"/>
      <c r="AB465" s="19"/>
      <c r="AC465" s="377">
        <v>12</v>
      </c>
      <c r="AD465" s="345" t="str">
        <f t="array" ref="AD465">IF(COUNT(IF($R$5:$R$66=$AC465,IF($A$5:$A$66=AD$452,$T$5:$T$66,"-")))=0,"-",COUNT(IF($R$5:$R$66=$AC465,IF($A$5:$A$66=AD$452,$T$5:$T$66,"-"))))</f>
        <v>-</v>
      </c>
      <c r="AE465" s="345" t="str">
        <f t="array" ref="AE465">IF(COUNT(IF($R$5:$R$66=$AC465,IF($A$5:$A$66=AE$452,$T$5:$T$66,"-")))=0,"-",COUNT(IF($R$5:$R$66=$AC465,IF($A$5:$A$66=AE$452,$T$5:$T$66,"-"))))</f>
        <v>-</v>
      </c>
      <c r="AF465" s="345" t="str">
        <f t="array" ref="AF465">IF(COUNT(IF($R$5:$R$66=$AC465,IF($A$5:$A$66=AF$452,$T$5:$T$66,"-")))=0,"-",COUNT(IF($R$5:$R$66=$AC465,IF($A$5:$A$66=AF$452,$T$5:$T$66,"-"))))</f>
        <v>-</v>
      </c>
      <c r="AG465" s="345" t="str">
        <f t="array" ref="AG465">IF(COUNT(IF($R$5:$R$66=$AC465,IF($A$5:$A$66=AG$452,$T$5:$T$66,"-")))=0,"-",COUNT(IF($R$5:$R$66=$AC465,IF($A$5:$A$66=AG$452,$T$5:$T$66,"-"))))</f>
        <v>-</v>
      </c>
      <c r="AH465" s="345" t="str">
        <f t="array" ref="AH465">IF(COUNT(IF($R$5:$R$66=$AC465,IF($A$5:$A$66=AH$452,$T$5:$T$66,"-")))=0,"-",COUNT(IF($R$5:$R$66=$AC465,IF($A$5:$A$66=AH$452,$T$5:$T$66,"-"))))</f>
        <v>-</v>
      </c>
      <c r="AI465" s="345" t="str">
        <f t="array" ref="AI465">IF(COUNT(IF($R$5:$R$66=$AC465,IF($A$5:$A$66=AI$452,$T$5:$T$66,"-")))=0,"-",COUNT(IF($R$5:$R$66=$AC465,IF($A$5:$A$66=AI$452,$T$5:$T$66,"-"))))</f>
        <v>-</v>
      </c>
      <c r="AJ465" s="345" t="str">
        <f t="array" ref="AJ465">IF(COUNT(IF($R$5:$R$66=$AC465,IF($A$5:$A$66=AJ$452,$T$5:$T$66,"-")))=0,"-",COUNT(IF($R$5:$R$66=$AC465,IF($A$5:$A$66=AJ$452,$T$5:$T$66,"-"))))</f>
        <v>-</v>
      </c>
      <c r="AK465" s="345" t="str">
        <f t="array" ref="AK465">IF(COUNT(IF($R$5:$R$66=$AC465,IF($A$5:$A$66=AK$452,$T$5:$T$66,"-")))=0,"-",COUNT(IF($R$5:$R$66=$AC465,IF($A$5:$A$66=AK$452,$T$5:$T$66,"-"))))</f>
        <v>-</v>
      </c>
      <c r="AL465" s="345" t="str">
        <f t="array" ref="AL465">IF(COUNT(IF($R$5:$R$66=$AC465,IF($A$5:$A$66=AL$452,$T$5:$T$66,"-")))=0,"-",COUNT(IF($R$5:$R$66=$AC465,IF($A$5:$A$66=AL$452,$T$5:$T$66,"-"))))</f>
        <v>-</v>
      </c>
      <c r="AM465" s="345" t="str">
        <f t="array" ref="AM465">IF(COUNT(IF($R$5:$R$66=$AC465,IF($A$5:$A$66=AM$452,$T$5:$T$66,"-")))=0,"-",COUNT(IF($R$5:$R$66=$AC465,IF($A$5:$A$66=AM$452,$T$5:$T$66,"-"))))</f>
        <v>-</v>
      </c>
      <c r="AN465" s="345" t="str">
        <f t="array" ref="AN465">IF(COUNT(IF($R$5:$R$66=$AC465,IF($A$5:$A$66=AN$452,$T$5:$T$66,"-")))=0,"-",COUNT(IF($R$5:$R$66=$AC465,IF($A$5:$A$66=AN$452,$T$5:$T$66,"-"))))</f>
        <v>-</v>
      </c>
      <c r="AO465" s="345" t="str">
        <f t="array" ref="AO465">IF(COUNT(IF($R$5:$R$66=$AC465,IF($A$5:$A$66=AO$452,$T$5:$T$66,"-")))=0,"-",COUNT(IF($R$5:$R$66=$AC465,IF($A$5:$A$66=AO$452,$T$5:$T$66,"-"))))</f>
        <v>-</v>
      </c>
      <c r="AP465" s="401">
        <f t="shared" si="119"/>
        <v>0</v>
      </c>
      <c r="AQ465" s="19"/>
      <c r="AR465" s="8"/>
      <c r="AS465" s="19"/>
      <c r="AT465" s="19"/>
      <c r="AU465" s="19"/>
      <c r="AV465" s="19"/>
      <c r="AW465" s="19"/>
      <c r="AX465" s="19"/>
      <c r="AY465" s="19"/>
      <c r="AZ465" s="19"/>
      <c r="BA465" s="19"/>
      <c r="BB465" s="19"/>
      <c r="BC465" s="19"/>
      <c r="BQ465" s="12"/>
      <c r="BR465" s="12"/>
      <c r="BS465" s="12"/>
    </row>
    <row r="466" spans="1:73">
      <c r="A466" s="19"/>
      <c r="B466" s="19"/>
      <c r="C466" s="19"/>
      <c r="D466" s="19"/>
      <c r="E466" s="89"/>
      <c r="F466" s="89"/>
      <c r="G466" s="19"/>
      <c r="H466" s="90"/>
      <c r="I466" s="90"/>
      <c r="J466" s="19"/>
      <c r="K466" s="19"/>
      <c r="L466" s="19"/>
      <c r="M466" s="19"/>
      <c r="N466" s="19"/>
      <c r="O466" s="19"/>
      <c r="P466" s="19"/>
      <c r="Q466" s="19"/>
      <c r="R466" s="141"/>
      <c r="S466" s="141"/>
      <c r="T466" s="141"/>
      <c r="U466" s="141"/>
      <c r="V466" s="141"/>
      <c r="W466" s="141"/>
      <c r="X466" s="141"/>
      <c r="Y466" s="141"/>
      <c r="Z466" s="19"/>
      <c r="AA466" s="19"/>
      <c r="AB466" s="19"/>
      <c r="AC466" s="377">
        <v>13</v>
      </c>
      <c r="AD466" s="345" t="str">
        <f t="array" ref="AD466">IF(COUNT(IF($R$5:$R$66=$AC466,IF($A$5:$A$66=AD$452,$T$5:$T$66,"-")))=0,"-",COUNT(IF($R$5:$R$66=$AC466,IF($A$5:$A$66=AD$452,$T$5:$T$66,"-"))))</f>
        <v>-</v>
      </c>
      <c r="AE466" s="345" t="str">
        <f t="array" ref="AE466">IF(COUNT(IF($R$5:$R$66=$AC466,IF($A$5:$A$66=AE$452,$T$5:$T$66,"-")))=0,"-",COUNT(IF($R$5:$R$66=$AC466,IF($A$5:$A$66=AE$452,$T$5:$T$66,"-"))))</f>
        <v>-</v>
      </c>
      <c r="AF466" s="345" t="str">
        <f t="array" ref="AF466">IF(COUNT(IF($R$5:$R$66=$AC466,IF($A$5:$A$66=AF$452,$T$5:$T$66,"-")))=0,"-",COUNT(IF($R$5:$R$66=$AC466,IF($A$5:$A$66=AF$452,$T$5:$T$66,"-"))))</f>
        <v>-</v>
      </c>
      <c r="AG466" s="345" t="str">
        <f t="array" ref="AG466">IF(COUNT(IF($R$5:$R$66=$AC466,IF($A$5:$A$66=AG$452,$T$5:$T$66,"-")))=0,"-",COUNT(IF($R$5:$R$66=$AC466,IF($A$5:$A$66=AG$452,$T$5:$T$66,"-"))))</f>
        <v>-</v>
      </c>
      <c r="AH466" s="345" t="str">
        <f t="array" ref="AH466">IF(COUNT(IF($R$5:$R$66=$AC466,IF($A$5:$A$66=AH$452,$T$5:$T$66,"-")))=0,"-",COUNT(IF($R$5:$R$66=$AC466,IF($A$5:$A$66=AH$452,$T$5:$T$66,"-"))))</f>
        <v>-</v>
      </c>
      <c r="AI466" s="345" t="str">
        <f t="array" ref="AI466">IF(COUNT(IF($R$5:$R$66=$AC466,IF($A$5:$A$66=AI$452,$T$5:$T$66,"-")))=0,"-",COUNT(IF($R$5:$R$66=$AC466,IF($A$5:$A$66=AI$452,$T$5:$T$66,"-"))))</f>
        <v>-</v>
      </c>
      <c r="AJ466" s="345" t="str">
        <f t="array" ref="AJ466">IF(COUNT(IF($R$5:$R$66=$AC466,IF($A$5:$A$66=AJ$452,$T$5:$T$66,"-")))=0,"-",COUNT(IF($R$5:$R$66=$AC466,IF($A$5:$A$66=AJ$452,$T$5:$T$66,"-"))))</f>
        <v>-</v>
      </c>
      <c r="AK466" s="345" t="str">
        <f t="array" ref="AK466">IF(COUNT(IF($R$5:$R$66=$AC466,IF($A$5:$A$66=AK$452,$T$5:$T$66,"-")))=0,"-",COUNT(IF($R$5:$R$66=$AC466,IF($A$5:$A$66=AK$452,$T$5:$T$66,"-"))))</f>
        <v>-</v>
      </c>
      <c r="AL466" s="345" t="str">
        <f t="array" ref="AL466">IF(COUNT(IF($R$5:$R$66=$AC466,IF($A$5:$A$66=AL$452,$T$5:$T$66,"-")))=0,"-",COUNT(IF($R$5:$R$66=$AC466,IF($A$5:$A$66=AL$452,$T$5:$T$66,"-"))))</f>
        <v>-</v>
      </c>
      <c r="AM466" s="345" t="str">
        <f t="array" ref="AM466">IF(COUNT(IF($R$5:$R$66=$AC466,IF($A$5:$A$66=AM$452,$T$5:$T$66,"-")))=0,"-",COUNT(IF($R$5:$R$66=$AC466,IF($A$5:$A$66=AM$452,$T$5:$T$66,"-"))))</f>
        <v>-</v>
      </c>
      <c r="AN466" s="345" t="str">
        <f t="array" ref="AN466">IF(COUNT(IF($R$5:$R$66=$AC466,IF($A$5:$A$66=AN$452,$T$5:$T$66,"-")))=0,"-",COUNT(IF($R$5:$R$66=$AC466,IF($A$5:$A$66=AN$452,$T$5:$T$66,"-"))))</f>
        <v>-</v>
      </c>
      <c r="AO466" s="345" t="str">
        <f t="array" ref="AO466">IF(COUNT(IF($R$5:$R$66=$AC466,IF($A$5:$A$66=AO$452,$T$5:$T$66,"-")))=0,"-",COUNT(IF($R$5:$R$66=$AC466,IF($A$5:$A$66=AO$452,$T$5:$T$66,"-"))))</f>
        <v>-</v>
      </c>
      <c r="AP466" s="401">
        <f t="shared" si="119"/>
        <v>0</v>
      </c>
      <c r="AQ466" s="19"/>
      <c r="AR466" s="8"/>
      <c r="AS466" s="19"/>
      <c r="AT466" s="19"/>
      <c r="AU466" s="19"/>
      <c r="AV466" s="19"/>
      <c r="AW466" s="19"/>
      <c r="AX466" s="19"/>
      <c r="AY466" s="19"/>
      <c r="AZ466" s="19"/>
      <c r="BA466" s="19"/>
      <c r="BB466" s="19"/>
      <c r="BC466" s="19"/>
      <c r="BQ466" s="12"/>
      <c r="BR466" s="12"/>
      <c r="BS466" s="12"/>
    </row>
    <row r="467" spans="1:73">
      <c r="A467" s="19"/>
      <c r="B467" s="19"/>
      <c r="C467" s="19"/>
      <c r="D467" s="19"/>
      <c r="E467" s="89"/>
      <c r="F467" s="89"/>
      <c r="G467" s="19"/>
      <c r="H467" s="90"/>
      <c r="I467" s="90"/>
      <c r="J467" s="19"/>
      <c r="K467" s="19"/>
      <c r="L467" s="19"/>
      <c r="M467" s="19"/>
      <c r="N467" s="19"/>
      <c r="O467" s="19"/>
      <c r="P467" s="19"/>
      <c r="Q467" s="19"/>
      <c r="R467" s="141"/>
      <c r="S467" s="141"/>
      <c r="T467" s="141"/>
      <c r="U467" s="141"/>
      <c r="V467" s="141"/>
      <c r="W467" s="141"/>
      <c r="X467" s="141"/>
      <c r="Y467" s="141"/>
      <c r="Z467" s="19"/>
      <c r="AA467" s="19"/>
      <c r="AB467" s="19"/>
      <c r="AC467" s="377">
        <v>14</v>
      </c>
      <c r="AD467" s="345" t="str">
        <f t="array" ref="AD467">IF(COUNT(IF($R$5:$R$66=$AC467,IF($A$5:$A$66=AD$452,$T$5:$T$66,"-")))=0,"-",COUNT(IF($R$5:$R$66=$AC467,IF($A$5:$A$66=AD$452,$T$5:$T$66,"-"))))</f>
        <v>-</v>
      </c>
      <c r="AE467" s="345" t="str">
        <f t="array" ref="AE467">IF(COUNT(IF($R$5:$R$66=$AC467,IF($A$5:$A$66=AE$452,$T$5:$T$66,"-")))=0,"-",COUNT(IF($R$5:$R$66=$AC467,IF($A$5:$A$66=AE$452,$T$5:$T$66,"-"))))</f>
        <v>-</v>
      </c>
      <c r="AF467" s="345" t="str">
        <f t="array" ref="AF467">IF(COUNT(IF($R$5:$R$66=$AC467,IF($A$5:$A$66=AF$452,$T$5:$T$66,"-")))=0,"-",COUNT(IF($R$5:$R$66=$AC467,IF($A$5:$A$66=AF$452,$T$5:$T$66,"-"))))</f>
        <v>-</v>
      </c>
      <c r="AG467" s="345" t="str">
        <f t="array" ref="AG467">IF(COUNT(IF($R$5:$R$66=$AC467,IF($A$5:$A$66=AG$452,$T$5:$T$66,"-")))=0,"-",COUNT(IF($R$5:$R$66=$AC467,IF($A$5:$A$66=AG$452,$T$5:$T$66,"-"))))</f>
        <v>-</v>
      </c>
      <c r="AH467" s="345" t="str">
        <f t="array" ref="AH467">IF(COUNT(IF($R$5:$R$66=$AC467,IF($A$5:$A$66=AH$452,$T$5:$T$66,"-")))=0,"-",COUNT(IF($R$5:$R$66=$AC467,IF($A$5:$A$66=AH$452,$T$5:$T$66,"-"))))</f>
        <v>-</v>
      </c>
      <c r="AI467" s="345" t="str">
        <f t="array" ref="AI467">IF(COUNT(IF($R$5:$R$66=$AC467,IF($A$5:$A$66=AI$452,$T$5:$T$66,"-")))=0,"-",COUNT(IF($R$5:$R$66=$AC467,IF($A$5:$A$66=AI$452,$T$5:$T$66,"-"))))</f>
        <v>-</v>
      </c>
      <c r="AJ467" s="345" t="str">
        <f t="array" ref="AJ467">IF(COUNT(IF($R$5:$R$66=$AC467,IF($A$5:$A$66=AJ$452,$T$5:$T$66,"-")))=0,"-",COUNT(IF($R$5:$R$66=$AC467,IF($A$5:$A$66=AJ$452,$T$5:$T$66,"-"))))</f>
        <v>-</v>
      </c>
      <c r="AK467" s="345" t="str">
        <f t="array" ref="AK467">IF(COUNT(IF($R$5:$R$66=$AC467,IF($A$5:$A$66=AK$452,$T$5:$T$66,"-")))=0,"-",COUNT(IF($R$5:$R$66=$AC467,IF($A$5:$A$66=AK$452,$T$5:$T$66,"-"))))</f>
        <v>-</v>
      </c>
      <c r="AL467" s="345" t="str">
        <f t="array" ref="AL467">IF(COUNT(IF($R$5:$R$66=$AC467,IF($A$5:$A$66=AL$452,$T$5:$T$66,"-")))=0,"-",COUNT(IF($R$5:$R$66=$AC467,IF($A$5:$A$66=AL$452,$T$5:$T$66,"-"))))</f>
        <v>-</v>
      </c>
      <c r="AM467" s="345" t="str">
        <f t="array" ref="AM467">IF(COUNT(IF($R$5:$R$66=$AC467,IF($A$5:$A$66=AM$452,$T$5:$T$66,"-")))=0,"-",COUNT(IF($R$5:$R$66=$AC467,IF($A$5:$A$66=AM$452,$T$5:$T$66,"-"))))</f>
        <v>-</v>
      </c>
      <c r="AN467" s="345" t="str">
        <f t="array" ref="AN467">IF(COUNT(IF($R$5:$R$66=$AC467,IF($A$5:$A$66=AN$452,$T$5:$T$66,"-")))=0,"-",COUNT(IF($R$5:$R$66=$AC467,IF($A$5:$A$66=AN$452,$T$5:$T$66,"-"))))</f>
        <v>-</v>
      </c>
      <c r="AO467" s="345" t="str">
        <f t="array" ref="AO467">IF(COUNT(IF($R$5:$R$66=$AC467,IF($A$5:$A$66=AO$452,$T$5:$T$66,"-")))=0,"-",COUNT(IF($R$5:$R$66=$AC467,IF($A$5:$A$66=AO$452,$T$5:$T$66,"-"))))</f>
        <v>-</v>
      </c>
      <c r="AP467" s="401">
        <f t="shared" si="119"/>
        <v>0</v>
      </c>
      <c r="AQ467" s="19"/>
      <c r="AR467" s="8"/>
      <c r="AS467" s="19"/>
      <c r="AT467" s="19"/>
      <c r="AU467" s="19"/>
      <c r="AV467" s="19"/>
      <c r="AW467" s="19"/>
      <c r="AX467" s="19"/>
      <c r="AY467" s="19"/>
      <c r="AZ467" s="19"/>
      <c r="BA467" s="19"/>
      <c r="BB467" s="19"/>
      <c r="BC467" s="19"/>
      <c r="BQ467" s="12"/>
      <c r="BR467" s="12"/>
      <c r="BS467" s="12"/>
    </row>
    <row r="468" spans="1:73">
      <c r="A468" s="19"/>
      <c r="B468" s="19"/>
      <c r="C468" s="19"/>
      <c r="D468" s="19"/>
      <c r="E468" s="89"/>
      <c r="F468" s="89"/>
      <c r="G468" s="19"/>
      <c r="H468" s="90"/>
      <c r="I468" s="90"/>
      <c r="J468" s="19"/>
      <c r="K468" s="19"/>
      <c r="L468" s="19"/>
      <c r="M468" s="19"/>
      <c r="N468" s="19"/>
      <c r="O468" s="19"/>
      <c r="P468" s="19"/>
      <c r="Q468" s="19"/>
      <c r="R468" s="141"/>
      <c r="S468" s="141"/>
      <c r="T468" s="141"/>
      <c r="U468" s="141"/>
      <c r="V468" s="141"/>
      <c r="W468" s="141"/>
      <c r="X468" s="141"/>
      <c r="Y468" s="141"/>
      <c r="Z468" s="19"/>
      <c r="AA468" s="19"/>
      <c r="AB468" s="19"/>
      <c r="AC468" s="377">
        <v>15</v>
      </c>
      <c r="AD468" s="345" t="str">
        <f t="array" ref="AD468">IF(COUNT(IF($R$5:$R$66=$AC468,IF($A$5:$A$66=AD$452,$T$5:$T$66,"-")))=0,"-",COUNT(IF($R$5:$R$66=$AC468,IF($A$5:$A$66=AD$452,$T$5:$T$66,"-"))))</f>
        <v>-</v>
      </c>
      <c r="AE468" s="345" t="str">
        <f t="array" ref="AE468">IF(COUNT(IF($R$5:$R$66=$AC468,IF($A$5:$A$66=AE$452,$T$5:$T$66,"-")))=0,"-",COUNT(IF($R$5:$R$66=$AC468,IF($A$5:$A$66=AE$452,$T$5:$T$66,"-"))))</f>
        <v>-</v>
      </c>
      <c r="AF468" s="345" t="str">
        <f t="array" ref="AF468">IF(COUNT(IF($R$5:$R$66=$AC468,IF($A$5:$A$66=AF$452,$T$5:$T$66,"-")))=0,"-",COUNT(IF($R$5:$R$66=$AC468,IF($A$5:$A$66=AF$452,$T$5:$T$66,"-"))))</f>
        <v>-</v>
      </c>
      <c r="AG468" s="345" t="str">
        <f t="array" ref="AG468">IF(COUNT(IF($R$5:$R$66=$AC468,IF($A$5:$A$66=AG$452,$T$5:$T$66,"-")))=0,"-",COUNT(IF($R$5:$R$66=$AC468,IF($A$5:$A$66=AG$452,$T$5:$T$66,"-"))))</f>
        <v>-</v>
      </c>
      <c r="AH468" s="345" t="str">
        <f t="array" ref="AH468">IF(COUNT(IF($R$5:$R$66=$AC468,IF($A$5:$A$66=AH$452,$T$5:$T$66,"-")))=0,"-",COUNT(IF($R$5:$R$66=$AC468,IF($A$5:$A$66=AH$452,$T$5:$T$66,"-"))))</f>
        <v>-</v>
      </c>
      <c r="AI468" s="345" t="str">
        <f t="array" ref="AI468">IF(COUNT(IF($R$5:$R$66=$AC468,IF($A$5:$A$66=AI$452,$T$5:$T$66,"-")))=0,"-",COUNT(IF($R$5:$R$66=$AC468,IF($A$5:$A$66=AI$452,$T$5:$T$66,"-"))))</f>
        <v>-</v>
      </c>
      <c r="AJ468" s="345" t="str">
        <f t="array" ref="AJ468">IF(COUNT(IF($R$5:$R$66=$AC468,IF($A$5:$A$66=AJ$452,$T$5:$T$66,"-")))=0,"-",COUNT(IF($R$5:$R$66=$AC468,IF($A$5:$A$66=AJ$452,$T$5:$T$66,"-"))))</f>
        <v>-</v>
      </c>
      <c r="AK468" s="345" t="str">
        <f t="array" ref="AK468">IF(COUNT(IF($R$5:$R$66=$AC468,IF($A$5:$A$66=AK$452,$T$5:$T$66,"-")))=0,"-",COUNT(IF($R$5:$R$66=$AC468,IF($A$5:$A$66=AK$452,$T$5:$T$66,"-"))))</f>
        <v>-</v>
      </c>
      <c r="AL468" s="345" t="str">
        <f t="array" ref="AL468">IF(COUNT(IF($R$5:$R$66=$AC468,IF($A$5:$A$66=AL$452,$T$5:$T$66,"-")))=0,"-",COUNT(IF($R$5:$R$66=$AC468,IF($A$5:$A$66=AL$452,$T$5:$T$66,"-"))))</f>
        <v>-</v>
      </c>
      <c r="AM468" s="345" t="str">
        <f t="array" ref="AM468">IF(COUNT(IF($R$5:$R$66=$AC468,IF($A$5:$A$66=AM$452,$T$5:$T$66,"-")))=0,"-",COUNT(IF($R$5:$R$66=$AC468,IF($A$5:$A$66=AM$452,$T$5:$T$66,"-"))))</f>
        <v>-</v>
      </c>
      <c r="AN468" s="345" t="str">
        <f t="array" ref="AN468">IF(COUNT(IF($R$5:$R$66=$AC468,IF($A$5:$A$66=AN$452,$T$5:$T$66,"-")))=0,"-",COUNT(IF($R$5:$R$66=$AC468,IF($A$5:$A$66=AN$452,$T$5:$T$66,"-"))))</f>
        <v>-</v>
      </c>
      <c r="AO468" s="345" t="str">
        <f t="array" ref="AO468">IF(COUNT(IF($R$5:$R$66=$AC468,IF($A$5:$A$66=AO$452,$T$5:$T$66,"-")))=0,"-",COUNT(IF($R$5:$R$66=$AC468,IF($A$5:$A$66=AO$452,$T$5:$T$66,"-"))))</f>
        <v>-</v>
      </c>
      <c r="AP468" s="402">
        <f t="shared" si="119"/>
        <v>0</v>
      </c>
      <c r="AQ468" s="19"/>
      <c r="AR468" s="8"/>
      <c r="AS468" s="19"/>
      <c r="AT468" s="19"/>
      <c r="AU468" s="19"/>
      <c r="AV468" s="19"/>
      <c r="AW468" s="19"/>
      <c r="AX468" s="19"/>
      <c r="AY468" s="19"/>
      <c r="AZ468" s="19"/>
      <c r="BA468" s="19"/>
      <c r="BB468" s="19"/>
      <c r="BC468" s="19"/>
      <c r="BQ468" s="12"/>
      <c r="BR468" s="12"/>
      <c r="BS468" s="12"/>
    </row>
    <row r="469" spans="1:73">
      <c r="A469" s="19"/>
      <c r="B469" s="19"/>
      <c r="C469" s="19"/>
      <c r="D469" s="19"/>
      <c r="E469" s="89"/>
      <c r="F469" s="89"/>
      <c r="G469" s="19"/>
      <c r="H469" s="90"/>
      <c r="I469" s="90"/>
      <c r="J469" s="19"/>
      <c r="K469" s="19"/>
      <c r="L469" s="19"/>
      <c r="M469" s="19"/>
      <c r="N469" s="19"/>
      <c r="O469" s="19"/>
      <c r="P469" s="19"/>
      <c r="Q469" s="19"/>
      <c r="R469" s="141"/>
      <c r="S469" s="141"/>
      <c r="T469" s="141"/>
      <c r="U469" s="141"/>
      <c r="V469" s="141"/>
      <c r="W469" s="141"/>
      <c r="X469" s="141"/>
      <c r="Y469" s="141"/>
      <c r="Z469" s="19"/>
      <c r="AA469" s="19"/>
      <c r="AB469" s="19"/>
      <c r="AC469" s="403" t="s">
        <v>35</v>
      </c>
      <c r="AD469" s="349">
        <f t="shared" ref="AD469:AP469" si="120">SUM(AD453:AD468)</f>
        <v>31</v>
      </c>
      <c r="AE469" s="350">
        <f t="shared" si="120"/>
        <v>31</v>
      </c>
      <c r="AF469" s="350">
        <f t="shared" si="120"/>
        <v>0</v>
      </c>
      <c r="AG469" s="350">
        <f t="shared" si="120"/>
        <v>0</v>
      </c>
      <c r="AH469" s="350">
        <f t="shared" si="120"/>
        <v>0</v>
      </c>
      <c r="AI469" s="350">
        <f t="shared" si="120"/>
        <v>0</v>
      </c>
      <c r="AJ469" s="350">
        <f t="shared" si="120"/>
        <v>0</v>
      </c>
      <c r="AK469" s="350">
        <f t="shared" si="120"/>
        <v>0</v>
      </c>
      <c r="AL469" s="350">
        <f t="shared" si="120"/>
        <v>0</v>
      </c>
      <c r="AM469" s="350">
        <f t="shared" si="120"/>
        <v>0</v>
      </c>
      <c r="AN469" s="350">
        <f t="shared" si="120"/>
        <v>0</v>
      </c>
      <c r="AO469" s="351">
        <f t="shared" si="120"/>
        <v>0</v>
      </c>
      <c r="AP469" s="404">
        <f t="shared" si="120"/>
        <v>62</v>
      </c>
      <c r="AQ469" s="130"/>
      <c r="AR469" s="8"/>
      <c r="AS469" s="19"/>
      <c r="AT469" s="19"/>
      <c r="AU469" s="19"/>
      <c r="AV469" s="19"/>
      <c r="AW469" s="19"/>
      <c r="AX469" s="19"/>
      <c r="AY469" s="19"/>
      <c r="AZ469" s="19"/>
      <c r="BA469" s="19"/>
      <c r="BB469" s="19"/>
      <c r="BC469" s="19"/>
      <c r="BQ469" s="12"/>
      <c r="BR469" s="12"/>
      <c r="BS469" s="12"/>
    </row>
    <row r="470" spans="1:73">
      <c r="A470" s="19"/>
      <c r="B470" s="19"/>
      <c r="C470" s="19"/>
      <c r="D470" s="19"/>
      <c r="E470" s="89"/>
      <c r="F470" s="89"/>
      <c r="G470" s="19"/>
      <c r="H470" s="90"/>
      <c r="I470" s="90"/>
      <c r="J470" s="19"/>
      <c r="K470" s="19"/>
      <c r="L470" s="19"/>
      <c r="M470" s="19"/>
      <c r="N470" s="19"/>
      <c r="O470" s="19"/>
      <c r="P470" s="19"/>
      <c r="Q470" s="19"/>
      <c r="R470" s="141"/>
      <c r="S470" s="141"/>
      <c r="T470" s="141"/>
      <c r="U470" s="141"/>
      <c r="V470" s="141"/>
      <c r="W470" s="141"/>
      <c r="X470" s="141"/>
      <c r="Y470" s="141"/>
      <c r="Z470" s="19"/>
      <c r="AA470" s="19"/>
      <c r="AB470" s="19"/>
      <c r="AC470" s="168"/>
      <c r="AD470" s="353"/>
      <c r="AE470" s="353"/>
      <c r="AF470" s="353"/>
      <c r="AG470" s="353"/>
      <c r="AH470" s="353"/>
      <c r="AI470" s="353"/>
      <c r="AJ470" s="353"/>
      <c r="AK470" s="353"/>
      <c r="AL470" s="353"/>
      <c r="AM470" s="353"/>
      <c r="AN470" s="353"/>
      <c r="AO470" s="353"/>
      <c r="AP470" s="354"/>
      <c r="AQ470" s="19"/>
      <c r="AR470" s="8"/>
      <c r="AS470" s="19"/>
      <c r="AT470" s="19"/>
      <c r="AU470" s="19"/>
      <c r="AV470" s="19"/>
      <c r="AW470" s="19"/>
      <c r="AX470" s="19"/>
      <c r="AY470" s="19"/>
      <c r="AZ470" s="19"/>
      <c r="BA470" s="19"/>
      <c r="BB470" s="19"/>
      <c r="BC470" s="19"/>
      <c r="BQ470" s="12"/>
      <c r="BR470" s="12"/>
      <c r="BS470" s="12"/>
    </row>
    <row r="471" spans="1:73">
      <c r="A471" s="19"/>
      <c r="B471" s="19"/>
      <c r="C471" s="19"/>
      <c r="D471" s="19"/>
      <c r="E471" s="89"/>
      <c r="F471" s="89"/>
      <c r="G471" s="19"/>
      <c r="H471" s="90"/>
      <c r="I471" s="90"/>
      <c r="J471" s="19"/>
      <c r="K471" s="19"/>
      <c r="L471" s="19"/>
      <c r="M471" s="19"/>
      <c r="N471" s="19"/>
      <c r="O471" s="19"/>
      <c r="P471" s="19"/>
      <c r="Q471" s="19"/>
      <c r="R471" s="141"/>
      <c r="S471" s="141"/>
      <c r="T471" s="141"/>
      <c r="U471" s="141"/>
      <c r="V471" s="141"/>
      <c r="W471" s="141"/>
      <c r="X471" s="141"/>
      <c r="Y471" s="141"/>
      <c r="Z471" s="19"/>
      <c r="AA471" s="19"/>
      <c r="AB471" s="19"/>
      <c r="AC471" s="168"/>
      <c r="AD471" s="353"/>
      <c r="AE471" s="353"/>
      <c r="AF471" s="353"/>
      <c r="AG471" s="353"/>
      <c r="AH471" s="353"/>
      <c r="AI471" s="353"/>
      <c r="AJ471" s="353"/>
      <c r="AK471" s="353"/>
      <c r="AL471" s="353"/>
      <c r="AM471" s="353"/>
      <c r="AN471" s="353"/>
      <c r="AO471" s="353"/>
      <c r="AP471" s="354"/>
      <c r="AQ471" s="19"/>
      <c r="AR471" s="8"/>
      <c r="AS471" s="19"/>
      <c r="AT471" s="19"/>
      <c r="AU471" s="19"/>
      <c r="AV471" s="19"/>
      <c r="AW471" s="19"/>
      <c r="AX471" s="19"/>
      <c r="AY471" s="19"/>
      <c r="AZ471" s="19"/>
      <c r="BA471" s="19"/>
      <c r="BB471" s="19"/>
      <c r="BC471" s="19"/>
      <c r="BQ471" s="12"/>
      <c r="BR471" s="12"/>
      <c r="BS471" s="12"/>
    </row>
    <row r="472" spans="1:73">
      <c r="A472" s="19"/>
      <c r="B472" s="19"/>
      <c r="C472" s="19"/>
      <c r="D472" s="19"/>
      <c r="E472" s="89"/>
      <c r="F472" s="89"/>
      <c r="G472" s="19"/>
      <c r="H472" s="90"/>
      <c r="I472" s="90"/>
      <c r="J472" s="19"/>
      <c r="K472" s="19"/>
      <c r="L472" s="19"/>
      <c r="M472" s="19"/>
      <c r="N472" s="19"/>
      <c r="O472" s="19"/>
      <c r="P472" s="19"/>
      <c r="Q472" s="19"/>
      <c r="R472" s="141"/>
      <c r="S472" s="141"/>
      <c r="T472" s="141"/>
      <c r="U472" s="141"/>
      <c r="V472" s="141"/>
      <c r="W472" s="141"/>
      <c r="X472" s="141"/>
      <c r="Y472" s="141"/>
      <c r="Z472" s="19"/>
      <c r="AA472" s="19"/>
      <c r="AB472" s="19"/>
      <c r="AC472" s="205"/>
      <c r="AD472" s="206"/>
      <c r="AE472" s="159" t="s">
        <v>38</v>
      </c>
      <c r="AF472" s="206"/>
      <c r="AG472" s="405"/>
      <c r="AH472" s="136"/>
      <c r="AI472" s="118"/>
      <c r="AJ472" s="118"/>
      <c r="AK472" s="118"/>
      <c r="AL472" s="118"/>
      <c r="AM472" s="118"/>
      <c r="AN472" s="118"/>
      <c r="AO472" s="118"/>
      <c r="AP472" s="118"/>
      <c r="AQ472" s="19"/>
      <c r="AR472" s="8"/>
      <c r="AS472" s="19"/>
      <c r="AT472" s="19"/>
      <c r="AU472" s="19"/>
      <c r="AV472" s="19"/>
      <c r="AW472" s="19"/>
      <c r="AX472" s="19"/>
      <c r="AY472" s="19"/>
      <c r="AZ472" s="19"/>
      <c r="BA472" s="19"/>
      <c r="BB472" s="19"/>
      <c r="BC472" s="19"/>
      <c r="BQ472" s="12"/>
      <c r="BR472" s="12"/>
      <c r="BS472" s="12"/>
    </row>
    <row r="473" spans="1:73">
      <c r="A473" s="19"/>
      <c r="B473" s="19"/>
      <c r="C473" s="19"/>
      <c r="D473" s="19"/>
      <c r="E473" s="89"/>
      <c r="F473" s="89"/>
      <c r="G473" s="19"/>
      <c r="H473" s="90"/>
      <c r="I473" s="90"/>
      <c r="J473" s="19"/>
      <c r="K473" s="19"/>
      <c r="L473" s="19"/>
      <c r="M473" s="19"/>
      <c r="N473" s="19"/>
      <c r="O473" s="19"/>
      <c r="P473" s="19"/>
      <c r="Q473" s="19"/>
      <c r="R473" s="141"/>
      <c r="S473" s="141"/>
      <c r="T473" s="141"/>
      <c r="U473" s="141"/>
      <c r="V473" s="141"/>
      <c r="W473" s="141"/>
      <c r="X473" s="141"/>
      <c r="Y473" s="141"/>
      <c r="Z473" s="19"/>
      <c r="AA473" s="19"/>
      <c r="AB473" s="19"/>
      <c r="AC473" s="368" t="str">
        <f>$R$3</f>
        <v>MODAL</v>
      </c>
      <c r="AD473" s="158"/>
      <c r="AE473" s="159"/>
      <c r="AF473" s="159"/>
      <c r="AG473" s="159"/>
      <c r="AH473" s="159"/>
      <c r="AI473" s="159" t="s">
        <v>94</v>
      </c>
      <c r="AJ473" s="159"/>
      <c r="AK473" s="159"/>
      <c r="AL473" s="159"/>
      <c r="AM473" s="159"/>
      <c r="AN473" s="159"/>
      <c r="AO473" s="160"/>
      <c r="AP473" s="369" t="s">
        <v>5</v>
      </c>
      <c r="AQ473" s="19"/>
      <c r="AR473" s="8"/>
      <c r="AS473" s="19"/>
      <c r="AT473" s="19"/>
      <c r="AU473" s="19"/>
      <c r="AV473" s="19"/>
      <c r="AW473" s="19"/>
      <c r="AX473" s="19"/>
      <c r="AY473" s="19"/>
      <c r="AZ473" s="19"/>
      <c r="BA473" s="19"/>
      <c r="BB473" s="19"/>
      <c r="BC473" s="19"/>
      <c r="BQ473" s="12"/>
      <c r="BR473" s="12"/>
      <c r="BS473" s="12"/>
    </row>
    <row r="474" spans="1:73">
      <c r="A474" s="19"/>
      <c r="B474" s="19"/>
      <c r="C474" s="19"/>
      <c r="D474" s="19"/>
      <c r="E474" s="89"/>
      <c r="F474" s="89"/>
      <c r="G474" s="19"/>
      <c r="H474" s="90"/>
      <c r="I474" s="90"/>
      <c r="J474" s="19"/>
      <c r="K474" s="19"/>
      <c r="L474" s="19"/>
      <c r="M474" s="19"/>
      <c r="N474" s="19"/>
      <c r="O474" s="19"/>
      <c r="P474" s="19"/>
      <c r="Q474" s="19"/>
      <c r="R474" s="141"/>
      <c r="S474" s="141"/>
      <c r="T474" s="141"/>
      <c r="U474" s="141"/>
      <c r="V474" s="141"/>
      <c r="W474" s="141"/>
      <c r="X474" s="141"/>
      <c r="Y474" s="141"/>
      <c r="Z474" s="19"/>
      <c r="AA474" s="19"/>
      <c r="AB474" s="19"/>
      <c r="AC474" s="406" t="str">
        <f>$R$4</f>
        <v>(R1-R9)</v>
      </c>
      <c r="AD474" s="407" t="str">
        <f t="shared" ref="AD474:AO474" si="121">AD452</f>
        <v>IVa</v>
      </c>
      <c r="AE474" s="408" t="str">
        <f t="shared" si="121"/>
        <v>IVb</v>
      </c>
      <c r="AF474" s="408" t="str">
        <f t="shared" si="121"/>
        <v>C</v>
      </c>
      <c r="AG474" s="408" t="str">
        <f t="shared" si="121"/>
        <v>D</v>
      </c>
      <c r="AH474" s="408" t="str">
        <f t="shared" si="121"/>
        <v>E</v>
      </c>
      <c r="AI474" s="408" t="str">
        <f t="shared" si="121"/>
        <v>F</v>
      </c>
      <c r="AJ474" s="408" t="str">
        <f t="shared" si="121"/>
        <v>G</v>
      </c>
      <c r="AK474" s="408" t="str">
        <f t="shared" si="121"/>
        <v>H</v>
      </c>
      <c r="AL474" s="408" t="str">
        <f t="shared" si="121"/>
        <v>I</v>
      </c>
      <c r="AM474" s="408" t="str">
        <f t="shared" si="121"/>
        <v>J</v>
      </c>
      <c r="AN474" s="408" t="str">
        <f t="shared" si="121"/>
        <v>K</v>
      </c>
      <c r="AO474" s="409" t="str">
        <f t="shared" si="121"/>
        <v>L</v>
      </c>
      <c r="AP474" s="374" t="s">
        <v>14</v>
      </c>
      <c r="AQ474" s="19"/>
      <c r="AR474" s="8"/>
      <c r="AS474" s="19"/>
      <c r="AT474" s="19"/>
      <c r="AU474" s="19"/>
      <c r="AV474" s="19"/>
      <c r="AW474" s="19"/>
      <c r="AX474" s="19"/>
      <c r="AY474" s="19"/>
      <c r="AZ474" s="19"/>
      <c r="BA474" s="19"/>
      <c r="BB474" s="19"/>
      <c r="BC474" s="19"/>
      <c r="BQ474" s="12"/>
      <c r="BR474" s="12"/>
      <c r="BS474" s="12"/>
    </row>
    <row r="475" spans="1:73">
      <c r="A475" s="19"/>
      <c r="B475" s="19"/>
      <c r="C475" s="19"/>
      <c r="D475" s="19"/>
      <c r="E475" s="89"/>
      <c r="F475" s="89"/>
      <c r="G475" s="19"/>
      <c r="H475" s="90"/>
      <c r="I475" s="90"/>
      <c r="J475" s="19"/>
      <c r="K475" s="19"/>
      <c r="L475" s="19"/>
      <c r="M475" s="19"/>
      <c r="N475" s="19"/>
      <c r="O475" s="19"/>
      <c r="P475" s="19"/>
      <c r="Q475" s="19"/>
      <c r="R475" s="141"/>
      <c r="S475" s="141"/>
      <c r="T475" s="141"/>
      <c r="U475" s="141"/>
      <c r="V475" s="141"/>
      <c r="W475" s="141"/>
      <c r="X475" s="141"/>
      <c r="Y475" s="141"/>
      <c r="Z475" s="19"/>
      <c r="AA475" s="19"/>
      <c r="AB475" s="19"/>
      <c r="AC475" s="399">
        <v>0</v>
      </c>
      <c r="AD475" s="357" t="str">
        <f t="array" ref="AD475">IF(COUNT(IF($R$5:$R$66=$AC475,IF($A$5:$A$66=AD$474,$T$5:$T$66,""),""))=0,"-",AVERAGE(IF($R$5:$R$66=$AC475,IF($A$5:$A$66=AD$474,$T$5:$T$66,""))))</f>
        <v>-</v>
      </c>
      <c r="AE475" s="357" t="str">
        <f t="array" ref="AE475">IF(COUNT(IF($R$5:$R$66=$AC475,IF($A$5:$A$66=AE$474,$T$5:$T$66,""),""))=0,"-",AVERAGE(IF($R$5:$R$66=$AC475,IF($A$5:$A$66=AE$474,$T$5:$T$66,""))))</f>
        <v>-</v>
      </c>
      <c r="AF475" s="357" t="str">
        <f t="array" ref="AF475">IF(COUNT(IF($R$5:$R$66=$AC475,IF($A$5:$A$66=AF$474,$T$5:$T$66,""),""))=0,"-",AVERAGE(IF($R$5:$R$66=$AC475,IF($A$5:$A$66=AF$474,$T$5:$T$66,""))))</f>
        <v>-</v>
      </c>
      <c r="AG475" s="357" t="str">
        <f t="array" ref="AG475">IF(COUNT(IF($R$5:$R$66=$AC475,IF($A$5:$A$66=AG$474,$T$5:$T$66,""),""))=0,"-",AVERAGE(IF($R$5:$R$66=$AC475,IF($A$5:$A$66=AG$474,$T$5:$T$66,""))))</f>
        <v>-</v>
      </c>
      <c r="AH475" s="357" t="str">
        <f t="array" ref="AH475">IF(COUNT(IF($R$5:$R$66=$AC475,IF($A$5:$A$66=AH$474,$T$5:$T$66,""),""))=0,"-",AVERAGE(IF($R$5:$R$66=$AC475,IF($A$5:$A$66=AH$474,$T$5:$T$66,""))))</f>
        <v>-</v>
      </c>
      <c r="AI475" s="357" t="str">
        <f t="array" ref="AI475">IF(COUNT(IF($R$5:$R$66=$AC475,IF($A$5:$A$66=AI$474,$T$5:$T$66,""),""))=0,"-",AVERAGE(IF($R$5:$R$66=$AC475,IF($A$5:$A$66=AI$474,$T$5:$T$66,""))))</f>
        <v>-</v>
      </c>
      <c r="AJ475" s="357" t="str">
        <f t="array" ref="AJ475">IF(COUNT(IF($R$5:$R$66=$AC475,IF($A$5:$A$66=AJ$474,$T$5:$T$66,""),""))=0,"-",AVERAGE(IF($R$5:$R$66=$AC475,IF($A$5:$A$66=AJ$474,$T$5:$T$66,""))))</f>
        <v>-</v>
      </c>
      <c r="AK475" s="357" t="str">
        <f t="array" ref="AK475">IF(COUNT(IF($R$5:$R$66=$AC475,IF($A$5:$A$66=AK$474,$T$5:$T$66,""),""))=0,"-",AVERAGE(IF($R$5:$R$66=$AC475,IF($A$5:$A$66=AK$474,$T$5:$T$66,""))))</f>
        <v>-</v>
      </c>
      <c r="AL475" s="357" t="str">
        <f t="array" ref="AL475">IF(COUNT(IF($R$5:$R$66=$AC475,IF($A$5:$A$66=AL$474,$T$5:$T$66,""),""))=0,"-",AVERAGE(IF($R$5:$R$66=$AC475,IF($A$5:$A$66=AL$474,$T$5:$T$66,""))))</f>
        <v>-</v>
      </c>
      <c r="AM475" s="357" t="str">
        <f t="array" ref="AM475">IF(COUNT(IF($R$5:$R$66=$AC475,IF($A$5:$A$66=AM$474,$T$5:$T$66,""),""))=0,"-",AVERAGE(IF($R$5:$R$66=$AC475,IF($A$5:$A$66=AM$474,$T$5:$T$66,""))))</f>
        <v>-</v>
      </c>
      <c r="AN475" s="357" t="str">
        <f t="array" ref="AN475">IF(COUNT(IF($R$5:$R$66=$AC475,IF($A$5:$A$66=AN$474,$T$5:$T$66,""),""))=0,"-",AVERAGE(IF($R$5:$R$66=$AC475,IF($A$5:$A$66=AN$474,$T$5:$T$66,""))))</f>
        <v>-</v>
      </c>
      <c r="AO475" s="357" t="str">
        <f t="array" ref="AO475">IF(COUNT(IF($R$5:$R$66=$AC475,IF($A$5:$A$66=AO$474,$T$5:$T$66,""),""))=0,"-",AVERAGE(IF($R$5:$R$66=$AC475,IF($A$5:$A$66=AO$474,$T$5:$T$66,""))))</f>
        <v>-</v>
      </c>
      <c r="AP475" s="358" t="str">
        <f t="array" ref="AP475">IF(AP453&gt;1,AVERAGE(IF($R$5:$R$66=$AC475,$T$5:$T$66,"")),"-")</f>
        <v>-</v>
      </c>
      <c r="AQ475" s="19"/>
      <c r="AR475" s="8"/>
      <c r="AS475" s="19"/>
      <c r="AT475" s="19"/>
      <c r="AU475" s="19"/>
      <c r="AV475" s="19"/>
      <c r="AW475" s="19"/>
      <c r="AX475" s="19"/>
      <c r="AY475" s="19"/>
      <c r="AZ475" s="19"/>
      <c r="BA475" s="19"/>
      <c r="BB475" s="19"/>
      <c r="BC475" s="19"/>
      <c r="BQ475" s="12"/>
      <c r="BR475" s="12"/>
      <c r="BS475" s="12"/>
      <c r="BT475" s="76"/>
      <c r="BU475" s="76"/>
    </row>
    <row r="476" spans="1:73">
      <c r="A476" s="19"/>
      <c r="B476" s="19"/>
      <c r="C476" s="19"/>
      <c r="D476" s="19"/>
      <c r="E476" s="89"/>
      <c r="F476" s="89"/>
      <c r="G476" s="19"/>
      <c r="H476" s="90"/>
      <c r="I476" s="90"/>
      <c r="J476" s="19"/>
      <c r="K476" s="19"/>
      <c r="L476" s="19"/>
      <c r="M476" s="19"/>
      <c r="N476" s="19"/>
      <c r="O476" s="19"/>
      <c r="P476" s="19"/>
      <c r="Q476" s="19"/>
      <c r="R476" s="141"/>
      <c r="S476" s="141"/>
      <c r="T476" s="141"/>
      <c r="U476" s="141"/>
      <c r="V476" s="141"/>
      <c r="W476" s="141"/>
      <c r="X476" s="141"/>
      <c r="Y476" s="141"/>
      <c r="Z476" s="19"/>
      <c r="AA476" s="19"/>
      <c r="AB476" s="19"/>
      <c r="AC476" s="377">
        <v>1</v>
      </c>
      <c r="AD476" s="357" t="str">
        <f t="array" ref="AD476">IF(COUNT(IF($R$5:$R$66=$AC476,IF($A$5:$A$66=AD$474,$T$5:$T$66,""),""))=0,"-",AVERAGE(IF($R$5:$R$66=$AC476,IF($A$5:$A$66=AD$474,$T$5:$T$66,""))))</f>
        <v>-</v>
      </c>
      <c r="AE476" s="357" t="str">
        <f t="array" ref="AE476">IF(COUNT(IF($R$5:$R$66=$AC476,IF($A$5:$A$66=AE$474,$T$5:$T$66,""),""))=0,"-",AVERAGE(IF($R$5:$R$66=$AC476,IF($A$5:$A$66=AE$474,$T$5:$T$66,""))))</f>
        <v>-</v>
      </c>
      <c r="AF476" s="357" t="str">
        <f t="array" ref="AF476">IF(COUNT(IF($R$5:$R$66=$AC476,IF($A$5:$A$66=AF$474,$T$5:$T$66,""),""))=0,"-",AVERAGE(IF($R$5:$R$66=$AC476,IF($A$5:$A$66=AF$474,$T$5:$T$66,""))))</f>
        <v>-</v>
      </c>
      <c r="AG476" s="357" t="str">
        <f t="array" ref="AG476">IF(COUNT(IF($R$5:$R$66=$AC476,IF($A$5:$A$66=AG$474,$T$5:$T$66,""),""))=0,"-",AVERAGE(IF($R$5:$R$66=$AC476,IF($A$5:$A$66=AG$474,$T$5:$T$66,""))))</f>
        <v>-</v>
      </c>
      <c r="AH476" s="357" t="str">
        <f t="array" ref="AH476">IF(COUNT(IF($R$5:$R$66=$AC476,IF($A$5:$A$66=AH$474,$T$5:$T$66,""),""))=0,"-",AVERAGE(IF($R$5:$R$66=$AC476,IF($A$5:$A$66=AH$474,$T$5:$T$66,""))))</f>
        <v>-</v>
      </c>
      <c r="AI476" s="357" t="str">
        <f t="array" ref="AI476">IF(COUNT(IF($R$5:$R$66=$AC476,IF($A$5:$A$66=AI$474,$T$5:$T$66,""),""))=0,"-",AVERAGE(IF($R$5:$R$66=$AC476,IF($A$5:$A$66=AI$474,$T$5:$T$66,""))))</f>
        <v>-</v>
      </c>
      <c r="AJ476" s="357" t="str">
        <f t="array" ref="AJ476">IF(COUNT(IF($R$5:$R$66=$AC476,IF($A$5:$A$66=AJ$474,$T$5:$T$66,""),""))=0,"-",AVERAGE(IF($R$5:$R$66=$AC476,IF($A$5:$A$66=AJ$474,$T$5:$T$66,""))))</f>
        <v>-</v>
      </c>
      <c r="AK476" s="357" t="str">
        <f t="array" ref="AK476">IF(COUNT(IF($R$5:$R$66=$AC476,IF($A$5:$A$66=AK$474,$T$5:$T$66,""),""))=0,"-",AVERAGE(IF($R$5:$R$66=$AC476,IF($A$5:$A$66=AK$474,$T$5:$T$66,""))))</f>
        <v>-</v>
      </c>
      <c r="AL476" s="357" t="str">
        <f t="array" ref="AL476">IF(COUNT(IF($R$5:$R$66=$AC476,IF($A$5:$A$66=AL$474,$T$5:$T$66,""),""))=0,"-",AVERAGE(IF($R$5:$R$66=$AC476,IF($A$5:$A$66=AL$474,$T$5:$T$66,""))))</f>
        <v>-</v>
      </c>
      <c r="AM476" s="357" t="str">
        <f t="array" ref="AM476">IF(COUNT(IF($R$5:$R$66=$AC476,IF($A$5:$A$66=AM$474,$T$5:$T$66,""),""))=0,"-",AVERAGE(IF($R$5:$R$66=$AC476,IF($A$5:$A$66=AM$474,$T$5:$T$66,""))))</f>
        <v>-</v>
      </c>
      <c r="AN476" s="357" t="str">
        <f t="array" ref="AN476">IF(COUNT(IF($R$5:$R$66=$AC476,IF($A$5:$A$66=AN$474,$T$5:$T$66,""),""))=0,"-",AVERAGE(IF($R$5:$R$66=$AC476,IF($A$5:$A$66=AN$474,$T$5:$T$66,""))))</f>
        <v>-</v>
      </c>
      <c r="AO476" s="357" t="str">
        <f t="array" ref="AO476">IF(COUNT(IF($R$5:$R$66=$AC476,IF($A$5:$A$66=AO$474,$T$5:$T$66,""),""))=0,"-",AVERAGE(IF($R$5:$R$66=$AC476,IF($A$5:$A$66=AO$474,$T$5:$T$66,""))))</f>
        <v>-</v>
      </c>
      <c r="AP476" s="359" t="str">
        <f t="array" ref="AP476">IF(AP454&gt;1,AVERAGE(IF($R$5:$R$66=$AC476,$T$5:$T$66,"")),"-")</f>
        <v>-</v>
      </c>
      <c r="AQ476" s="19"/>
      <c r="AR476" s="8"/>
      <c r="AS476" s="19"/>
      <c r="AT476" s="19"/>
      <c r="AU476" s="19"/>
      <c r="AV476" s="19"/>
      <c r="AW476" s="19"/>
      <c r="AX476" s="19"/>
      <c r="AY476" s="19"/>
      <c r="AZ476" s="19"/>
      <c r="BA476" s="19"/>
      <c r="BB476" s="19"/>
      <c r="BC476" s="19"/>
      <c r="BQ476" s="12"/>
      <c r="BR476" s="12"/>
      <c r="BS476" s="12"/>
      <c r="BT476" s="76"/>
      <c r="BU476" s="76"/>
    </row>
    <row r="477" spans="1:73">
      <c r="A477" s="19"/>
      <c r="B477" s="19"/>
      <c r="C477" s="19"/>
      <c r="D477" s="19"/>
      <c r="E477" s="89"/>
      <c r="F477" s="89"/>
      <c r="G477" s="19"/>
      <c r="H477" s="90"/>
      <c r="I477" s="90"/>
      <c r="J477" s="19"/>
      <c r="K477" s="19"/>
      <c r="L477" s="19"/>
      <c r="M477" s="19"/>
      <c r="N477" s="19"/>
      <c r="O477" s="19"/>
      <c r="P477" s="19"/>
      <c r="Q477" s="19"/>
      <c r="R477" s="141"/>
      <c r="S477" s="141"/>
      <c r="T477" s="141"/>
      <c r="U477" s="141"/>
      <c r="V477" s="141"/>
      <c r="W477" s="141"/>
      <c r="X477" s="141"/>
      <c r="Y477" s="141"/>
      <c r="Z477" s="19"/>
      <c r="AA477" s="19"/>
      <c r="AB477" s="19"/>
      <c r="AC477" s="377">
        <v>2</v>
      </c>
      <c r="AD477" s="357">
        <f t="array" ref="AD477">IF(COUNT(IF($R$5:$R$66=$AC477,IF($A$5:$A$66=AD$474,$T$5:$T$66,""),""))=0,"-",AVERAGE(IF($R$5:$R$66=$AC477,IF($A$5:$A$66=AD$474,$T$5:$T$66,""))))</f>
        <v>0.15058465048420838</v>
      </c>
      <c r="AE477" s="357">
        <f t="array" ref="AE477">IF(COUNT(IF($R$5:$R$66=$AC477,IF($A$5:$A$66=AE$474,$T$5:$T$66,""),""))=0,"-",AVERAGE(IF($R$5:$R$66=$AC477,IF($A$5:$A$66=AE$474,$T$5:$T$66,""))))</f>
        <v>0</v>
      </c>
      <c r="AF477" s="357" t="str">
        <f t="array" ref="AF477">IF(COUNT(IF($R$5:$R$66=$AC477,IF($A$5:$A$66=AF$474,$T$5:$T$66,""),""))=0,"-",AVERAGE(IF($R$5:$R$66=$AC477,IF($A$5:$A$66=AF$474,$T$5:$T$66,""))))</f>
        <v>-</v>
      </c>
      <c r="AG477" s="357" t="str">
        <f t="array" ref="AG477">IF(COUNT(IF($R$5:$R$66=$AC477,IF($A$5:$A$66=AG$474,$T$5:$T$66,""),""))=0,"-",AVERAGE(IF($R$5:$R$66=$AC477,IF($A$5:$A$66=AG$474,$T$5:$T$66,""))))</f>
        <v>-</v>
      </c>
      <c r="AH477" s="357" t="str">
        <f t="array" ref="AH477">IF(COUNT(IF($R$5:$R$66=$AC477,IF($A$5:$A$66=AH$474,$T$5:$T$66,""),""))=0,"-",AVERAGE(IF($R$5:$R$66=$AC477,IF($A$5:$A$66=AH$474,$T$5:$T$66,""))))</f>
        <v>-</v>
      </c>
      <c r="AI477" s="357" t="str">
        <f t="array" ref="AI477">IF(COUNT(IF($R$5:$R$66=$AC477,IF($A$5:$A$66=AI$474,$T$5:$T$66,""),""))=0,"-",AVERAGE(IF($R$5:$R$66=$AC477,IF($A$5:$A$66=AI$474,$T$5:$T$66,""))))</f>
        <v>-</v>
      </c>
      <c r="AJ477" s="357" t="str">
        <f t="array" ref="AJ477">IF(COUNT(IF($R$5:$R$66=$AC477,IF($A$5:$A$66=AJ$474,$T$5:$T$66,""),""))=0,"-",AVERAGE(IF($R$5:$R$66=$AC477,IF($A$5:$A$66=AJ$474,$T$5:$T$66,""))))</f>
        <v>-</v>
      </c>
      <c r="AK477" s="357" t="str">
        <f t="array" ref="AK477">IF(COUNT(IF($R$5:$R$66=$AC477,IF($A$5:$A$66=AK$474,$T$5:$T$66,""),""))=0,"-",AVERAGE(IF($R$5:$R$66=$AC477,IF($A$5:$A$66=AK$474,$T$5:$T$66,""))))</f>
        <v>-</v>
      </c>
      <c r="AL477" s="357" t="str">
        <f t="array" ref="AL477">IF(COUNT(IF($R$5:$R$66=$AC477,IF($A$5:$A$66=AL$474,$T$5:$T$66,""),""))=0,"-",AVERAGE(IF($R$5:$R$66=$AC477,IF($A$5:$A$66=AL$474,$T$5:$T$66,""))))</f>
        <v>-</v>
      </c>
      <c r="AM477" s="357" t="str">
        <f t="array" ref="AM477">IF(COUNT(IF($R$5:$R$66=$AC477,IF($A$5:$A$66=AM$474,$T$5:$T$66,""),""))=0,"-",AVERAGE(IF($R$5:$R$66=$AC477,IF($A$5:$A$66=AM$474,$T$5:$T$66,""))))</f>
        <v>-</v>
      </c>
      <c r="AN477" s="357" t="str">
        <f t="array" ref="AN477">IF(COUNT(IF($R$5:$R$66=$AC477,IF($A$5:$A$66=AN$474,$T$5:$T$66,""),""))=0,"-",AVERAGE(IF($R$5:$R$66=$AC477,IF($A$5:$A$66=AN$474,$T$5:$T$66,""))))</f>
        <v>-</v>
      </c>
      <c r="AO477" s="357" t="str">
        <f t="array" ref="AO477">IF(COUNT(IF($R$5:$R$66=$AC477,IF($A$5:$A$66=AO$474,$T$5:$T$66,""),""))=0,"-",AVERAGE(IF($R$5:$R$66=$AC477,IF($A$5:$A$66=AO$474,$T$5:$T$66,""))))</f>
        <v>-</v>
      </c>
      <c r="AP477" s="359">
        <f t="array" ref="AP477">IF(AP455&gt;1,AVERAGE(IF($R$5:$R$66=$AC477,$T$5:$T$66,"")),"-")</f>
        <v>7.5292325242104191E-2</v>
      </c>
      <c r="AQ477" s="19"/>
      <c r="AR477" s="8"/>
      <c r="AS477" s="19"/>
      <c r="AT477" s="19"/>
      <c r="AU477" s="19"/>
      <c r="AV477" s="19"/>
      <c r="AW477" s="19"/>
      <c r="AX477" s="19"/>
      <c r="AY477" s="19"/>
      <c r="AZ477" s="19"/>
      <c r="BA477" s="19"/>
      <c r="BB477" s="19"/>
      <c r="BC477" s="19"/>
      <c r="BQ477" s="12"/>
      <c r="BR477" s="12"/>
      <c r="BS477" s="12"/>
      <c r="BT477" s="76"/>
      <c r="BU477" s="76"/>
    </row>
    <row r="478" spans="1:73">
      <c r="A478" s="19"/>
      <c r="B478" s="19"/>
      <c r="C478" s="19"/>
      <c r="D478" s="19"/>
      <c r="E478" s="89"/>
      <c r="F478" s="89"/>
      <c r="G478" s="19"/>
      <c r="H478" s="90"/>
      <c r="I478" s="90"/>
      <c r="J478" s="19"/>
      <c r="K478" s="19"/>
      <c r="L478" s="19"/>
      <c r="M478" s="19"/>
      <c r="N478" s="19"/>
      <c r="O478" s="19"/>
      <c r="P478" s="19"/>
      <c r="Q478" s="19"/>
      <c r="R478" s="141"/>
      <c r="S478" s="141"/>
      <c r="T478" s="141"/>
      <c r="U478" s="141"/>
      <c r="V478" s="141"/>
      <c r="W478" s="141"/>
      <c r="X478" s="141"/>
      <c r="Y478" s="141"/>
      <c r="Z478" s="19"/>
      <c r="AA478" s="19"/>
      <c r="AB478" s="19"/>
      <c r="AC478" s="377">
        <v>3</v>
      </c>
      <c r="AD478" s="357">
        <f t="array" ref="AD478">IF(COUNT(IF($R$5:$R$66=$AC478,IF($A$5:$A$66=AD$474,$T$5:$T$66,""),""))=0,"-",AVERAGE(IF($R$5:$R$66=$AC478,IF($A$5:$A$66=AD$474,$T$5:$T$66,""))))</f>
        <v>0.11872653462639945</v>
      </c>
      <c r="AE478" s="357">
        <f t="array" ref="AE478">IF(COUNT(IF($R$5:$R$66=$AC478,IF($A$5:$A$66=AE$474,$T$5:$T$66,""),""))=0,"-",AVERAGE(IF($R$5:$R$66=$AC478,IF($A$5:$A$66=AE$474,$T$5:$T$66,""))))</f>
        <v>0</v>
      </c>
      <c r="AF478" s="357" t="str">
        <f t="array" ref="AF478">IF(COUNT(IF($R$5:$R$66=$AC478,IF($A$5:$A$66=AF$474,$T$5:$T$66,""),""))=0,"-",AVERAGE(IF($R$5:$R$66=$AC478,IF($A$5:$A$66=AF$474,$T$5:$T$66,""))))</f>
        <v>-</v>
      </c>
      <c r="AG478" s="357" t="str">
        <f t="array" ref="AG478">IF(COUNT(IF($R$5:$R$66=$AC478,IF($A$5:$A$66=AG$474,$T$5:$T$66,""),""))=0,"-",AVERAGE(IF($R$5:$R$66=$AC478,IF($A$5:$A$66=AG$474,$T$5:$T$66,""))))</f>
        <v>-</v>
      </c>
      <c r="AH478" s="357" t="str">
        <f t="array" ref="AH478">IF(COUNT(IF($R$5:$R$66=$AC478,IF($A$5:$A$66=AH$474,$T$5:$T$66,""),""))=0,"-",AVERAGE(IF($R$5:$R$66=$AC478,IF($A$5:$A$66=AH$474,$T$5:$T$66,""))))</f>
        <v>-</v>
      </c>
      <c r="AI478" s="357" t="str">
        <f t="array" ref="AI478">IF(COUNT(IF($R$5:$R$66=$AC478,IF($A$5:$A$66=AI$474,$T$5:$T$66,""),""))=0,"-",AVERAGE(IF($R$5:$R$66=$AC478,IF($A$5:$A$66=AI$474,$T$5:$T$66,""))))</f>
        <v>-</v>
      </c>
      <c r="AJ478" s="357" t="str">
        <f t="array" ref="AJ478">IF(COUNT(IF($R$5:$R$66=$AC478,IF($A$5:$A$66=AJ$474,$T$5:$T$66,""),""))=0,"-",AVERAGE(IF($R$5:$R$66=$AC478,IF($A$5:$A$66=AJ$474,$T$5:$T$66,""))))</f>
        <v>-</v>
      </c>
      <c r="AK478" s="357" t="str">
        <f t="array" ref="AK478">IF(COUNT(IF($R$5:$R$66=$AC478,IF($A$5:$A$66=AK$474,$T$5:$T$66,""),""))=0,"-",AVERAGE(IF($R$5:$R$66=$AC478,IF($A$5:$A$66=AK$474,$T$5:$T$66,""))))</f>
        <v>-</v>
      </c>
      <c r="AL478" s="357" t="str">
        <f t="array" ref="AL478">IF(COUNT(IF($R$5:$R$66=$AC478,IF($A$5:$A$66=AL$474,$T$5:$T$66,""),""))=0,"-",AVERAGE(IF($R$5:$R$66=$AC478,IF($A$5:$A$66=AL$474,$T$5:$T$66,""))))</f>
        <v>-</v>
      </c>
      <c r="AM478" s="357" t="str">
        <f t="array" ref="AM478">IF(COUNT(IF($R$5:$R$66=$AC478,IF($A$5:$A$66=AM$474,$T$5:$T$66,""),""))=0,"-",AVERAGE(IF($R$5:$R$66=$AC478,IF($A$5:$A$66=AM$474,$T$5:$T$66,""))))</f>
        <v>-</v>
      </c>
      <c r="AN478" s="357" t="str">
        <f t="array" ref="AN478">IF(COUNT(IF($R$5:$R$66=$AC478,IF($A$5:$A$66=AN$474,$T$5:$T$66,""),""))=0,"-",AVERAGE(IF($R$5:$R$66=$AC478,IF($A$5:$A$66=AN$474,$T$5:$T$66,""))))</f>
        <v>-</v>
      </c>
      <c r="AO478" s="357" t="str">
        <f t="array" ref="AO478">IF(COUNT(IF($R$5:$R$66=$AC478,IF($A$5:$A$66=AO$474,$T$5:$T$66,""),""))=0,"-",AVERAGE(IF($R$5:$R$66=$AC478,IF($A$5:$A$66=AO$474,$T$5:$T$66,""))))</f>
        <v>-</v>
      </c>
      <c r="AP478" s="359">
        <f t="array" ref="AP478">IF(AP456&gt;1,AVERAGE(IF($R$5:$R$66=$AC478,$T$5:$T$66,"")),"-")</f>
        <v>9.2342860264977344E-2</v>
      </c>
      <c r="AQ478" s="19"/>
      <c r="AR478" s="8"/>
      <c r="AS478" s="19"/>
      <c r="AT478" s="19"/>
      <c r="AU478" s="19"/>
      <c r="AV478" s="19"/>
      <c r="AW478" s="19"/>
      <c r="AX478" s="19"/>
      <c r="AY478" s="19"/>
      <c r="AZ478" s="19"/>
      <c r="BA478" s="19"/>
      <c r="BB478" s="19"/>
      <c r="BC478" s="19"/>
      <c r="BQ478" s="12"/>
      <c r="BR478" s="12"/>
      <c r="BS478" s="12"/>
      <c r="BT478" s="76"/>
      <c r="BU478" s="76"/>
    </row>
    <row r="479" spans="1:73">
      <c r="A479" s="19"/>
      <c r="B479" s="19"/>
      <c r="C479" s="19"/>
      <c r="D479" s="19"/>
      <c r="E479" s="89"/>
      <c r="F479" s="89"/>
      <c r="G479" s="19"/>
      <c r="H479" s="90"/>
      <c r="I479" s="90"/>
      <c r="J479" s="19"/>
      <c r="K479" s="19"/>
      <c r="L479" s="19"/>
      <c r="M479" s="19"/>
      <c r="N479" s="19"/>
      <c r="O479" s="19"/>
      <c r="P479" s="19"/>
      <c r="Q479" s="19"/>
      <c r="R479" s="141"/>
      <c r="S479" s="141"/>
      <c r="T479" s="141"/>
      <c r="U479" s="141"/>
      <c r="V479" s="141"/>
      <c r="W479" s="141"/>
      <c r="X479" s="141"/>
      <c r="Y479" s="141"/>
      <c r="Z479" s="19"/>
      <c r="AA479" s="19"/>
      <c r="AB479" s="19"/>
      <c r="AC479" s="377">
        <v>4</v>
      </c>
      <c r="AD479" s="357">
        <f t="array" ref="AD479">IF(COUNT(IF($R$5:$R$66=$AC479,IF($A$5:$A$66=AD$474,$T$5:$T$66,""),""))=0,"-",AVERAGE(IF($R$5:$R$66=$AC479,IF($A$5:$A$66=AD$474,$T$5:$T$66,""))))</f>
        <v>0.11028245706897034</v>
      </c>
      <c r="AE479" s="357">
        <f t="array" ref="AE479">IF(COUNT(IF($R$5:$R$66=$AC479,IF($A$5:$A$66=AE$474,$T$5:$T$66,""),""))=0,"-",AVERAGE(IF($R$5:$R$66=$AC479,IF($A$5:$A$66=AE$474,$T$5:$T$66,""))))</f>
        <v>5.5386756494859829E-2</v>
      </c>
      <c r="AF479" s="357" t="str">
        <f t="array" ref="AF479">IF(COUNT(IF($R$5:$R$66=$AC479,IF($A$5:$A$66=AF$474,$T$5:$T$66,""),""))=0,"-",AVERAGE(IF($R$5:$R$66=$AC479,IF($A$5:$A$66=AF$474,$T$5:$T$66,""))))</f>
        <v>-</v>
      </c>
      <c r="AG479" s="357" t="str">
        <f t="array" ref="AG479">IF(COUNT(IF($R$5:$R$66=$AC479,IF($A$5:$A$66=AG$474,$T$5:$T$66,""),""))=0,"-",AVERAGE(IF($R$5:$R$66=$AC479,IF($A$5:$A$66=AG$474,$T$5:$T$66,""))))</f>
        <v>-</v>
      </c>
      <c r="AH479" s="357" t="str">
        <f t="array" ref="AH479">IF(COUNT(IF($R$5:$R$66=$AC479,IF($A$5:$A$66=AH$474,$T$5:$T$66,""),""))=0,"-",AVERAGE(IF($R$5:$R$66=$AC479,IF($A$5:$A$66=AH$474,$T$5:$T$66,""))))</f>
        <v>-</v>
      </c>
      <c r="AI479" s="357" t="str">
        <f t="array" ref="AI479">IF(COUNT(IF($R$5:$R$66=$AC479,IF($A$5:$A$66=AI$474,$T$5:$T$66,""),""))=0,"-",AVERAGE(IF($R$5:$R$66=$AC479,IF($A$5:$A$66=AI$474,$T$5:$T$66,""))))</f>
        <v>-</v>
      </c>
      <c r="AJ479" s="357" t="str">
        <f t="array" ref="AJ479">IF(COUNT(IF($R$5:$R$66=$AC479,IF($A$5:$A$66=AJ$474,$T$5:$T$66,""),""))=0,"-",AVERAGE(IF($R$5:$R$66=$AC479,IF($A$5:$A$66=AJ$474,$T$5:$T$66,""))))</f>
        <v>-</v>
      </c>
      <c r="AK479" s="357" t="str">
        <f t="array" ref="AK479">IF(COUNT(IF($R$5:$R$66=$AC479,IF($A$5:$A$66=AK$474,$T$5:$T$66,""),""))=0,"-",AVERAGE(IF($R$5:$R$66=$AC479,IF($A$5:$A$66=AK$474,$T$5:$T$66,""))))</f>
        <v>-</v>
      </c>
      <c r="AL479" s="357" t="str">
        <f t="array" ref="AL479">IF(COUNT(IF($R$5:$R$66=$AC479,IF($A$5:$A$66=AL$474,$T$5:$T$66,""),""))=0,"-",AVERAGE(IF($R$5:$R$66=$AC479,IF($A$5:$A$66=AL$474,$T$5:$T$66,""))))</f>
        <v>-</v>
      </c>
      <c r="AM479" s="357" t="str">
        <f t="array" ref="AM479">IF(COUNT(IF($R$5:$R$66=$AC479,IF($A$5:$A$66=AM$474,$T$5:$T$66,""),""))=0,"-",AVERAGE(IF($R$5:$R$66=$AC479,IF($A$5:$A$66=AM$474,$T$5:$T$66,""))))</f>
        <v>-</v>
      </c>
      <c r="AN479" s="357" t="str">
        <f t="array" ref="AN479">IF(COUNT(IF($R$5:$R$66=$AC479,IF($A$5:$A$66=AN$474,$T$5:$T$66,""),""))=0,"-",AVERAGE(IF($R$5:$R$66=$AC479,IF($A$5:$A$66=AN$474,$T$5:$T$66,""))))</f>
        <v>-</v>
      </c>
      <c r="AO479" s="357" t="str">
        <f t="array" ref="AO479">IF(COUNT(IF($R$5:$R$66=$AC479,IF($A$5:$A$66=AO$474,$T$5:$T$66,""),""))=0,"-",AVERAGE(IF($R$5:$R$66=$AC479,IF($A$5:$A$66=AO$474,$T$5:$T$66,""))))</f>
        <v>-</v>
      </c>
      <c r="AP479" s="359">
        <f t="array" ref="AP479">IF(AP457&gt;1,AVERAGE(IF($R$5:$R$66=$AC479,$T$5:$T$66,"")),"-")</f>
        <v>8.7825125015925126E-2</v>
      </c>
      <c r="AQ479" s="19"/>
      <c r="AR479" s="8"/>
      <c r="AS479" s="19"/>
      <c r="AT479" s="19"/>
      <c r="AU479" s="19"/>
      <c r="AV479" s="19"/>
      <c r="AW479" s="19"/>
      <c r="AX479" s="19"/>
      <c r="AY479" s="19"/>
      <c r="AZ479" s="19"/>
      <c r="BA479" s="19"/>
      <c r="BB479" s="19"/>
      <c r="BC479" s="19"/>
      <c r="BQ479" s="12"/>
      <c r="BR479" s="12"/>
      <c r="BS479" s="12"/>
      <c r="BT479" s="76"/>
      <c r="BU479" s="76"/>
    </row>
    <row r="480" spans="1:73">
      <c r="A480" s="19"/>
      <c r="B480" s="19"/>
      <c r="C480" s="19"/>
      <c r="D480" s="19"/>
      <c r="E480" s="89"/>
      <c r="F480" s="89"/>
      <c r="G480" s="19"/>
      <c r="H480" s="90"/>
      <c r="I480" s="90"/>
      <c r="J480" s="19"/>
      <c r="K480" s="19"/>
      <c r="L480" s="19"/>
      <c r="M480" s="19"/>
      <c r="N480" s="19"/>
      <c r="O480" s="19"/>
      <c r="P480" s="19"/>
      <c r="Q480" s="19"/>
      <c r="R480" s="141"/>
      <c r="S480" s="141"/>
      <c r="T480" s="141"/>
      <c r="U480" s="141"/>
      <c r="V480" s="141"/>
      <c r="W480" s="141"/>
      <c r="X480" s="141"/>
      <c r="Y480" s="141"/>
      <c r="Z480" s="19"/>
      <c r="AA480" s="19"/>
      <c r="AB480" s="19"/>
      <c r="AC480" s="377">
        <v>5</v>
      </c>
      <c r="AD480" s="357">
        <f t="array" ref="AD480">IF(COUNT(IF($R$5:$R$66=$AC480,IF($A$5:$A$66=AD$474,$T$5:$T$66,""),""))=0,"-",AVERAGE(IF($R$5:$R$66=$AC480,IF($A$5:$A$66=AD$474,$T$5:$T$66,""))))</f>
        <v>4.6715910131939757E-2</v>
      </c>
      <c r="AE480" s="357">
        <f t="array" ref="AE480">IF(COUNT(IF($R$5:$R$66=$AC480,IF($A$5:$A$66=AE$474,$T$5:$T$66,""),""))=0,"-",AVERAGE(IF($R$5:$R$66=$AC480,IF($A$5:$A$66=AE$474,$T$5:$T$66,""))))</f>
        <v>7.6839540527216393E-2</v>
      </c>
      <c r="AF480" s="357" t="str">
        <f t="array" ref="AF480">IF(COUNT(IF($R$5:$R$66=$AC480,IF($A$5:$A$66=AF$474,$T$5:$T$66,""),""))=0,"-",AVERAGE(IF($R$5:$R$66=$AC480,IF($A$5:$A$66=AF$474,$T$5:$T$66,""))))</f>
        <v>-</v>
      </c>
      <c r="AG480" s="357" t="str">
        <f t="array" ref="AG480">IF(COUNT(IF($R$5:$R$66=$AC480,IF($A$5:$A$66=AG$474,$T$5:$T$66,""),""))=0,"-",AVERAGE(IF($R$5:$R$66=$AC480,IF($A$5:$A$66=AG$474,$T$5:$T$66,""))))</f>
        <v>-</v>
      </c>
      <c r="AH480" s="357" t="str">
        <f t="array" ref="AH480">IF(COUNT(IF($R$5:$R$66=$AC480,IF($A$5:$A$66=AH$474,$T$5:$T$66,""),""))=0,"-",AVERAGE(IF($R$5:$R$66=$AC480,IF($A$5:$A$66=AH$474,$T$5:$T$66,""))))</f>
        <v>-</v>
      </c>
      <c r="AI480" s="357" t="str">
        <f t="array" ref="AI480">IF(COUNT(IF($R$5:$R$66=$AC480,IF($A$5:$A$66=AI$474,$T$5:$T$66,""),""))=0,"-",AVERAGE(IF($R$5:$R$66=$AC480,IF($A$5:$A$66=AI$474,$T$5:$T$66,""))))</f>
        <v>-</v>
      </c>
      <c r="AJ480" s="357" t="str">
        <f t="array" ref="AJ480">IF(COUNT(IF($R$5:$R$66=$AC480,IF($A$5:$A$66=AJ$474,$T$5:$T$66,""),""))=0,"-",AVERAGE(IF($R$5:$R$66=$AC480,IF($A$5:$A$66=AJ$474,$T$5:$T$66,""))))</f>
        <v>-</v>
      </c>
      <c r="AK480" s="357" t="str">
        <f t="array" ref="AK480">IF(COUNT(IF($R$5:$R$66=$AC480,IF($A$5:$A$66=AK$474,$T$5:$T$66,""),""))=0,"-",AVERAGE(IF($R$5:$R$66=$AC480,IF($A$5:$A$66=AK$474,$T$5:$T$66,""))))</f>
        <v>-</v>
      </c>
      <c r="AL480" s="357" t="str">
        <f t="array" ref="AL480">IF(COUNT(IF($R$5:$R$66=$AC480,IF($A$5:$A$66=AL$474,$T$5:$T$66,""),""))=0,"-",AVERAGE(IF($R$5:$R$66=$AC480,IF($A$5:$A$66=AL$474,$T$5:$T$66,""))))</f>
        <v>-</v>
      </c>
      <c r="AM480" s="357" t="str">
        <f t="array" ref="AM480">IF(COUNT(IF($R$5:$R$66=$AC480,IF($A$5:$A$66=AM$474,$T$5:$T$66,""),""))=0,"-",AVERAGE(IF($R$5:$R$66=$AC480,IF($A$5:$A$66=AM$474,$T$5:$T$66,""))))</f>
        <v>-</v>
      </c>
      <c r="AN480" s="357" t="str">
        <f t="array" ref="AN480">IF(COUNT(IF($R$5:$R$66=$AC480,IF($A$5:$A$66=AN$474,$T$5:$T$66,""),""))=0,"-",AVERAGE(IF($R$5:$R$66=$AC480,IF($A$5:$A$66=AN$474,$T$5:$T$66,""))))</f>
        <v>-</v>
      </c>
      <c r="AO480" s="357" t="str">
        <f t="array" ref="AO480">IF(COUNT(IF($R$5:$R$66=$AC480,IF($A$5:$A$66=AO$474,$T$5:$T$66,""),""))=0,"-",AVERAGE(IF($R$5:$R$66=$AC480,IF($A$5:$A$66=AO$474,$T$5:$T$66,""))))</f>
        <v>-</v>
      </c>
      <c r="AP480" s="359">
        <f t="array" ref="AP480">IF(AP458&gt;1,AVERAGE(IF($R$5:$R$66=$AC480,$T$5:$T$66,"")),"-")</f>
        <v>6.7570731174823581E-2</v>
      </c>
      <c r="AQ480" s="19"/>
      <c r="AR480" s="8"/>
      <c r="AS480" s="19"/>
      <c r="AT480" s="19"/>
      <c r="AU480" s="19"/>
      <c r="AV480" s="19"/>
      <c r="AW480" s="19"/>
      <c r="AX480" s="19"/>
      <c r="AY480" s="19"/>
      <c r="AZ480" s="19"/>
      <c r="BA480" s="19"/>
      <c r="BB480" s="19"/>
      <c r="BC480" s="19"/>
      <c r="BQ480" s="12"/>
      <c r="BR480" s="12"/>
      <c r="BS480" s="12"/>
      <c r="BT480" s="76"/>
      <c r="BU480" s="76"/>
    </row>
    <row r="481" spans="1:73">
      <c r="A481" s="19"/>
      <c r="B481" s="19"/>
      <c r="C481" s="19"/>
      <c r="D481" s="19"/>
      <c r="E481" s="89"/>
      <c r="F481" s="89"/>
      <c r="G481" s="19"/>
      <c r="H481" s="90"/>
      <c r="I481" s="90"/>
      <c r="J481" s="19"/>
      <c r="K481" s="19"/>
      <c r="L481" s="19"/>
      <c r="M481" s="19"/>
      <c r="N481" s="19"/>
      <c r="O481" s="19"/>
      <c r="P481" s="19"/>
      <c r="Q481" s="19"/>
      <c r="R481" s="141"/>
      <c r="S481" s="141"/>
      <c r="T481" s="141"/>
      <c r="U481" s="141"/>
      <c r="V481" s="141"/>
      <c r="W481" s="141"/>
      <c r="X481" s="141"/>
      <c r="Y481" s="141"/>
      <c r="Z481" s="19"/>
      <c r="AA481" s="19"/>
      <c r="AB481" s="19"/>
      <c r="AC481" s="377">
        <v>6</v>
      </c>
      <c r="AD481" s="357">
        <f t="array" ref="AD481">IF(COUNT(IF($R$5:$R$66=$AC481,IF($A$5:$A$66=AD$474,$T$5:$T$66,""),""))=0,"-",AVERAGE(IF($R$5:$R$66=$AC481,IF($A$5:$A$66=AD$474,$T$5:$T$66,""))))</f>
        <v>6.5506846534755206E-2</v>
      </c>
      <c r="AE481" s="357">
        <f t="array" ref="AE481">IF(COUNT(IF($R$5:$R$66=$AC481,IF($A$5:$A$66=AE$474,$T$5:$T$66,""),""))=0,"-",AVERAGE(IF($R$5:$R$66=$AC481,IF($A$5:$A$66=AE$474,$T$5:$T$66,""))))</f>
        <v>7.4802717017493039E-2</v>
      </c>
      <c r="AF481" s="357" t="str">
        <f t="array" ref="AF481">IF(COUNT(IF($R$5:$R$66=$AC481,IF($A$5:$A$66=AF$474,$T$5:$T$66,""),""))=0,"-",AVERAGE(IF($R$5:$R$66=$AC481,IF($A$5:$A$66=AF$474,$T$5:$T$66,""))))</f>
        <v>-</v>
      </c>
      <c r="AG481" s="357" t="str">
        <f t="array" ref="AG481">IF(COUNT(IF($R$5:$R$66=$AC481,IF($A$5:$A$66=AG$474,$T$5:$T$66,""),""))=0,"-",AVERAGE(IF($R$5:$R$66=$AC481,IF($A$5:$A$66=AG$474,$T$5:$T$66,""))))</f>
        <v>-</v>
      </c>
      <c r="AH481" s="357" t="str">
        <f t="array" ref="AH481">IF(COUNT(IF($R$5:$R$66=$AC481,IF($A$5:$A$66=AH$474,$T$5:$T$66,""),""))=0,"-",AVERAGE(IF($R$5:$R$66=$AC481,IF($A$5:$A$66=AH$474,$T$5:$T$66,""))))</f>
        <v>-</v>
      </c>
      <c r="AI481" s="357" t="str">
        <f t="array" ref="AI481">IF(COUNT(IF($R$5:$R$66=$AC481,IF($A$5:$A$66=AI$474,$T$5:$T$66,""),""))=0,"-",AVERAGE(IF($R$5:$R$66=$AC481,IF($A$5:$A$66=AI$474,$T$5:$T$66,""))))</f>
        <v>-</v>
      </c>
      <c r="AJ481" s="357" t="str">
        <f t="array" ref="AJ481">IF(COUNT(IF($R$5:$R$66=$AC481,IF($A$5:$A$66=AJ$474,$T$5:$T$66,""),""))=0,"-",AVERAGE(IF($R$5:$R$66=$AC481,IF($A$5:$A$66=AJ$474,$T$5:$T$66,""))))</f>
        <v>-</v>
      </c>
      <c r="AK481" s="357" t="str">
        <f t="array" ref="AK481">IF(COUNT(IF($R$5:$R$66=$AC481,IF($A$5:$A$66=AK$474,$T$5:$T$66,""),""))=0,"-",AVERAGE(IF($R$5:$R$66=$AC481,IF($A$5:$A$66=AK$474,$T$5:$T$66,""))))</f>
        <v>-</v>
      </c>
      <c r="AL481" s="357" t="str">
        <f t="array" ref="AL481">IF(COUNT(IF($R$5:$R$66=$AC481,IF($A$5:$A$66=AL$474,$T$5:$T$66,""),""))=0,"-",AVERAGE(IF($R$5:$R$66=$AC481,IF($A$5:$A$66=AL$474,$T$5:$T$66,""))))</f>
        <v>-</v>
      </c>
      <c r="AM481" s="357" t="str">
        <f t="array" ref="AM481">IF(COUNT(IF($R$5:$R$66=$AC481,IF($A$5:$A$66=AM$474,$T$5:$T$66,""),""))=0,"-",AVERAGE(IF($R$5:$R$66=$AC481,IF($A$5:$A$66=AM$474,$T$5:$T$66,""))))</f>
        <v>-</v>
      </c>
      <c r="AN481" s="357" t="str">
        <f t="array" ref="AN481">IF(COUNT(IF($R$5:$R$66=$AC481,IF($A$5:$A$66=AN$474,$T$5:$T$66,""),""))=0,"-",AVERAGE(IF($R$5:$R$66=$AC481,IF($A$5:$A$66=AN$474,$T$5:$T$66,""))))</f>
        <v>-</v>
      </c>
      <c r="AO481" s="357" t="str">
        <f t="array" ref="AO481">IF(COUNT(IF($R$5:$R$66=$AC481,IF($A$5:$A$66=AO$474,$T$5:$T$66,""),""))=0,"-",AVERAGE(IF($R$5:$R$66=$AC481,IF($A$5:$A$66=AO$474,$T$5:$T$66,""))))</f>
        <v>-</v>
      </c>
      <c r="AP481" s="359">
        <f t="array" ref="AP481">IF(AP459&gt;1,AVERAGE(IF($R$5:$R$66=$AC481,$T$5:$T$66,"")),"-")</f>
        <v>7.2013955872671689E-2</v>
      </c>
      <c r="AQ481" s="19"/>
      <c r="AR481" s="8"/>
      <c r="AS481" s="19"/>
      <c r="AT481" s="19"/>
      <c r="AU481" s="19"/>
      <c r="AV481" s="19"/>
      <c r="AW481" s="19"/>
      <c r="AX481" s="19"/>
      <c r="AY481" s="19"/>
      <c r="AZ481" s="19"/>
      <c r="BA481" s="19"/>
      <c r="BB481" s="19"/>
      <c r="BC481" s="19"/>
      <c r="BQ481" s="12"/>
      <c r="BR481" s="12"/>
      <c r="BS481" s="12"/>
      <c r="BT481" s="76"/>
      <c r="BU481" s="76"/>
    </row>
    <row r="482" spans="1:73">
      <c r="A482" s="19"/>
      <c r="B482" s="19"/>
      <c r="C482" s="19"/>
      <c r="D482" s="19"/>
      <c r="E482" s="89"/>
      <c r="F482" s="89"/>
      <c r="G482" s="19"/>
      <c r="H482" s="90"/>
      <c r="I482" s="90"/>
      <c r="J482" s="19"/>
      <c r="K482" s="19"/>
      <c r="L482" s="19"/>
      <c r="M482" s="19"/>
      <c r="N482" s="19"/>
      <c r="O482" s="19"/>
      <c r="P482" s="19"/>
      <c r="Q482" s="19"/>
      <c r="R482" s="141"/>
      <c r="S482" s="141"/>
      <c r="T482" s="141"/>
      <c r="U482" s="141"/>
      <c r="V482" s="141"/>
      <c r="W482" s="141"/>
      <c r="X482" s="141"/>
      <c r="Y482" s="141"/>
      <c r="Z482" s="19"/>
      <c r="AA482" s="19"/>
      <c r="AB482" s="19"/>
      <c r="AC482" s="377">
        <v>7</v>
      </c>
      <c r="AD482" s="357" t="str">
        <f t="array" ref="AD482">IF(COUNT(IF($R$5:$R$66=$AC482,IF($A$5:$A$66=AD$474,$T$5:$T$66,""),""))=0,"-",AVERAGE(IF($R$5:$R$66=$AC482,IF($A$5:$A$66=AD$474,$T$5:$T$66,""))))</f>
        <v>-</v>
      </c>
      <c r="AE482" s="357">
        <f t="array" ref="AE482">IF(COUNT(IF($R$5:$R$66=$AC482,IF($A$5:$A$66=AE$474,$T$5:$T$66,""),""))=0,"-",AVERAGE(IF($R$5:$R$66=$AC482,IF($A$5:$A$66=AE$474,$T$5:$T$66,""))))</f>
        <v>4.2944511434385386E-2</v>
      </c>
      <c r="AF482" s="357" t="str">
        <f t="array" ref="AF482">IF(COUNT(IF($R$5:$R$66=$AC482,IF($A$5:$A$66=AF$474,$T$5:$T$66,""),""))=0,"-",AVERAGE(IF($R$5:$R$66=$AC482,IF($A$5:$A$66=AF$474,$T$5:$T$66,""))))</f>
        <v>-</v>
      </c>
      <c r="AG482" s="357" t="str">
        <f t="array" ref="AG482">IF(COUNT(IF($R$5:$R$66=$AC482,IF($A$5:$A$66=AG$474,$T$5:$T$66,""),""))=0,"-",AVERAGE(IF($R$5:$R$66=$AC482,IF($A$5:$A$66=AG$474,$T$5:$T$66,""))))</f>
        <v>-</v>
      </c>
      <c r="AH482" s="357" t="str">
        <f t="array" ref="AH482">IF(COUNT(IF($R$5:$R$66=$AC482,IF($A$5:$A$66=AH$474,$T$5:$T$66,""),""))=0,"-",AVERAGE(IF($R$5:$R$66=$AC482,IF($A$5:$A$66=AH$474,$T$5:$T$66,""))))</f>
        <v>-</v>
      </c>
      <c r="AI482" s="357" t="str">
        <f t="array" ref="AI482">IF(COUNT(IF($R$5:$R$66=$AC482,IF($A$5:$A$66=AI$474,$T$5:$T$66,""),""))=0,"-",AVERAGE(IF($R$5:$R$66=$AC482,IF($A$5:$A$66=AI$474,$T$5:$T$66,""))))</f>
        <v>-</v>
      </c>
      <c r="AJ482" s="357" t="str">
        <f t="array" ref="AJ482">IF(COUNT(IF($R$5:$R$66=$AC482,IF($A$5:$A$66=AJ$474,$T$5:$T$66,""),""))=0,"-",AVERAGE(IF($R$5:$R$66=$AC482,IF($A$5:$A$66=AJ$474,$T$5:$T$66,""))))</f>
        <v>-</v>
      </c>
      <c r="AK482" s="357" t="str">
        <f t="array" ref="AK482">IF(COUNT(IF($R$5:$R$66=$AC482,IF($A$5:$A$66=AK$474,$T$5:$T$66,""),""))=0,"-",AVERAGE(IF($R$5:$R$66=$AC482,IF($A$5:$A$66=AK$474,$T$5:$T$66,""))))</f>
        <v>-</v>
      </c>
      <c r="AL482" s="357" t="str">
        <f t="array" ref="AL482">IF(COUNT(IF($R$5:$R$66=$AC482,IF($A$5:$A$66=AL$474,$T$5:$T$66,""),""))=0,"-",AVERAGE(IF($R$5:$R$66=$AC482,IF($A$5:$A$66=AL$474,$T$5:$T$66,""))))</f>
        <v>-</v>
      </c>
      <c r="AM482" s="357" t="str">
        <f t="array" ref="AM482">IF(COUNT(IF($R$5:$R$66=$AC482,IF($A$5:$A$66=AM$474,$T$5:$T$66,""),""))=0,"-",AVERAGE(IF($R$5:$R$66=$AC482,IF($A$5:$A$66=AM$474,$T$5:$T$66,""))))</f>
        <v>-</v>
      </c>
      <c r="AN482" s="357" t="str">
        <f t="array" ref="AN482">IF(COUNT(IF($R$5:$R$66=$AC482,IF($A$5:$A$66=AN$474,$T$5:$T$66,""),""))=0,"-",AVERAGE(IF($R$5:$R$66=$AC482,IF($A$5:$A$66=AN$474,$T$5:$T$66,""))))</f>
        <v>-</v>
      </c>
      <c r="AO482" s="357" t="str">
        <f t="array" ref="AO482">IF(COUNT(IF($R$5:$R$66=$AC482,IF($A$5:$A$66=AO$474,$T$5:$T$66,""),""))=0,"-",AVERAGE(IF($R$5:$R$66=$AC482,IF($A$5:$A$66=AO$474,$T$5:$T$66,""))))</f>
        <v>-</v>
      </c>
      <c r="AP482" s="359">
        <f t="array" ref="AP482">IF(AP460&gt;1,AVERAGE(IF($R$5:$R$66=$AC482,$T$5:$T$66,"")),"-")</f>
        <v>4.2944511434385386E-2</v>
      </c>
      <c r="AQ482" s="19"/>
      <c r="AR482" s="8"/>
      <c r="AS482" s="19"/>
      <c r="AT482" s="19"/>
      <c r="AU482" s="19"/>
      <c r="AV482" s="19"/>
      <c r="AW482" s="19"/>
      <c r="AX482" s="19"/>
      <c r="AY482" s="19"/>
      <c r="AZ482" s="19"/>
      <c r="BA482" s="19"/>
      <c r="BB482" s="19"/>
      <c r="BC482" s="19"/>
      <c r="BQ482" s="12"/>
      <c r="BR482" s="12"/>
      <c r="BS482" s="12"/>
      <c r="BT482" s="76"/>
      <c r="BU482" s="76"/>
    </row>
    <row r="483" spans="1:73">
      <c r="A483" s="19"/>
      <c r="B483" s="19"/>
      <c r="C483" s="19"/>
      <c r="D483" s="19"/>
      <c r="E483" s="89"/>
      <c r="F483" s="89"/>
      <c r="G483" s="19"/>
      <c r="H483" s="90"/>
      <c r="I483" s="90"/>
      <c r="J483" s="19"/>
      <c r="K483" s="19"/>
      <c r="L483" s="19"/>
      <c r="M483" s="19"/>
      <c r="N483" s="19"/>
      <c r="O483" s="19"/>
      <c r="P483" s="19"/>
      <c r="Q483" s="19"/>
      <c r="R483" s="141"/>
      <c r="S483" s="141"/>
      <c r="T483" s="141"/>
      <c r="U483" s="141"/>
      <c r="V483" s="141"/>
      <c r="W483" s="141"/>
      <c r="X483" s="141"/>
      <c r="Y483" s="141"/>
      <c r="Z483" s="19"/>
      <c r="AA483" s="19"/>
      <c r="AB483" s="19"/>
      <c r="AC483" s="377">
        <v>8</v>
      </c>
      <c r="AD483" s="357" t="str">
        <f t="array" ref="AD483">IF(COUNT(IF($R$5:$R$66=$AC483,IF($A$5:$A$66=AD$474,$T$5:$T$66,""),""))=0,"-",AVERAGE(IF($R$5:$R$66=$AC483,IF($A$5:$A$66=AD$474,$T$5:$T$66,""))))</f>
        <v>-</v>
      </c>
      <c r="AE483" s="357" t="str">
        <f t="array" ref="AE483">IF(COUNT(IF($R$5:$R$66=$AC483,IF($A$5:$A$66=AE$474,$T$5:$T$66,""),""))=0,"-",AVERAGE(IF($R$5:$R$66=$AC483,IF($A$5:$A$66=AE$474,$T$5:$T$66,""))))</f>
        <v>-</v>
      </c>
      <c r="AF483" s="357" t="str">
        <f t="array" ref="AF483">IF(COUNT(IF($R$5:$R$66=$AC483,IF($A$5:$A$66=AF$474,$T$5:$T$66,""),""))=0,"-",AVERAGE(IF($R$5:$R$66=$AC483,IF($A$5:$A$66=AF$474,$T$5:$T$66,""))))</f>
        <v>-</v>
      </c>
      <c r="AG483" s="357" t="str">
        <f t="array" ref="AG483">IF(COUNT(IF($R$5:$R$66=$AC483,IF($A$5:$A$66=AG$474,$T$5:$T$66,""),""))=0,"-",AVERAGE(IF($R$5:$R$66=$AC483,IF($A$5:$A$66=AG$474,$T$5:$T$66,""))))</f>
        <v>-</v>
      </c>
      <c r="AH483" s="357" t="str">
        <f t="array" ref="AH483">IF(COUNT(IF($R$5:$R$66=$AC483,IF($A$5:$A$66=AH$474,$T$5:$T$66,""),""))=0,"-",AVERAGE(IF($R$5:$R$66=$AC483,IF($A$5:$A$66=AH$474,$T$5:$T$66,""))))</f>
        <v>-</v>
      </c>
      <c r="AI483" s="357" t="str">
        <f t="array" ref="AI483">IF(COUNT(IF($R$5:$R$66=$AC483,IF($A$5:$A$66=AI$474,$T$5:$T$66,""),""))=0,"-",AVERAGE(IF($R$5:$R$66=$AC483,IF($A$5:$A$66=AI$474,$T$5:$T$66,""))))</f>
        <v>-</v>
      </c>
      <c r="AJ483" s="357" t="str">
        <f t="array" ref="AJ483">IF(COUNT(IF($R$5:$R$66=$AC483,IF($A$5:$A$66=AJ$474,$T$5:$T$66,""),""))=0,"-",AVERAGE(IF($R$5:$R$66=$AC483,IF($A$5:$A$66=AJ$474,$T$5:$T$66,""))))</f>
        <v>-</v>
      </c>
      <c r="AK483" s="357" t="str">
        <f t="array" ref="AK483">IF(COUNT(IF($R$5:$R$66=$AC483,IF($A$5:$A$66=AK$474,$T$5:$T$66,""),""))=0,"-",AVERAGE(IF($R$5:$R$66=$AC483,IF($A$5:$A$66=AK$474,$T$5:$T$66,""))))</f>
        <v>-</v>
      </c>
      <c r="AL483" s="357" t="str">
        <f t="array" ref="AL483">IF(COUNT(IF($R$5:$R$66=$AC483,IF($A$5:$A$66=AL$474,$T$5:$T$66,""),""))=0,"-",AVERAGE(IF($R$5:$R$66=$AC483,IF($A$5:$A$66=AL$474,$T$5:$T$66,""))))</f>
        <v>-</v>
      </c>
      <c r="AM483" s="357" t="str">
        <f t="array" ref="AM483">IF(COUNT(IF($R$5:$R$66=$AC483,IF($A$5:$A$66=AM$474,$T$5:$T$66,""),""))=0,"-",AVERAGE(IF($R$5:$R$66=$AC483,IF($A$5:$A$66=AM$474,$T$5:$T$66,""))))</f>
        <v>-</v>
      </c>
      <c r="AN483" s="357" t="str">
        <f t="array" ref="AN483">IF(COUNT(IF($R$5:$R$66=$AC483,IF($A$5:$A$66=AN$474,$T$5:$T$66,""),""))=0,"-",AVERAGE(IF($R$5:$R$66=$AC483,IF($A$5:$A$66=AN$474,$T$5:$T$66,""))))</f>
        <v>-</v>
      </c>
      <c r="AO483" s="357" t="str">
        <f t="array" ref="AO483">IF(COUNT(IF($R$5:$R$66=$AC483,IF($A$5:$A$66=AO$474,$T$5:$T$66,""),""))=0,"-",AVERAGE(IF($R$5:$R$66=$AC483,IF($A$5:$A$66=AO$474,$T$5:$T$66,""))))</f>
        <v>-</v>
      </c>
      <c r="AP483" s="359" t="str">
        <f t="array" ref="AP483">IF(AP461&gt;1,AVERAGE(IF($R$5:$R$66=$AC483,$T$5:$T$66,"")),"-")</f>
        <v>-</v>
      </c>
      <c r="AQ483" s="19"/>
      <c r="AR483" s="8"/>
      <c r="AS483" s="19"/>
      <c r="AT483" s="19"/>
      <c r="AU483" s="19"/>
      <c r="AV483" s="19"/>
      <c r="AW483" s="19"/>
      <c r="AX483" s="19"/>
      <c r="AY483" s="19"/>
      <c r="AZ483" s="19"/>
      <c r="BA483" s="19"/>
      <c r="BB483" s="19"/>
      <c r="BC483" s="19"/>
      <c r="BQ483" s="12"/>
      <c r="BR483" s="12"/>
      <c r="BS483" s="12"/>
      <c r="BT483" s="76"/>
      <c r="BU483" s="76"/>
    </row>
    <row r="484" spans="1:73">
      <c r="A484" s="19"/>
      <c r="B484" s="19"/>
      <c r="C484" s="19"/>
      <c r="D484" s="19"/>
      <c r="E484" s="89"/>
      <c r="F484" s="89"/>
      <c r="G484" s="19"/>
      <c r="H484" s="90"/>
      <c r="I484" s="90"/>
      <c r="J484" s="19"/>
      <c r="K484" s="19"/>
      <c r="L484" s="19"/>
      <c r="M484" s="19"/>
      <c r="N484" s="19"/>
      <c r="O484" s="19"/>
      <c r="P484" s="19"/>
      <c r="Q484" s="19"/>
      <c r="R484" s="141"/>
      <c r="S484" s="141"/>
      <c r="T484" s="141"/>
      <c r="U484" s="141"/>
      <c r="V484" s="141"/>
      <c r="W484" s="141"/>
      <c r="X484" s="141"/>
      <c r="Y484" s="141"/>
      <c r="Z484" s="19"/>
      <c r="AA484" s="19"/>
      <c r="AB484" s="19"/>
      <c r="AC484" s="377">
        <v>9</v>
      </c>
      <c r="AD484" s="357">
        <f t="array" ref="AD484">IF(COUNT(IF($R$5:$R$66=$AC484,IF($A$5:$A$66=AD$474,$T$5:$T$66,""),""))=0,"-",AVERAGE(IF($R$5:$R$66=$AC484,IF($A$5:$A$66=AD$474,$T$5:$T$66,""))))</f>
        <v>0.12931591538473083</v>
      </c>
      <c r="AE484" s="357" t="str">
        <f t="array" ref="AE484">IF(COUNT(IF($R$5:$R$66=$AC484,IF($A$5:$A$66=AE$474,$T$5:$T$66,""),""))=0,"-",AVERAGE(IF($R$5:$R$66=$AC484,IF($A$5:$A$66=AE$474,$T$5:$T$66,""))))</f>
        <v>-</v>
      </c>
      <c r="AF484" s="357" t="str">
        <f t="array" ref="AF484">IF(COUNT(IF($R$5:$R$66=$AC484,IF($A$5:$A$66=AF$474,$T$5:$T$66,""),""))=0,"-",AVERAGE(IF($R$5:$R$66=$AC484,IF($A$5:$A$66=AF$474,$T$5:$T$66,""))))</f>
        <v>-</v>
      </c>
      <c r="AG484" s="357" t="str">
        <f t="array" ref="AG484">IF(COUNT(IF($R$5:$R$66=$AC484,IF($A$5:$A$66=AG$474,$T$5:$T$66,""),""))=0,"-",AVERAGE(IF($R$5:$R$66=$AC484,IF($A$5:$A$66=AG$474,$T$5:$T$66,""))))</f>
        <v>-</v>
      </c>
      <c r="AH484" s="357" t="str">
        <f t="array" ref="AH484">IF(COUNT(IF($R$5:$R$66=$AC484,IF($A$5:$A$66=AH$474,$T$5:$T$66,""),""))=0,"-",AVERAGE(IF($R$5:$R$66=$AC484,IF($A$5:$A$66=AH$474,$T$5:$T$66,""))))</f>
        <v>-</v>
      </c>
      <c r="AI484" s="357" t="str">
        <f t="array" ref="AI484">IF(COUNT(IF($R$5:$R$66=$AC484,IF($A$5:$A$66=AI$474,$T$5:$T$66,""),""))=0,"-",AVERAGE(IF($R$5:$R$66=$AC484,IF($A$5:$A$66=AI$474,$T$5:$T$66,""))))</f>
        <v>-</v>
      </c>
      <c r="AJ484" s="357" t="str">
        <f t="array" ref="AJ484">IF(COUNT(IF($R$5:$R$66=$AC484,IF($A$5:$A$66=AJ$474,$T$5:$T$66,""),""))=0,"-",AVERAGE(IF($R$5:$R$66=$AC484,IF($A$5:$A$66=AJ$474,$T$5:$T$66,""))))</f>
        <v>-</v>
      </c>
      <c r="AK484" s="357" t="str">
        <f t="array" ref="AK484">IF(COUNT(IF($R$5:$R$66=$AC484,IF($A$5:$A$66=AK$474,$T$5:$T$66,""),""))=0,"-",AVERAGE(IF($R$5:$R$66=$AC484,IF($A$5:$A$66=AK$474,$T$5:$T$66,""))))</f>
        <v>-</v>
      </c>
      <c r="AL484" s="357" t="str">
        <f t="array" ref="AL484">IF(COUNT(IF($R$5:$R$66=$AC484,IF($A$5:$A$66=AL$474,$T$5:$T$66,""),""))=0,"-",AVERAGE(IF($R$5:$R$66=$AC484,IF($A$5:$A$66=AL$474,$T$5:$T$66,""))))</f>
        <v>-</v>
      </c>
      <c r="AM484" s="357" t="str">
        <f t="array" ref="AM484">IF(COUNT(IF($R$5:$R$66=$AC484,IF($A$5:$A$66=AM$474,$T$5:$T$66,""),""))=0,"-",AVERAGE(IF($R$5:$R$66=$AC484,IF($A$5:$A$66=AM$474,$T$5:$T$66,""))))</f>
        <v>-</v>
      </c>
      <c r="AN484" s="357" t="str">
        <f t="array" ref="AN484">IF(COUNT(IF($R$5:$R$66=$AC484,IF($A$5:$A$66=AN$474,$T$5:$T$66,""),""))=0,"-",AVERAGE(IF($R$5:$R$66=$AC484,IF($A$5:$A$66=AN$474,$T$5:$T$66,""))))</f>
        <v>-</v>
      </c>
      <c r="AO484" s="357" t="str">
        <f t="array" ref="AO484">IF(COUNT(IF($R$5:$R$66=$AC484,IF($A$5:$A$66=AO$474,$T$5:$T$66,""),""))=0,"-",AVERAGE(IF($R$5:$R$66=$AC484,IF($A$5:$A$66=AO$474,$T$5:$T$66,""))))</f>
        <v>-</v>
      </c>
      <c r="AP484" s="359">
        <f t="array" ref="AP484">IF(AP462&gt;1,AVERAGE(IF($R$5:$R$66=$AC484,$T$5:$T$66,"")),"-")</f>
        <v>0.12931591538473083</v>
      </c>
      <c r="AQ484" s="19"/>
      <c r="AR484" s="8"/>
      <c r="AS484" s="19"/>
      <c r="AT484" s="19"/>
      <c r="AU484" s="19"/>
      <c r="AV484" s="19"/>
      <c r="AW484" s="19"/>
      <c r="AX484" s="19"/>
      <c r="AY484" s="19"/>
      <c r="AZ484" s="19"/>
      <c r="BA484" s="19"/>
      <c r="BB484" s="19"/>
      <c r="BC484" s="19"/>
      <c r="BQ484" s="12"/>
      <c r="BR484" s="12"/>
      <c r="BS484" s="12"/>
      <c r="BT484" s="76"/>
      <c r="BU484" s="76"/>
    </row>
    <row r="485" spans="1:73">
      <c r="A485" s="19"/>
      <c r="B485" s="19"/>
      <c r="C485" s="19"/>
      <c r="D485" s="19"/>
      <c r="E485" s="89"/>
      <c r="F485" s="89"/>
      <c r="G485" s="19"/>
      <c r="H485" s="90"/>
      <c r="I485" s="90"/>
      <c r="J485" s="19"/>
      <c r="K485" s="19"/>
      <c r="L485" s="19"/>
      <c r="M485" s="19"/>
      <c r="N485" s="19"/>
      <c r="O485" s="19"/>
      <c r="P485" s="19"/>
      <c r="Q485" s="19"/>
      <c r="R485" s="141"/>
      <c r="S485" s="141"/>
      <c r="T485" s="141"/>
      <c r="U485" s="141"/>
      <c r="V485" s="141"/>
      <c r="W485" s="141"/>
      <c r="X485" s="141"/>
      <c r="Y485" s="141"/>
      <c r="Z485" s="19"/>
      <c r="AA485" s="19"/>
      <c r="AB485" s="19"/>
      <c r="AC485" s="377">
        <v>10</v>
      </c>
      <c r="AD485" s="357">
        <f t="array" ref="AD485">IF(COUNT(IF($R$5:$R$66=$AC485,IF($A$5:$A$66=AD$474,$T$5:$T$66,""),""))=0,"-",AVERAGE(IF($R$5:$R$66=$AC485,IF($A$5:$A$66=AD$474,$T$5:$T$66,""))))</f>
        <v>4.3024185852631014E-2</v>
      </c>
      <c r="AE485" s="357" t="str">
        <f t="array" ref="AE485">IF(COUNT(IF($R$5:$R$66=$AC485,IF($A$5:$A$66=AE$474,$T$5:$T$66,""),""))=0,"-",AVERAGE(IF($R$5:$R$66=$AC485,IF($A$5:$A$66=AE$474,$T$5:$T$66,""))))</f>
        <v>-</v>
      </c>
      <c r="AF485" s="357" t="str">
        <f t="array" ref="AF485">IF(COUNT(IF($R$5:$R$66=$AC485,IF($A$5:$A$66=AF$474,$T$5:$T$66,""),""))=0,"-",AVERAGE(IF($R$5:$R$66=$AC485,IF($A$5:$A$66=AF$474,$T$5:$T$66,""))))</f>
        <v>-</v>
      </c>
      <c r="AG485" s="357" t="str">
        <f t="array" ref="AG485">IF(COUNT(IF($R$5:$R$66=$AC485,IF($A$5:$A$66=AG$474,$T$5:$T$66,""),""))=0,"-",AVERAGE(IF($R$5:$R$66=$AC485,IF($A$5:$A$66=AG$474,$T$5:$T$66,""))))</f>
        <v>-</v>
      </c>
      <c r="AH485" s="357" t="str">
        <f t="array" ref="AH485">IF(COUNT(IF($R$5:$R$66=$AC485,IF($A$5:$A$66=AH$474,$T$5:$T$66,""),""))=0,"-",AVERAGE(IF($R$5:$R$66=$AC485,IF($A$5:$A$66=AH$474,$T$5:$T$66,""))))</f>
        <v>-</v>
      </c>
      <c r="AI485" s="357" t="str">
        <f t="array" ref="AI485">IF(COUNT(IF($R$5:$R$66=$AC485,IF($A$5:$A$66=AI$474,$T$5:$T$66,""),""))=0,"-",AVERAGE(IF($R$5:$R$66=$AC485,IF($A$5:$A$66=AI$474,$T$5:$T$66,""))))</f>
        <v>-</v>
      </c>
      <c r="AJ485" s="357" t="str">
        <f t="array" ref="AJ485">IF(COUNT(IF($R$5:$R$66=$AC485,IF($A$5:$A$66=AJ$474,$T$5:$T$66,""),""))=0,"-",AVERAGE(IF($R$5:$R$66=$AC485,IF($A$5:$A$66=AJ$474,$T$5:$T$66,""))))</f>
        <v>-</v>
      </c>
      <c r="AK485" s="357" t="str">
        <f t="array" ref="AK485">IF(COUNT(IF($R$5:$R$66=$AC485,IF($A$5:$A$66=AK$474,$T$5:$T$66,""),""))=0,"-",AVERAGE(IF($R$5:$R$66=$AC485,IF($A$5:$A$66=AK$474,$T$5:$T$66,""))))</f>
        <v>-</v>
      </c>
      <c r="AL485" s="357" t="str">
        <f t="array" ref="AL485">IF(COUNT(IF($R$5:$R$66=$AC485,IF($A$5:$A$66=AL$474,$T$5:$T$66,""),""))=0,"-",AVERAGE(IF($R$5:$R$66=$AC485,IF($A$5:$A$66=AL$474,$T$5:$T$66,""))))</f>
        <v>-</v>
      </c>
      <c r="AM485" s="357" t="str">
        <f t="array" ref="AM485">IF(COUNT(IF($R$5:$R$66=$AC485,IF($A$5:$A$66=AM$474,$T$5:$T$66,""),""))=0,"-",AVERAGE(IF($R$5:$R$66=$AC485,IF($A$5:$A$66=AM$474,$T$5:$T$66,""))))</f>
        <v>-</v>
      </c>
      <c r="AN485" s="357" t="str">
        <f t="array" ref="AN485">IF(COUNT(IF($R$5:$R$66=$AC485,IF($A$5:$A$66=AN$474,$T$5:$T$66,""),""))=0,"-",AVERAGE(IF($R$5:$R$66=$AC485,IF($A$5:$A$66=AN$474,$T$5:$T$66,""))))</f>
        <v>-</v>
      </c>
      <c r="AO485" s="357" t="str">
        <f t="array" ref="AO485">IF(COUNT(IF($R$5:$R$66=$AC485,IF($A$5:$A$66=AO$474,$T$5:$T$66,""),""))=0,"-",AVERAGE(IF($R$5:$R$66=$AC485,IF($A$5:$A$66=AO$474,$T$5:$T$66,""))))</f>
        <v>-</v>
      </c>
      <c r="AP485" s="359" t="str">
        <f t="array" ref="AP485">IF(AP463&gt;1,AVERAGE(IF($R$5:$R$66=$AC485,$T$5:$T$66,"")),"-")</f>
        <v>-</v>
      </c>
      <c r="AQ485" s="19"/>
      <c r="AR485" s="8"/>
      <c r="AS485" s="19"/>
      <c r="AT485" s="19"/>
      <c r="AU485" s="19"/>
      <c r="AV485" s="19"/>
      <c r="AW485" s="19"/>
      <c r="AX485" s="19"/>
      <c r="AY485" s="19"/>
      <c r="AZ485" s="19"/>
      <c r="BA485" s="19"/>
      <c r="BB485" s="19"/>
      <c r="BC485" s="19"/>
      <c r="BQ485" s="12"/>
      <c r="BR485" s="12"/>
      <c r="BS485" s="12"/>
      <c r="BT485" s="76"/>
      <c r="BU485" s="76"/>
    </row>
    <row r="486" spans="1:73">
      <c r="A486" s="19"/>
      <c r="B486" s="19"/>
      <c r="C486" s="19"/>
      <c r="D486" s="19"/>
      <c r="E486" s="89"/>
      <c r="F486" s="89"/>
      <c r="G486" s="19"/>
      <c r="H486" s="90"/>
      <c r="I486" s="90"/>
      <c r="J486" s="19"/>
      <c r="K486" s="19"/>
      <c r="L486" s="19"/>
      <c r="M486" s="19"/>
      <c r="N486" s="19"/>
      <c r="O486" s="19"/>
      <c r="P486" s="19"/>
      <c r="Q486" s="19"/>
      <c r="R486" s="141"/>
      <c r="S486" s="141"/>
      <c r="T486" s="141"/>
      <c r="U486" s="141"/>
      <c r="V486" s="141"/>
      <c r="W486" s="141"/>
      <c r="X486" s="141"/>
      <c r="Y486" s="141"/>
      <c r="Z486" s="19"/>
      <c r="AA486" s="19"/>
      <c r="AB486" s="19"/>
      <c r="AC486" s="377">
        <v>11</v>
      </c>
      <c r="AD486" s="357" t="str">
        <f t="array" ref="AD486">IF(COUNT(IF($R$5:$R$66=$AC486,IF($A$5:$A$66=AD$474,$T$5:$T$66,""),""))=0,"-",AVERAGE(IF($R$5:$R$66=$AC486,IF($A$5:$A$66=AD$474,$T$5:$T$66,""))))</f>
        <v>-</v>
      </c>
      <c r="AE486" s="357" t="str">
        <f t="array" ref="AE486">IF(COUNT(IF($R$5:$R$66=$AC486,IF($A$5:$A$66=AE$474,$T$5:$T$66,""),""))=0,"-",AVERAGE(IF($R$5:$R$66=$AC486,IF($A$5:$A$66=AE$474,$T$5:$T$66,""))))</f>
        <v>-</v>
      </c>
      <c r="AF486" s="357" t="str">
        <f t="array" ref="AF486">IF(COUNT(IF($R$5:$R$66=$AC486,IF($A$5:$A$66=AF$474,$T$5:$T$66,""),""))=0,"-",AVERAGE(IF($R$5:$R$66=$AC486,IF($A$5:$A$66=AF$474,$T$5:$T$66,""))))</f>
        <v>-</v>
      </c>
      <c r="AG486" s="357" t="str">
        <f t="array" ref="AG486">IF(COUNT(IF($R$5:$R$66=$AC486,IF($A$5:$A$66=AG$474,$T$5:$T$66,""),""))=0,"-",AVERAGE(IF($R$5:$R$66=$AC486,IF($A$5:$A$66=AG$474,$T$5:$T$66,""))))</f>
        <v>-</v>
      </c>
      <c r="AH486" s="357" t="str">
        <f t="array" ref="AH486">IF(COUNT(IF($R$5:$R$66=$AC486,IF($A$5:$A$66=AH$474,$T$5:$T$66,""),""))=0,"-",AVERAGE(IF($R$5:$R$66=$AC486,IF($A$5:$A$66=AH$474,$T$5:$T$66,""))))</f>
        <v>-</v>
      </c>
      <c r="AI486" s="357" t="str">
        <f t="array" ref="AI486">IF(COUNT(IF($R$5:$R$66=$AC486,IF($A$5:$A$66=AI$474,$T$5:$T$66,""),""))=0,"-",AVERAGE(IF($R$5:$R$66=$AC486,IF($A$5:$A$66=AI$474,$T$5:$T$66,""))))</f>
        <v>-</v>
      </c>
      <c r="AJ486" s="357" t="str">
        <f t="array" ref="AJ486">IF(COUNT(IF($R$5:$R$66=$AC486,IF($A$5:$A$66=AJ$474,$T$5:$T$66,""),""))=0,"-",AVERAGE(IF($R$5:$R$66=$AC486,IF($A$5:$A$66=AJ$474,$T$5:$T$66,""))))</f>
        <v>-</v>
      </c>
      <c r="AK486" s="357" t="str">
        <f t="array" ref="AK486">IF(COUNT(IF($R$5:$R$66=$AC486,IF($A$5:$A$66=AK$474,$T$5:$T$66,""),""))=0,"-",AVERAGE(IF($R$5:$R$66=$AC486,IF($A$5:$A$66=AK$474,$T$5:$T$66,""))))</f>
        <v>-</v>
      </c>
      <c r="AL486" s="357" t="str">
        <f t="array" ref="AL486">IF(COUNT(IF($R$5:$R$66=$AC486,IF($A$5:$A$66=AL$474,$T$5:$T$66,""),""))=0,"-",AVERAGE(IF($R$5:$R$66=$AC486,IF($A$5:$A$66=AL$474,$T$5:$T$66,""))))</f>
        <v>-</v>
      </c>
      <c r="AM486" s="357" t="str">
        <f t="array" ref="AM486">IF(COUNT(IF($R$5:$R$66=$AC486,IF($A$5:$A$66=AM$474,$T$5:$T$66,""),""))=0,"-",AVERAGE(IF($R$5:$R$66=$AC486,IF($A$5:$A$66=AM$474,$T$5:$T$66,""))))</f>
        <v>-</v>
      </c>
      <c r="AN486" s="357" t="str">
        <f t="array" ref="AN486">IF(COUNT(IF($R$5:$R$66=$AC486,IF($A$5:$A$66=AN$474,$T$5:$T$66,""),""))=0,"-",AVERAGE(IF($R$5:$R$66=$AC486,IF($A$5:$A$66=AN$474,$T$5:$T$66,""))))</f>
        <v>-</v>
      </c>
      <c r="AO486" s="357" t="str">
        <f t="array" ref="AO486">IF(COUNT(IF($R$5:$R$66=$AC486,IF($A$5:$A$66=AO$474,$T$5:$T$66,""),""))=0,"-",AVERAGE(IF($R$5:$R$66=$AC486,IF($A$5:$A$66=AO$474,$T$5:$T$66,""))))</f>
        <v>-</v>
      </c>
      <c r="AP486" s="359" t="str">
        <f t="array" ref="AP486">IF(AP464&gt;1,AVERAGE(IF($R$5:$R$66=$AC486,$T$5:$T$66,"")),"-")</f>
        <v>-</v>
      </c>
      <c r="AQ486" s="19"/>
      <c r="AR486" s="8"/>
      <c r="AS486" s="19"/>
      <c r="AT486" s="19"/>
      <c r="AU486" s="19"/>
      <c r="AV486" s="19"/>
      <c r="AW486" s="19"/>
      <c r="AX486" s="19"/>
      <c r="AY486" s="19"/>
      <c r="AZ486" s="19"/>
      <c r="BA486" s="19"/>
      <c r="BB486" s="19"/>
      <c r="BC486" s="19"/>
      <c r="BQ486" s="12"/>
      <c r="BR486" s="12"/>
      <c r="BS486" s="12"/>
      <c r="BT486" s="76"/>
      <c r="BU486" s="76"/>
    </row>
    <row r="487" spans="1:73">
      <c r="A487" s="19"/>
      <c r="B487" s="19"/>
      <c r="C487" s="19"/>
      <c r="D487" s="19"/>
      <c r="E487" s="89"/>
      <c r="F487" s="89"/>
      <c r="G487" s="19"/>
      <c r="H487" s="90"/>
      <c r="I487" s="90"/>
      <c r="J487" s="19"/>
      <c r="K487" s="19"/>
      <c r="L487" s="19"/>
      <c r="M487" s="19"/>
      <c r="N487" s="19"/>
      <c r="O487" s="19"/>
      <c r="P487" s="19"/>
      <c r="Q487" s="19"/>
      <c r="R487" s="141"/>
      <c r="S487" s="141"/>
      <c r="T487" s="141"/>
      <c r="U487" s="141"/>
      <c r="V487" s="141"/>
      <c r="W487" s="141"/>
      <c r="X487" s="141"/>
      <c r="Y487" s="141"/>
      <c r="Z487" s="19"/>
      <c r="AA487" s="19"/>
      <c r="AB487" s="19"/>
      <c r="AC487" s="377">
        <v>12</v>
      </c>
      <c r="AD487" s="357" t="str">
        <f t="array" ref="AD487">IF(COUNT(IF($R$5:$R$66=$AC487,IF($A$5:$A$66=AD$474,$T$5:$T$66,""),""))=0,"-",AVERAGE(IF($R$5:$R$66=$AC487,IF($A$5:$A$66=AD$474,$T$5:$T$66,""))))</f>
        <v>-</v>
      </c>
      <c r="AE487" s="357" t="str">
        <f t="array" ref="AE487">IF(COUNT(IF($R$5:$R$66=$AC487,IF($A$5:$A$66=AE$474,$T$5:$T$66,""),""))=0,"-",AVERAGE(IF($R$5:$R$66=$AC487,IF($A$5:$A$66=AE$474,$T$5:$T$66,""))))</f>
        <v>-</v>
      </c>
      <c r="AF487" s="357" t="str">
        <f t="array" ref="AF487">IF(COUNT(IF($R$5:$R$66=$AC487,IF($A$5:$A$66=AF$474,$T$5:$T$66,""),""))=0,"-",AVERAGE(IF($R$5:$R$66=$AC487,IF($A$5:$A$66=AF$474,$T$5:$T$66,""))))</f>
        <v>-</v>
      </c>
      <c r="AG487" s="357" t="str">
        <f t="array" ref="AG487">IF(COUNT(IF($R$5:$R$66=$AC487,IF($A$5:$A$66=AG$474,$T$5:$T$66,""),""))=0,"-",AVERAGE(IF($R$5:$R$66=$AC487,IF($A$5:$A$66=AG$474,$T$5:$T$66,""))))</f>
        <v>-</v>
      </c>
      <c r="AH487" s="357" t="str">
        <f t="array" ref="AH487">IF(COUNT(IF($R$5:$R$66=$AC487,IF($A$5:$A$66=AH$474,$T$5:$T$66,""),""))=0,"-",AVERAGE(IF($R$5:$R$66=$AC487,IF($A$5:$A$66=AH$474,$T$5:$T$66,""))))</f>
        <v>-</v>
      </c>
      <c r="AI487" s="357" t="str">
        <f t="array" ref="AI487">IF(COUNT(IF($R$5:$R$66=$AC487,IF($A$5:$A$66=AI$474,$T$5:$T$66,""),""))=0,"-",AVERAGE(IF($R$5:$R$66=$AC487,IF($A$5:$A$66=AI$474,$T$5:$T$66,""))))</f>
        <v>-</v>
      </c>
      <c r="AJ487" s="357" t="str">
        <f t="array" ref="AJ487">IF(COUNT(IF($R$5:$R$66=$AC487,IF($A$5:$A$66=AJ$474,$T$5:$T$66,""),""))=0,"-",AVERAGE(IF($R$5:$R$66=$AC487,IF($A$5:$A$66=AJ$474,$T$5:$T$66,""))))</f>
        <v>-</v>
      </c>
      <c r="AK487" s="357" t="str">
        <f t="array" ref="AK487">IF(COUNT(IF($R$5:$R$66=$AC487,IF($A$5:$A$66=AK$474,$T$5:$T$66,""),""))=0,"-",AVERAGE(IF($R$5:$R$66=$AC487,IF($A$5:$A$66=AK$474,$T$5:$T$66,""))))</f>
        <v>-</v>
      </c>
      <c r="AL487" s="357" t="str">
        <f t="array" ref="AL487">IF(COUNT(IF($R$5:$R$66=$AC487,IF($A$5:$A$66=AL$474,$T$5:$T$66,""),""))=0,"-",AVERAGE(IF($R$5:$R$66=$AC487,IF($A$5:$A$66=AL$474,$T$5:$T$66,""))))</f>
        <v>-</v>
      </c>
      <c r="AM487" s="357" t="str">
        <f t="array" ref="AM487">IF(COUNT(IF($R$5:$R$66=$AC487,IF($A$5:$A$66=AM$474,$T$5:$T$66,""),""))=0,"-",AVERAGE(IF($R$5:$R$66=$AC487,IF($A$5:$A$66=AM$474,$T$5:$T$66,""))))</f>
        <v>-</v>
      </c>
      <c r="AN487" s="357" t="str">
        <f t="array" ref="AN487">IF(COUNT(IF($R$5:$R$66=$AC487,IF($A$5:$A$66=AN$474,$T$5:$T$66,""),""))=0,"-",AVERAGE(IF($R$5:$R$66=$AC487,IF($A$5:$A$66=AN$474,$T$5:$T$66,""))))</f>
        <v>-</v>
      </c>
      <c r="AO487" s="357" t="str">
        <f t="array" ref="AO487">IF(COUNT(IF($R$5:$R$66=$AC487,IF($A$5:$A$66=AO$474,$T$5:$T$66,""),""))=0,"-",AVERAGE(IF($R$5:$R$66=$AC487,IF($A$5:$A$66=AO$474,$T$5:$T$66,""))))</f>
        <v>-</v>
      </c>
      <c r="AP487" s="359" t="str">
        <f t="array" ref="AP487">IF(AP465&gt;1,AVERAGE(IF($R$5:$R$66=$AC487,$T$5:$T$66,"")),"-")</f>
        <v>-</v>
      </c>
      <c r="AQ487" s="19"/>
      <c r="AR487" s="8"/>
      <c r="AS487" s="19"/>
      <c r="AT487" s="19"/>
      <c r="AU487" s="19"/>
      <c r="AV487" s="19"/>
      <c r="AW487" s="19"/>
      <c r="AX487" s="19"/>
      <c r="AY487" s="19"/>
      <c r="AZ487" s="19"/>
      <c r="BA487" s="19"/>
      <c r="BB487" s="19"/>
      <c r="BC487" s="19"/>
      <c r="BQ487" s="12"/>
      <c r="BR487" s="12"/>
      <c r="BS487" s="12"/>
      <c r="BT487" s="76"/>
      <c r="BU487" s="76"/>
    </row>
    <row r="488" spans="1:73">
      <c r="A488" s="19"/>
      <c r="B488" s="19"/>
      <c r="C488" s="19"/>
      <c r="D488" s="19"/>
      <c r="E488" s="89"/>
      <c r="F488" s="89"/>
      <c r="G488" s="19"/>
      <c r="H488" s="90"/>
      <c r="I488" s="90"/>
      <c r="J488" s="19"/>
      <c r="K488" s="19"/>
      <c r="L488" s="19"/>
      <c r="M488" s="19"/>
      <c r="N488" s="19"/>
      <c r="O488" s="19"/>
      <c r="P488" s="19"/>
      <c r="Q488" s="19"/>
      <c r="R488" s="141"/>
      <c r="S488" s="141"/>
      <c r="T488" s="141"/>
      <c r="U488" s="141"/>
      <c r="V488" s="141"/>
      <c r="W488" s="141"/>
      <c r="X488" s="141"/>
      <c r="Y488" s="141"/>
      <c r="Z488" s="19"/>
      <c r="AA488" s="19"/>
      <c r="AB488" s="19"/>
      <c r="AC488" s="377">
        <v>13</v>
      </c>
      <c r="AD488" s="357" t="str">
        <f t="array" ref="AD488">IF(COUNT(IF($R$5:$R$66=$AC488,IF($A$5:$A$66=AD$474,$T$5:$T$66,""),""))=0,"-",AVERAGE(IF($R$5:$R$66=$AC488,IF($A$5:$A$66=AD$474,$T$5:$T$66,""))))</f>
        <v>-</v>
      </c>
      <c r="AE488" s="357" t="str">
        <f t="array" ref="AE488">IF(COUNT(IF($R$5:$R$66=$AC488,IF($A$5:$A$66=AE$474,$T$5:$T$66,""),""))=0,"-",AVERAGE(IF($R$5:$R$66=$AC488,IF($A$5:$A$66=AE$474,$T$5:$T$66,""))))</f>
        <v>-</v>
      </c>
      <c r="AF488" s="357" t="str">
        <f t="array" ref="AF488">IF(COUNT(IF($R$5:$R$66=$AC488,IF($A$5:$A$66=AF$474,$T$5:$T$66,""),""))=0,"-",AVERAGE(IF($R$5:$R$66=$AC488,IF($A$5:$A$66=AF$474,$T$5:$T$66,""))))</f>
        <v>-</v>
      </c>
      <c r="AG488" s="357" t="str">
        <f t="array" ref="AG488">IF(COUNT(IF($R$5:$R$66=$AC488,IF($A$5:$A$66=AG$474,$T$5:$T$66,""),""))=0,"-",AVERAGE(IF($R$5:$R$66=$AC488,IF($A$5:$A$66=AG$474,$T$5:$T$66,""))))</f>
        <v>-</v>
      </c>
      <c r="AH488" s="357" t="str">
        <f t="array" ref="AH488">IF(COUNT(IF($R$5:$R$66=$AC488,IF($A$5:$A$66=AH$474,$T$5:$T$66,""),""))=0,"-",AVERAGE(IF($R$5:$R$66=$AC488,IF($A$5:$A$66=AH$474,$T$5:$T$66,""))))</f>
        <v>-</v>
      </c>
      <c r="AI488" s="357" t="str">
        <f t="array" ref="AI488">IF(COUNT(IF($R$5:$R$66=$AC488,IF($A$5:$A$66=AI$474,$T$5:$T$66,""),""))=0,"-",AVERAGE(IF($R$5:$R$66=$AC488,IF($A$5:$A$66=AI$474,$T$5:$T$66,""))))</f>
        <v>-</v>
      </c>
      <c r="AJ488" s="357" t="str">
        <f t="array" ref="AJ488">IF(COUNT(IF($R$5:$R$66=$AC488,IF($A$5:$A$66=AJ$474,$T$5:$T$66,""),""))=0,"-",AVERAGE(IF($R$5:$R$66=$AC488,IF($A$5:$A$66=AJ$474,$T$5:$T$66,""))))</f>
        <v>-</v>
      </c>
      <c r="AK488" s="357" t="str">
        <f t="array" ref="AK488">IF(COUNT(IF($R$5:$R$66=$AC488,IF($A$5:$A$66=AK$474,$T$5:$T$66,""),""))=0,"-",AVERAGE(IF($R$5:$R$66=$AC488,IF($A$5:$A$66=AK$474,$T$5:$T$66,""))))</f>
        <v>-</v>
      </c>
      <c r="AL488" s="357" t="str">
        <f t="array" ref="AL488">IF(COUNT(IF($R$5:$R$66=$AC488,IF($A$5:$A$66=AL$474,$T$5:$T$66,""),""))=0,"-",AVERAGE(IF($R$5:$R$66=$AC488,IF($A$5:$A$66=AL$474,$T$5:$T$66,""))))</f>
        <v>-</v>
      </c>
      <c r="AM488" s="357" t="str">
        <f t="array" ref="AM488">IF(COUNT(IF($R$5:$R$66=$AC488,IF($A$5:$A$66=AM$474,$T$5:$T$66,""),""))=0,"-",AVERAGE(IF($R$5:$R$66=$AC488,IF($A$5:$A$66=AM$474,$T$5:$T$66,""))))</f>
        <v>-</v>
      </c>
      <c r="AN488" s="357" t="str">
        <f t="array" ref="AN488">IF(COUNT(IF($R$5:$R$66=$AC488,IF($A$5:$A$66=AN$474,$T$5:$T$66,""),""))=0,"-",AVERAGE(IF($R$5:$R$66=$AC488,IF($A$5:$A$66=AN$474,$T$5:$T$66,""))))</f>
        <v>-</v>
      </c>
      <c r="AO488" s="357" t="str">
        <f t="array" ref="AO488">IF(COUNT(IF($R$5:$R$66=$AC488,IF($A$5:$A$66=AO$474,$T$5:$T$66,""),""))=0,"-",AVERAGE(IF($R$5:$R$66=$AC488,IF($A$5:$A$66=AO$474,$T$5:$T$66,""))))</f>
        <v>-</v>
      </c>
      <c r="AP488" s="359" t="str">
        <f t="array" ref="AP488">IF(AP466&gt;1,AVERAGE(IF($R$5:$R$66=$AC488,$T$5:$T$66,"")),"-")</f>
        <v>-</v>
      </c>
      <c r="AQ488" s="19"/>
      <c r="AR488" s="8"/>
      <c r="AS488" s="19"/>
      <c r="AT488" s="19"/>
      <c r="AU488" s="19"/>
      <c r="AV488" s="19"/>
      <c r="AW488" s="19"/>
      <c r="AX488" s="19"/>
      <c r="AY488" s="19"/>
      <c r="AZ488" s="19"/>
      <c r="BA488" s="19"/>
      <c r="BB488" s="19"/>
      <c r="BC488" s="19"/>
      <c r="BQ488" s="12"/>
      <c r="BR488" s="12"/>
      <c r="BS488" s="12"/>
      <c r="BT488" s="76"/>
      <c r="BU488" s="76"/>
    </row>
    <row r="489" spans="1:73">
      <c r="A489" s="19"/>
      <c r="B489" s="19"/>
      <c r="C489" s="19"/>
      <c r="D489" s="19"/>
      <c r="E489" s="89"/>
      <c r="F489" s="89"/>
      <c r="G489" s="19"/>
      <c r="H489" s="90"/>
      <c r="I489" s="90"/>
      <c r="J489" s="19"/>
      <c r="K489" s="19"/>
      <c r="L489" s="19"/>
      <c r="M489" s="19"/>
      <c r="N489" s="19"/>
      <c r="O489" s="19"/>
      <c r="P489" s="19"/>
      <c r="Q489" s="19"/>
      <c r="R489" s="141"/>
      <c r="S489" s="141"/>
      <c r="T489" s="141"/>
      <c r="U489" s="141"/>
      <c r="V489" s="141"/>
      <c r="W489" s="141"/>
      <c r="X489" s="141"/>
      <c r="Y489" s="141"/>
      <c r="Z489" s="19"/>
      <c r="AA489" s="19"/>
      <c r="AB489" s="19"/>
      <c r="AC489" s="377">
        <v>14</v>
      </c>
      <c r="AD489" s="357" t="str">
        <f t="array" ref="AD489">IF(COUNT(IF($R$5:$R$66=$AC489,IF($A$5:$A$66=AD$474,$T$5:$T$66,""),""))=0,"-",AVERAGE(IF($R$5:$R$66=$AC489,IF($A$5:$A$66=AD$474,$T$5:$T$66,""))))</f>
        <v>-</v>
      </c>
      <c r="AE489" s="357" t="str">
        <f t="array" ref="AE489">IF(COUNT(IF($R$5:$R$66=$AC489,IF($A$5:$A$66=AE$474,$T$5:$T$66,""),""))=0,"-",AVERAGE(IF($R$5:$R$66=$AC489,IF($A$5:$A$66=AE$474,$T$5:$T$66,""))))</f>
        <v>-</v>
      </c>
      <c r="AF489" s="357" t="str">
        <f t="array" ref="AF489">IF(COUNT(IF($R$5:$R$66=$AC489,IF($A$5:$A$66=AF$474,$T$5:$T$66,""),""))=0,"-",AVERAGE(IF($R$5:$R$66=$AC489,IF($A$5:$A$66=AF$474,$T$5:$T$66,""))))</f>
        <v>-</v>
      </c>
      <c r="AG489" s="357" t="str">
        <f t="array" ref="AG489">IF(COUNT(IF($R$5:$R$66=$AC489,IF($A$5:$A$66=AG$474,$T$5:$T$66,""),""))=0,"-",AVERAGE(IF($R$5:$R$66=$AC489,IF($A$5:$A$66=AG$474,$T$5:$T$66,""))))</f>
        <v>-</v>
      </c>
      <c r="AH489" s="357" t="str">
        <f t="array" ref="AH489">IF(COUNT(IF($R$5:$R$66=$AC489,IF($A$5:$A$66=AH$474,$T$5:$T$66,""),""))=0,"-",AVERAGE(IF($R$5:$R$66=$AC489,IF($A$5:$A$66=AH$474,$T$5:$T$66,""))))</f>
        <v>-</v>
      </c>
      <c r="AI489" s="357" t="str">
        <f t="array" ref="AI489">IF(COUNT(IF($R$5:$R$66=$AC489,IF($A$5:$A$66=AI$474,$T$5:$T$66,""),""))=0,"-",AVERAGE(IF($R$5:$R$66=$AC489,IF($A$5:$A$66=AI$474,$T$5:$T$66,""))))</f>
        <v>-</v>
      </c>
      <c r="AJ489" s="357" t="str">
        <f t="array" ref="AJ489">IF(COUNT(IF($R$5:$R$66=$AC489,IF($A$5:$A$66=AJ$474,$T$5:$T$66,""),""))=0,"-",AVERAGE(IF($R$5:$R$66=$AC489,IF($A$5:$A$66=AJ$474,$T$5:$T$66,""))))</f>
        <v>-</v>
      </c>
      <c r="AK489" s="357" t="str">
        <f t="array" ref="AK489">IF(COUNT(IF($R$5:$R$66=$AC489,IF($A$5:$A$66=AK$474,$T$5:$T$66,""),""))=0,"-",AVERAGE(IF($R$5:$R$66=$AC489,IF($A$5:$A$66=AK$474,$T$5:$T$66,""))))</f>
        <v>-</v>
      </c>
      <c r="AL489" s="357" t="str">
        <f t="array" ref="AL489">IF(COUNT(IF($R$5:$R$66=$AC489,IF($A$5:$A$66=AL$474,$T$5:$T$66,""),""))=0,"-",AVERAGE(IF($R$5:$R$66=$AC489,IF($A$5:$A$66=AL$474,$T$5:$T$66,""))))</f>
        <v>-</v>
      </c>
      <c r="AM489" s="357" t="str">
        <f t="array" ref="AM489">IF(COUNT(IF($R$5:$R$66=$AC489,IF($A$5:$A$66=AM$474,$T$5:$T$66,""),""))=0,"-",AVERAGE(IF($R$5:$R$66=$AC489,IF($A$5:$A$66=AM$474,$T$5:$T$66,""))))</f>
        <v>-</v>
      </c>
      <c r="AN489" s="357" t="str">
        <f t="array" ref="AN489">IF(COUNT(IF($R$5:$R$66=$AC489,IF($A$5:$A$66=AN$474,$T$5:$T$66,""),""))=0,"-",AVERAGE(IF($R$5:$R$66=$AC489,IF($A$5:$A$66=AN$474,$T$5:$T$66,""))))</f>
        <v>-</v>
      </c>
      <c r="AO489" s="357" t="str">
        <f t="array" ref="AO489">IF(COUNT(IF($R$5:$R$66=$AC489,IF($A$5:$A$66=AO$474,$T$5:$T$66,""),""))=0,"-",AVERAGE(IF($R$5:$R$66=$AC489,IF($A$5:$A$66=AO$474,$T$5:$T$66,""))))</f>
        <v>-</v>
      </c>
      <c r="AP489" s="359" t="str">
        <f t="array" ref="AP489">IF(AP467&gt;1,AVERAGE(IF($R$5:$R$66=$AC489,$T$5:$T$66,"")),"-")</f>
        <v>-</v>
      </c>
      <c r="AQ489" s="19"/>
      <c r="AR489" s="8"/>
      <c r="AS489" s="19"/>
      <c r="AT489" s="19"/>
      <c r="AU489" s="19"/>
      <c r="AV489" s="19"/>
      <c r="AW489" s="19"/>
      <c r="AX489" s="19"/>
      <c r="AY489" s="19"/>
      <c r="AZ489" s="19"/>
      <c r="BA489" s="19"/>
      <c r="BB489" s="19"/>
      <c r="BC489" s="19"/>
      <c r="BQ489" s="12"/>
      <c r="BR489" s="12"/>
      <c r="BS489" s="12"/>
      <c r="BT489" s="76"/>
      <c r="BU489" s="76"/>
    </row>
    <row r="490" spans="1:73">
      <c r="A490" s="19"/>
      <c r="B490" s="19"/>
      <c r="C490" s="19"/>
      <c r="D490" s="19"/>
      <c r="E490" s="89"/>
      <c r="F490" s="89"/>
      <c r="G490" s="19"/>
      <c r="H490" s="90"/>
      <c r="I490" s="90"/>
      <c r="J490" s="19"/>
      <c r="K490" s="19"/>
      <c r="L490" s="19"/>
      <c r="M490" s="19"/>
      <c r="N490" s="19"/>
      <c r="O490" s="19"/>
      <c r="P490" s="19"/>
      <c r="Q490" s="19"/>
      <c r="R490" s="141"/>
      <c r="S490" s="141"/>
      <c r="T490" s="141"/>
      <c r="U490" s="141"/>
      <c r="V490" s="141"/>
      <c r="W490" s="141"/>
      <c r="X490" s="141"/>
      <c r="Y490" s="141"/>
      <c r="Z490" s="19"/>
      <c r="AA490" s="19"/>
      <c r="AB490" s="19"/>
      <c r="AC490" s="377">
        <v>15</v>
      </c>
      <c r="AD490" s="357" t="str">
        <f t="array" ref="AD490">IF(COUNT(IF($R$5:$R$66=$AC490,IF($A$5:$A$66=AD$474,$T$5:$T$66,""),""))=0,"-",AVERAGE(IF($R$5:$R$66=$AC490,IF($A$5:$A$66=AD$474,$T$5:$T$66,""))))</f>
        <v>-</v>
      </c>
      <c r="AE490" s="357" t="str">
        <f t="array" ref="AE490">IF(COUNT(IF($R$5:$R$66=$AC490,IF($A$5:$A$66=AE$474,$T$5:$T$66,""),""))=0,"-",AVERAGE(IF($R$5:$R$66=$AC490,IF($A$5:$A$66=AE$474,$T$5:$T$66,""))))</f>
        <v>-</v>
      </c>
      <c r="AF490" s="357" t="str">
        <f t="array" ref="AF490">IF(COUNT(IF($R$5:$R$66=$AC490,IF($A$5:$A$66=AF$474,$T$5:$T$66,""),""))=0,"-",AVERAGE(IF($R$5:$R$66=$AC490,IF($A$5:$A$66=AF$474,$T$5:$T$66,""))))</f>
        <v>-</v>
      </c>
      <c r="AG490" s="357" t="str">
        <f t="array" ref="AG490">IF(COUNT(IF($R$5:$R$66=$AC490,IF($A$5:$A$66=AG$474,$T$5:$T$66,""),""))=0,"-",AVERAGE(IF($R$5:$R$66=$AC490,IF($A$5:$A$66=AG$474,$T$5:$T$66,""))))</f>
        <v>-</v>
      </c>
      <c r="AH490" s="357" t="str">
        <f t="array" ref="AH490">IF(COUNT(IF($R$5:$R$66=$AC490,IF($A$5:$A$66=AH$474,$T$5:$T$66,""),""))=0,"-",AVERAGE(IF($R$5:$R$66=$AC490,IF($A$5:$A$66=AH$474,$T$5:$T$66,""))))</f>
        <v>-</v>
      </c>
      <c r="AI490" s="357" t="str">
        <f t="array" ref="AI490">IF(COUNT(IF($R$5:$R$66=$AC490,IF($A$5:$A$66=AI$474,$T$5:$T$66,""),""))=0,"-",AVERAGE(IF($R$5:$R$66=$AC490,IF($A$5:$A$66=AI$474,$T$5:$T$66,""))))</f>
        <v>-</v>
      </c>
      <c r="AJ490" s="357" t="str">
        <f t="array" ref="AJ490">IF(COUNT(IF($R$5:$R$66=$AC490,IF($A$5:$A$66=AJ$474,$T$5:$T$66,""),""))=0,"-",AVERAGE(IF($R$5:$R$66=$AC490,IF($A$5:$A$66=AJ$474,$T$5:$T$66,""))))</f>
        <v>-</v>
      </c>
      <c r="AK490" s="357" t="str">
        <f t="array" ref="AK490">IF(COUNT(IF($R$5:$R$66=$AC490,IF($A$5:$A$66=AK$474,$T$5:$T$66,""),""))=0,"-",AVERAGE(IF($R$5:$R$66=$AC490,IF($A$5:$A$66=AK$474,$T$5:$T$66,""))))</f>
        <v>-</v>
      </c>
      <c r="AL490" s="357" t="str">
        <f t="array" ref="AL490">IF(COUNT(IF($R$5:$R$66=$AC490,IF($A$5:$A$66=AL$474,$T$5:$T$66,""),""))=0,"-",AVERAGE(IF($R$5:$R$66=$AC490,IF($A$5:$A$66=AL$474,$T$5:$T$66,""))))</f>
        <v>-</v>
      </c>
      <c r="AM490" s="357" t="str">
        <f t="array" ref="AM490">IF(COUNT(IF($R$5:$R$66=$AC490,IF($A$5:$A$66=AM$474,$T$5:$T$66,""),""))=0,"-",AVERAGE(IF($R$5:$R$66=$AC490,IF($A$5:$A$66=AM$474,$T$5:$T$66,""))))</f>
        <v>-</v>
      </c>
      <c r="AN490" s="357" t="str">
        <f t="array" ref="AN490">IF(COUNT(IF($R$5:$R$66=$AC490,IF($A$5:$A$66=AN$474,$T$5:$T$66,""),""))=0,"-",AVERAGE(IF($R$5:$R$66=$AC490,IF($A$5:$A$66=AN$474,$T$5:$T$66,""))))</f>
        <v>-</v>
      </c>
      <c r="AO490" s="357" t="str">
        <f t="array" ref="AO490">IF(COUNT(IF($R$5:$R$66=$AC490,IF($A$5:$A$66=AO$474,$T$5:$T$66,""),""))=0,"-",AVERAGE(IF($R$5:$R$66=$AC490,IF($A$5:$A$66=AO$474,$T$5:$T$66,""))))</f>
        <v>-</v>
      </c>
      <c r="AP490" s="360" t="str">
        <f t="array" ref="AP490">IF(AP468&gt;1,AVERAGE(IF($R$5:$R$66=$AC490,$T$5:$T$66,"")),"-")</f>
        <v>-</v>
      </c>
      <c r="AQ490" s="19"/>
      <c r="AR490" s="8"/>
      <c r="AS490" s="19"/>
      <c r="AT490" s="19"/>
      <c r="AU490" s="19"/>
      <c r="AV490" s="19"/>
      <c r="AW490" s="19"/>
      <c r="AX490" s="19"/>
      <c r="AY490" s="19"/>
      <c r="AZ490" s="19"/>
      <c r="BA490" s="19"/>
      <c r="BB490" s="19"/>
      <c r="BC490" s="19"/>
      <c r="BQ490" s="12"/>
      <c r="BR490" s="12"/>
      <c r="BS490" s="12"/>
      <c r="BT490" s="76"/>
      <c r="BU490" s="76"/>
    </row>
    <row r="491" spans="1:73">
      <c r="A491" s="19"/>
      <c r="B491" s="19"/>
      <c r="C491" s="19"/>
      <c r="D491" s="19"/>
      <c r="E491" s="89"/>
      <c r="F491" s="89"/>
      <c r="G491" s="19"/>
      <c r="H491" s="90"/>
      <c r="I491" s="90"/>
      <c r="J491" s="19"/>
      <c r="K491" s="19"/>
      <c r="L491" s="19"/>
      <c r="M491" s="19"/>
      <c r="N491" s="19"/>
      <c r="O491" s="19"/>
      <c r="P491" s="19"/>
      <c r="Q491" s="19"/>
      <c r="R491" s="141"/>
      <c r="S491" s="141"/>
      <c r="T491" s="141"/>
      <c r="U491" s="141"/>
      <c r="V491" s="141"/>
      <c r="W491" s="141"/>
      <c r="X491" s="141"/>
      <c r="Y491" s="141"/>
      <c r="Z491" s="19"/>
      <c r="AA491" s="19"/>
      <c r="AB491" s="19"/>
      <c r="AC491" s="379" t="s">
        <v>87</v>
      </c>
      <c r="AD491" s="362">
        <f t="shared" ref="AD491:AP491" si="122">IF(AD469=0,"-",SUMPRODUCT(AD475:AD490,AD453:AD468)/AD469)</f>
        <v>0.10001233972644309</v>
      </c>
      <c r="AE491" s="363">
        <f t="shared" si="122"/>
        <v>5.9435136342719144E-2</v>
      </c>
      <c r="AF491" s="363" t="str">
        <f t="shared" si="122"/>
        <v>-</v>
      </c>
      <c r="AG491" s="363" t="str">
        <f t="shared" si="122"/>
        <v>-</v>
      </c>
      <c r="AH491" s="363" t="str">
        <f t="shared" si="122"/>
        <v>-</v>
      </c>
      <c r="AI491" s="363" t="str">
        <f t="shared" si="122"/>
        <v>-</v>
      </c>
      <c r="AJ491" s="363" t="str">
        <f t="shared" si="122"/>
        <v>-</v>
      </c>
      <c r="AK491" s="363" t="str">
        <f t="shared" si="122"/>
        <v>-</v>
      </c>
      <c r="AL491" s="363" t="str">
        <f t="shared" si="122"/>
        <v>-</v>
      </c>
      <c r="AM491" s="363" t="str">
        <f t="shared" si="122"/>
        <v>-</v>
      </c>
      <c r="AN491" s="363" t="str">
        <f t="shared" si="122"/>
        <v>-</v>
      </c>
      <c r="AO491" s="364" t="str">
        <f t="shared" si="122"/>
        <v>-</v>
      </c>
      <c r="AP491" s="365">
        <f t="shared" si="122"/>
        <v>7.9029799553087074E-2</v>
      </c>
      <c r="AQ491" s="19"/>
      <c r="AR491" s="8"/>
      <c r="AS491" s="19"/>
      <c r="AT491" s="19"/>
      <c r="AU491" s="19"/>
      <c r="AV491" s="19"/>
      <c r="AW491" s="19"/>
      <c r="AX491" s="19"/>
      <c r="AY491" s="19"/>
      <c r="AZ491" s="19"/>
      <c r="BA491" s="19"/>
      <c r="BB491" s="19"/>
      <c r="BC491" s="19"/>
      <c r="BQ491" s="12"/>
      <c r="BR491" s="12"/>
      <c r="BS491" s="12"/>
      <c r="BT491" s="76"/>
      <c r="BU491" s="76"/>
    </row>
    <row r="492" spans="1:73">
      <c r="A492" s="19"/>
      <c r="B492" s="19"/>
      <c r="C492" s="19"/>
      <c r="D492" s="19"/>
      <c r="E492" s="89"/>
      <c r="F492" s="89"/>
      <c r="G492" s="19"/>
      <c r="H492" s="90"/>
      <c r="I492" s="90"/>
      <c r="J492" s="19"/>
      <c r="K492" s="19"/>
      <c r="L492" s="19"/>
      <c r="M492" s="19"/>
      <c r="N492" s="19"/>
      <c r="O492" s="19"/>
      <c r="P492" s="19"/>
      <c r="Q492" s="19"/>
      <c r="R492" s="141"/>
      <c r="S492" s="141"/>
      <c r="T492" s="141"/>
      <c r="U492" s="141"/>
      <c r="V492" s="141"/>
      <c r="W492" s="141"/>
      <c r="X492" s="141"/>
      <c r="Y492" s="141"/>
      <c r="Z492" s="19"/>
      <c r="AA492" s="19"/>
      <c r="AB492" s="19"/>
      <c r="AC492" s="410" t="s">
        <v>88</v>
      </c>
      <c r="AD492" s="118"/>
      <c r="AE492" s="118"/>
      <c r="AF492" s="118"/>
      <c r="AG492" s="118"/>
      <c r="AH492" s="118"/>
      <c r="AI492" s="118"/>
      <c r="AJ492" s="118"/>
      <c r="AK492" s="118"/>
      <c r="AL492" s="118"/>
      <c r="AM492" s="118"/>
      <c r="AN492" s="118"/>
      <c r="AO492" s="118"/>
      <c r="AP492" s="118"/>
      <c r="AQ492" s="19"/>
      <c r="AR492" s="8"/>
      <c r="AS492" s="19"/>
      <c r="AT492" s="19"/>
      <c r="AU492" s="19"/>
      <c r="AV492" s="19"/>
      <c r="AW492" s="19"/>
      <c r="AX492" s="19"/>
      <c r="AY492" s="19"/>
      <c r="AZ492" s="19"/>
      <c r="BA492" s="19"/>
      <c r="BB492" s="19"/>
      <c r="BC492" s="19"/>
      <c r="BQ492" s="12"/>
      <c r="BR492" s="12"/>
      <c r="BS492" s="12"/>
      <c r="BT492" s="76"/>
      <c r="BU492" s="76"/>
    </row>
    <row r="493" spans="1:73">
      <c r="A493" s="19"/>
      <c r="B493" s="19"/>
      <c r="C493" s="19"/>
      <c r="D493" s="19"/>
      <c r="E493" s="89"/>
      <c r="F493" s="89"/>
      <c r="G493" s="19"/>
      <c r="H493" s="90"/>
      <c r="I493" s="90"/>
      <c r="J493" s="19"/>
      <c r="K493" s="19"/>
      <c r="L493" s="19"/>
      <c r="M493" s="19"/>
      <c r="N493" s="19"/>
      <c r="O493" s="19"/>
      <c r="P493" s="19"/>
      <c r="Q493" s="19"/>
      <c r="R493" s="141"/>
      <c r="S493" s="141"/>
      <c r="T493" s="141"/>
      <c r="U493" s="141"/>
      <c r="V493" s="141"/>
      <c r="W493" s="141"/>
      <c r="X493" s="141"/>
      <c r="Y493" s="141"/>
      <c r="Z493" s="19"/>
      <c r="AA493" s="19"/>
      <c r="AB493" s="19"/>
      <c r="AC493" s="168"/>
      <c r="AD493" s="353"/>
      <c r="AE493" s="353"/>
      <c r="AF493" s="353"/>
      <c r="AG493" s="353"/>
      <c r="AH493" s="353"/>
      <c r="AI493" s="353"/>
      <c r="AJ493" s="353"/>
      <c r="AK493" s="353"/>
      <c r="AL493" s="353"/>
      <c r="AM493" s="353"/>
      <c r="AN493" s="353"/>
      <c r="AO493" s="353"/>
      <c r="AP493" s="354"/>
      <c r="AQ493" s="19"/>
      <c r="AR493" s="8"/>
      <c r="AS493" s="19"/>
      <c r="AT493" s="19"/>
      <c r="AU493" s="19"/>
      <c r="AV493" s="19"/>
      <c r="AW493" s="19"/>
      <c r="AX493" s="19"/>
      <c r="AY493" s="19"/>
      <c r="AZ493" s="19"/>
      <c r="BA493" s="19"/>
      <c r="BB493" s="19"/>
      <c r="BC493" s="19"/>
      <c r="BQ493" s="12"/>
      <c r="BR493" s="12"/>
      <c r="BS493" s="12"/>
      <c r="BT493" s="76"/>
      <c r="BU493" s="76"/>
    </row>
    <row r="494" spans="1:73">
      <c r="A494" s="19"/>
      <c r="B494" s="19"/>
      <c r="C494" s="19"/>
      <c r="D494" s="19"/>
      <c r="E494" s="89"/>
      <c r="F494" s="89"/>
      <c r="G494" s="19"/>
      <c r="H494" s="90"/>
      <c r="I494" s="90"/>
      <c r="J494" s="19"/>
      <c r="K494" s="19"/>
      <c r="L494" s="19"/>
      <c r="M494" s="19"/>
      <c r="N494" s="19"/>
      <c r="O494" s="19"/>
      <c r="P494" s="19"/>
      <c r="Q494" s="19"/>
      <c r="R494" s="141"/>
      <c r="S494" s="141"/>
      <c r="T494" s="141"/>
      <c r="U494" s="141"/>
      <c r="V494" s="141"/>
      <c r="W494" s="141"/>
      <c r="X494" s="141"/>
      <c r="Y494" s="141"/>
      <c r="Z494" s="19"/>
      <c r="AA494" s="19"/>
      <c r="AB494" s="19"/>
      <c r="AC494" s="593" t="s">
        <v>43</v>
      </c>
      <c r="AD494" s="594"/>
      <c r="AE494" s="594"/>
      <c r="AF494" s="594"/>
      <c r="AG494" s="595"/>
      <c r="AH494" s="136"/>
      <c r="AI494" s="118"/>
      <c r="AJ494" s="118"/>
      <c r="AK494" s="118"/>
      <c r="AL494" s="118"/>
      <c r="AM494" s="118"/>
      <c r="AN494" s="118"/>
      <c r="AO494" s="118"/>
      <c r="AP494" s="118"/>
      <c r="AQ494" s="19"/>
      <c r="AR494" s="8"/>
      <c r="AS494" s="19"/>
      <c r="AT494" s="19"/>
      <c r="AU494" s="19"/>
      <c r="AV494" s="19"/>
      <c r="AW494" s="19"/>
      <c r="AX494" s="19"/>
      <c r="AY494" s="19"/>
      <c r="AZ494" s="19"/>
      <c r="BA494" s="19"/>
      <c r="BB494" s="19"/>
      <c r="BC494" s="19"/>
      <c r="BQ494" s="12"/>
      <c r="BR494" s="12"/>
      <c r="BS494" s="12"/>
      <c r="BT494" s="76"/>
      <c r="BU494" s="76"/>
    </row>
    <row r="495" spans="1:73">
      <c r="A495" s="19"/>
      <c r="B495" s="19"/>
      <c r="C495" s="19"/>
      <c r="D495" s="19"/>
      <c r="E495" s="89"/>
      <c r="F495" s="89"/>
      <c r="G495" s="19"/>
      <c r="H495" s="90"/>
      <c r="I495" s="90"/>
      <c r="J495" s="19"/>
      <c r="K495" s="19"/>
      <c r="L495" s="19"/>
      <c r="M495" s="19"/>
      <c r="N495" s="19"/>
      <c r="O495" s="19"/>
      <c r="P495" s="19"/>
      <c r="Q495" s="19"/>
      <c r="R495" s="141"/>
      <c r="S495" s="141"/>
      <c r="T495" s="141"/>
      <c r="U495" s="141"/>
      <c r="V495" s="141"/>
      <c r="W495" s="141"/>
      <c r="X495" s="141"/>
      <c r="Y495" s="141"/>
      <c r="Z495" s="19"/>
      <c r="AA495" s="19"/>
      <c r="AB495" s="19"/>
      <c r="AC495" s="368" t="str">
        <f>$R$3</f>
        <v>MODAL</v>
      </c>
      <c r="AD495" s="411"/>
      <c r="AE495" s="395"/>
      <c r="AF495" s="395"/>
      <c r="AG495" s="395"/>
      <c r="AH495" s="395"/>
      <c r="AI495" s="395" t="s">
        <v>94</v>
      </c>
      <c r="AJ495" s="395"/>
      <c r="AK495" s="395"/>
      <c r="AL495" s="395"/>
      <c r="AM495" s="395"/>
      <c r="AN495" s="395"/>
      <c r="AO495" s="396"/>
      <c r="AP495" s="369" t="s">
        <v>89</v>
      </c>
      <c r="AQ495" s="19"/>
      <c r="AR495" s="8"/>
      <c r="AS495" s="19"/>
      <c r="AT495" s="19"/>
      <c r="AU495" s="19"/>
      <c r="AV495" s="19"/>
      <c r="AW495" s="19"/>
      <c r="AX495" s="19"/>
      <c r="AY495" s="19"/>
      <c r="AZ495" s="19"/>
      <c r="BA495" s="19"/>
      <c r="BB495" s="19"/>
      <c r="BC495" s="19"/>
      <c r="BQ495" s="12"/>
      <c r="BR495" s="12"/>
      <c r="BS495" s="12"/>
      <c r="BT495" s="76"/>
      <c r="BU495" s="76"/>
    </row>
    <row r="496" spans="1:73">
      <c r="A496" s="19"/>
      <c r="B496" s="19"/>
      <c r="C496" s="19"/>
      <c r="D496" s="19"/>
      <c r="E496" s="89"/>
      <c r="F496" s="89"/>
      <c r="G496" s="19"/>
      <c r="H496" s="90"/>
      <c r="I496" s="90"/>
      <c r="J496" s="19"/>
      <c r="K496" s="19"/>
      <c r="L496" s="19"/>
      <c r="M496" s="19"/>
      <c r="N496" s="19"/>
      <c r="O496" s="19"/>
      <c r="P496" s="19"/>
      <c r="Q496" s="19"/>
      <c r="R496" s="141"/>
      <c r="S496" s="141"/>
      <c r="T496" s="141"/>
      <c r="U496" s="141"/>
      <c r="V496" s="141"/>
      <c r="W496" s="141"/>
      <c r="X496" s="141"/>
      <c r="Y496" s="141"/>
      <c r="Z496" s="19"/>
      <c r="AA496" s="19"/>
      <c r="AB496" s="19"/>
      <c r="AC496" s="370" t="str">
        <f>$R$4</f>
        <v>(R1-R9)</v>
      </c>
      <c r="AD496" s="371" t="str">
        <f t="shared" ref="AD496:AO496" si="123">AD452</f>
        <v>IVa</v>
      </c>
      <c r="AE496" s="372" t="str">
        <f t="shared" si="123"/>
        <v>IVb</v>
      </c>
      <c r="AF496" s="372" t="str">
        <f t="shared" si="123"/>
        <v>C</v>
      </c>
      <c r="AG496" s="372" t="str">
        <f t="shared" si="123"/>
        <v>D</v>
      </c>
      <c r="AH496" s="372" t="str">
        <f t="shared" si="123"/>
        <v>E</v>
      </c>
      <c r="AI496" s="372" t="str">
        <f t="shared" si="123"/>
        <v>F</v>
      </c>
      <c r="AJ496" s="372" t="str">
        <f t="shared" si="123"/>
        <v>G</v>
      </c>
      <c r="AK496" s="372" t="str">
        <f t="shared" si="123"/>
        <v>H</v>
      </c>
      <c r="AL496" s="372" t="str">
        <f t="shared" si="123"/>
        <v>I</v>
      </c>
      <c r="AM496" s="372" t="str">
        <f t="shared" si="123"/>
        <v>J</v>
      </c>
      <c r="AN496" s="372" t="str">
        <f t="shared" si="123"/>
        <v>K</v>
      </c>
      <c r="AO496" s="373" t="str">
        <f t="shared" si="123"/>
        <v>L</v>
      </c>
      <c r="AP496" s="374" t="s">
        <v>90</v>
      </c>
      <c r="AQ496" s="19"/>
      <c r="AR496" s="8"/>
      <c r="AS496" s="19"/>
      <c r="AT496" s="19"/>
      <c r="AU496" s="19"/>
      <c r="AV496" s="19"/>
      <c r="AW496" s="19"/>
      <c r="AX496" s="19"/>
      <c r="AY496" s="19"/>
      <c r="AZ496" s="19"/>
      <c r="BA496" s="19"/>
      <c r="BB496" s="19"/>
      <c r="BC496" s="19"/>
      <c r="BQ496" s="12"/>
      <c r="BR496" s="12"/>
      <c r="BS496" s="12"/>
      <c r="BT496" s="76"/>
      <c r="BU496" s="76"/>
    </row>
    <row r="497" spans="1:73">
      <c r="A497" s="19"/>
      <c r="B497" s="19"/>
      <c r="C497" s="19"/>
      <c r="D497" s="19"/>
      <c r="E497" s="89"/>
      <c r="F497" s="89"/>
      <c r="G497" s="19"/>
      <c r="H497" s="90"/>
      <c r="I497" s="90"/>
      <c r="J497" s="19"/>
      <c r="K497" s="19"/>
      <c r="L497" s="19"/>
      <c r="M497" s="19"/>
      <c r="N497" s="19"/>
      <c r="O497" s="19"/>
      <c r="P497" s="19"/>
      <c r="Q497" s="19"/>
      <c r="R497" s="141"/>
      <c r="S497" s="141"/>
      <c r="T497" s="141"/>
      <c r="U497" s="141"/>
      <c r="V497" s="141"/>
      <c r="W497" s="141"/>
      <c r="X497" s="141"/>
      <c r="Y497" s="141"/>
      <c r="Z497" s="19"/>
      <c r="AA497" s="19"/>
      <c r="AB497" s="19"/>
      <c r="AC497" s="375">
        <v>0</v>
      </c>
      <c r="AD497" s="412" t="str">
        <f t="array" ref="AD497">IF(AD453="-","-",COUNT(IF($R$5:$R$66=$H$5:$Q$66,IF($H$5:$Q$66=$AC497,IF($A$5:$A$66=AD$496,$H$5:$Q$66,""),""),""))/COUNT(IF($R$5:$R$66=$AC497,IF($A$5:$A$66=AD$496,$H$5:$Q$66,""),"")))</f>
        <v>-</v>
      </c>
      <c r="AE497" s="412" t="str">
        <f t="array" ref="AE497">IF(AE453="-","-",COUNT(IF($R$5:$R$66=$H$5:$Q$66,IF($H$5:$Q$66=$AC497,IF($A$5:$A$66=AE$496,$H$5:$Q$66,""),""),""))/COUNT(IF($R$5:$R$66=$AC497,IF($A$5:$A$66=AE$496,$H$5:$Q$66,""),"")))</f>
        <v>-</v>
      </c>
      <c r="AF497" s="412" t="str">
        <f t="array" ref="AF497">IF(AF453="-","-",COUNT(IF($R$5:$R$66=$H$5:$Q$66,IF($H$5:$Q$66=$AC497,IF($A$5:$A$66=AF$496,$H$5:$Q$66,""),""),""))/COUNT(IF($R$5:$R$66=$AC497,IF($A$5:$A$66=AF$496,$H$5:$Q$66,""),"")))</f>
        <v>-</v>
      </c>
      <c r="AG497" s="412" t="str">
        <f t="array" ref="AG497">IF(AG453="-","-",COUNT(IF($R$5:$R$66=$H$5:$Q$66,IF($H$5:$Q$66=$AC497,IF($A$5:$A$66=AG$496,$H$5:$Q$66,""),""),""))/COUNT(IF($R$5:$R$66=$AC497,IF($A$5:$A$66=AG$496,$H$5:$Q$66,""),"")))</f>
        <v>-</v>
      </c>
      <c r="AH497" s="412" t="str">
        <f t="array" ref="AH497">IF(AH453="-","-",COUNT(IF($R$5:$R$66=$H$5:$Q$66,IF($H$5:$Q$66=$AC497,IF($A$5:$A$66=AH$496,$H$5:$Q$66,""),""),""))/COUNT(IF($R$5:$R$66=$AC497,IF($A$5:$A$66=AH$496,$H$5:$Q$66,""),"")))</f>
        <v>-</v>
      </c>
      <c r="AI497" s="412" t="str">
        <f t="array" ref="AI497">IF(AI453="-","-",COUNT(IF($R$5:$R$66=$H$5:$Q$66,IF($H$5:$Q$66=$AC497,IF($A$5:$A$66=AI$496,$H$5:$Q$66,""),""),""))/COUNT(IF($R$5:$R$66=$AC497,IF($A$5:$A$66=AI$496,$H$5:$Q$66,""),"")))</f>
        <v>-</v>
      </c>
      <c r="AJ497" s="412" t="str">
        <f t="array" ref="AJ497">IF(AJ453="-","-",COUNT(IF($R$5:$R$66=$H$5:$Q$66,IF($H$5:$Q$66=$AC497,IF($A$5:$A$66=AJ$496,$H$5:$Q$66,""),""),""))/COUNT(IF($R$5:$R$66=$AC497,IF($A$5:$A$66=AJ$496,$H$5:$Q$66,""),"")))</f>
        <v>-</v>
      </c>
      <c r="AK497" s="412" t="str">
        <f t="array" ref="AK497">IF(AK453="-","-",COUNT(IF($R$5:$R$66=$H$5:$Q$66,IF($H$5:$Q$66=$AC497,IF($A$5:$A$66=AK$496,$H$5:$Q$66,""),""),""))/COUNT(IF($R$5:$R$66=$AC497,IF($A$5:$A$66=AK$496,$H$5:$Q$66,""),"")))</f>
        <v>-</v>
      </c>
      <c r="AL497" s="412" t="str">
        <f t="array" ref="AL497">IF(AL453="-","-",COUNT(IF($R$5:$R$66=$H$5:$Q$66,IF($H$5:$Q$66=$AC497,IF($A$5:$A$66=AL$496,$H$5:$Q$66,""),""),""))/COUNT(IF($R$5:$R$66=$AC497,IF($A$5:$A$66=AL$496,$H$5:$Q$66,""),"")))</f>
        <v>-</v>
      </c>
      <c r="AM497" s="412" t="str">
        <f t="array" ref="AM497">IF(AM453="-","-",COUNT(IF($R$5:$R$66=$H$5:$Q$66,IF($H$5:$Q$66=$AC497,IF($A$5:$A$66=AM$496,$H$5:$Q$66,""),""),""))/COUNT(IF($R$5:$R$66=$AC497,IF($A$5:$A$66=AM$496,$H$5:$Q$66,""),"")))</f>
        <v>-</v>
      </c>
      <c r="AN497" s="412" t="str">
        <f t="array" ref="AN497">IF(AN453="-","-",COUNT(IF($R$5:$R$66=$H$5:$Q$66,IF($H$5:$Q$66=$AC497,IF($A$5:$A$66=AN$496,$H$5:$Q$66,""),""),""))/COUNT(IF($R$5:$R$66=$AC497,IF($A$5:$A$66=AN$496,$H$5:$Q$66,""),"")))</f>
        <v>-</v>
      </c>
      <c r="AO497" s="412" t="str">
        <f t="array" ref="AO497">IF(AO453="-","-",COUNT(IF($R$5:$R$66=$H$5:$Q$66,IF($H$5:$Q$66=$AC497,IF($A$5:$A$66=AO$496,$H$5:$Q$66,""),""),""))/COUNT(IF($R$5:$R$66=$AC497,IF($A$5:$A$66=AO$496,$H$5:$Q$66,""),"")))</f>
        <v>-</v>
      </c>
      <c r="AP497" s="413" t="str">
        <f t="array" ref="AP497">IF(AP453=0,"-",COUNT(IF($R$5:$R$66=$H$5:$Q$66,IF($H$5:$Q$66=$AC497,$H$5:$Q$66,""),""))/COUNT(IF($R$5:$R$66=$AC497,$H$5:$Q$66,"")))</f>
        <v>-</v>
      </c>
      <c r="AQ497" s="19"/>
      <c r="AR497" s="8"/>
      <c r="AS497" s="19"/>
      <c r="AT497" s="19"/>
      <c r="AU497" s="19"/>
      <c r="AV497" s="19"/>
      <c r="AW497" s="19"/>
      <c r="AX497" s="19"/>
      <c r="AY497" s="19"/>
      <c r="AZ497" s="19"/>
      <c r="BA497" s="19"/>
      <c r="BB497" s="19"/>
      <c r="BC497" s="19"/>
      <c r="BQ497" s="12"/>
      <c r="BR497" s="12"/>
      <c r="BS497" s="12"/>
      <c r="BT497" s="76"/>
      <c r="BU497" s="76"/>
    </row>
    <row r="498" spans="1:73">
      <c r="A498" s="19"/>
      <c r="B498" s="19"/>
      <c r="C498" s="19"/>
      <c r="D498" s="19"/>
      <c r="E498" s="89"/>
      <c r="F498" s="89"/>
      <c r="G498" s="19"/>
      <c r="H498" s="90"/>
      <c r="I498" s="90"/>
      <c r="J498" s="19"/>
      <c r="K498" s="19"/>
      <c r="L498" s="19"/>
      <c r="M498" s="19"/>
      <c r="N498" s="19"/>
      <c r="O498" s="19"/>
      <c r="P498" s="19"/>
      <c r="Q498" s="19"/>
      <c r="R498" s="141"/>
      <c r="S498" s="141"/>
      <c r="T498" s="141"/>
      <c r="U498" s="141"/>
      <c r="V498" s="141"/>
      <c r="W498" s="141"/>
      <c r="X498" s="141"/>
      <c r="Y498" s="141"/>
      <c r="Z498" s="19"/>
      <c r="AA498" s="19"/>
      <c r="AB498" s="19"/>
      <c r="AC498" s="377">
        <v>1</v>
      </c>
      <c r="AD498" s="412" t="str">
        <f t="array" ref="AD498">IF(AD454="-","-",COUNT(IF($R$5:$R$66=$H$5:$Q$66,IF($H$5:$Q$66=$AC498,IF($A$5:$A$66=AD$496,$H$5:$Q$66,""),""),""))/COUNT(IF($R$5:$R$66=$AC498,IF($A$5:$A$66=AD$496,$H$5:$Q$66,""),"")))</f>
        <v>-</v>
      </c>
      <c r="AE498" s="412" t="str">
        <f t="array" ref="AE498">IF(AE454="-","-",COUNT(IF($R$5:$R$66=$H$5:$Q$66,IF($H$5:$Q$66=$AC498,IF($A$5:$A$66=AE$496,$H$5:$Q$66,""),""),""))/COUNT(IF($R$5:$R$66=$AC498,IF($A$5:$A$66=AE$496,$H$5:$Q$66,""),"")))</f>
        <v>-</v>
      </c>
      <c r="AF498" s="412" t="str">
        <f t="array" ref="AF498">IF(AF454="-","-",COUNT(IF($R$5:$R$66=$H$5:$Q$66,IF($H$5:$Q$66=$AC498,IF($A$5:$A$66=AF$496,$H$5:$Q$66,""),""),""))/COUNT(IF($R$5:$R$66=$AC498,IF($A$5:$A$66=AF$496,$H$5:$Q$66,""),"")))</f>
        <v>-</v>
      </c>
      <c r="AG498" s="412" t="str">
        <f t="array" ref="AG498">IF(AG454="-","-",COUNT(IF($R$5:$R$66=$H$5:$Q$66,IF($H$5:$Q$66=$AC498,IF($A$5:$A$66=AG$496,$H$5:$Q$66,""),""),""))/COUNT(IF($R$5:$R$66=$AC498,IF($A$5:$A$66=AG$496,$H$5:$Q$66,""),"")))</f>
        <v>-</v>
      </c>
      <c r="AH498" s="412" t="str">
        <f t="array" ref="AH498">IF(AH454="-","-",COUNT(IF($R$5:$R$66=$H$5:$Q$66,IF($H$5:$Q$66=$AC498,IF($A$5:$A$66=AH$496,$H$5:$Q$66,""),""),""))/COUNT(IF($R$5:$R$66=$AC498,IF($A$5:$A$66=AH$496,$H$5:$Q$66,""),"")))</f>
        <v>-</v>
      </c>
      <c r="AI498" s="412" t="str">
        <f t="array" ref="AI498">IF(AI454="-","-",COUNT(IF($R$5:$R$66=$H$5:$Q$66,IF($H$5:$Q$66=$AC498,IF($A$5:$A$66=AI$496,$H$5:$Q$66,""),""),""))/COUNT(IF($R$5:$R$66=$AC498,IF($A$5:$A$66=AI$496,$H$5:$Q$66,""),"")))</f>
        <v>-</v>
      </c>
      <c r="AJ498" s="412" t="str">
        <f t="array" ref="AJ498">IF(AJ454="-","-",COUNT(IF($R$5:$R$66=$H$5:$Q$66,IF($H$5:$Q$66=$AC498,IF($A$5:$A$66=AJ$496,$H$5:$Q$66,""),""),""))/COUNT(IF($R$5:$R$66=$AC498,IF($A$5:$A$66=AJ$496,$H$5:$Q$66,""),"")))</f>
        <v>-</v>
      </c>
      <c r="AK498" s="412" t="str">
        <f t="array" ref="AK498">IF(AK454="-","-",COUNT(IF($R$5:$R$66=$H$5:$Q$66,IF($H$5:$Q$66=$AC498,IF($A$5:$A$66=AK$496,$H$5:$Q$66,""),""),""))/COUNT(IF($R$5:$R$66=$AC498,IF($A$5:$A$66=AK$496,$H$5:$Q$66,""),"")))</f>
        <v>-</v>
      </c>
      <c r="AL498" s="412" t="str">
        <f t="array" ref="AL498">IF(AL454="-","-",COUNT(IF($R$5:$R$66=$H$5:$Q$66,IF($H$5:$Q$66=$AC498,IF($A$5:$A$66=AL$496,$H$5:$Q$66,""),""),""))/COUNT(IF($R$5:$R$66=$AC498,IF($A$5:$A$66=AL$496,$H$5:$Q$66,""),"")))</f>
        <v>-</v>
      </c>
      <c r="AM498" s="412" t="str">
        <f t="array" ref="AM498">IF(AM454="-","-",COUNT(IF($R$5:$R$66=$H$5:$Q$66,IF($H$5:$Q$66=$AC498,IF($A$5:$A$66=AM$496,$H$5:$Q$66,""),""),""))/COUNT(IF($R$5:$R$66=$AC498,IF($A$5:$A$66=AM$496,$H$5:$Q$66,""),"")))</f>
        <v>-</v>
      </c>
      <c r="AN498" s="412" t="str">
        <f t="array" ref="AN498">IF(AN454="-","-",COUNT(IF($R$5:$R$66=$H$5:$Q$66,IF($H$5:$Q$66=$AC498,IF($A$5:$A$66=AN$496,$H$5:$Q$66,""),""),""))/COUNT(IF($R$5:$R$66=$AC498,IF($A$5:$A$66=AN$496,$H$5:$Q$66,""),"")))</f>
        <v>-</v>
      </c>
      <c r="AO498" s="412" t="str">
        <f t="array" ref="AO498">IF(AO454="-","-",COUNT(IF($R$5:$R$66=$H$5:$Q$66,IF($H$5:$Q$66=$AC498,IF($A$5:$A$66=AO$496,$H$5:$Q$66,""),""),""))/COUNT(IF($R$5:$R$66=$AC498,IF($A$5:$A$66=AO$496,$H$5:$Q$66,""),"")))</f>
        <v>-</v>
      </c>
      <c r="AP498" s="414" t="str">
        <f t="array" ref="AP498">IF(AP454=0,"-",COUNT(IF($R$5:$R$66=$H$5:$Q$66,IF($H$5:$Q$66=$AC498,$H$5:$Q$66,""),""))/COUNT(IF($R$5:$R$66=$AC498,$H$5:$Q$66,"")))</f>
        <v>-</v>
      </c>
      <c r="AQ498" s="19"/>
      <c r="AR498" s="8"/>
      <c r="AS498" s="19"/>
      <c r="AT498" s="19"/>
      <c r="AU498" s="19"/>
      <c r="AV498" s="19"/>
      <c r="AW498" s="19"/>
      <c r="AX498" s="19"/>
      <c r="AY498" s="19"/>
      <c r="AZ498" s="19"/>
      <c r="BA498" s="19"/>
      <c r="BB498" s="19"/>
      <c r="BC498" s="19"/>
      <c r="BQ498" s="12"/>
      <c r="BR498" s="12"/>
      <c r="BS498" s="12"/>
      <c r="BT498" s="76"/>
      <c r="BU498" s="76"/>
    </row>
    <row r="499" spans="1:73">
      <c r="A499" s="19"/>
      <c r="B499" s="19"/>
      <c r="C499" s="19"/>
      <c r="D499" s="19"/>
      <c r="E499" s="89"/>
      <c r="F499" s="89"/>
      <c r="G499" s="19"/>
      <c r="H499" s="90"/>
      <c r="I499" s="90"/>
      <c r="J499" s="19"/>
      <c r="K499" s="19"/>
      <c r="L499" s="19"/>
      <c r="M499" s="19"/>
      <c r="N499" s="19"/>
      <c r="O499" s="19"/>
      <c r="P499" s="19"/>
      <c r="Q499" s="19"/>
      <c r="R499" s="141"/>
      <c r="S499" s="141"/>
      <c r="T499" s="141"/>
      <c r="U499" s="141"/>
      <c r="V499" s="141"/>
      <c r="W499" s="141"/>
      <c r="X499" s="141"/>
      <c r="Y499" s="141"/>
      <c r="Z499" s="19"/>
      <c r="AA499" s="19"/>
      <c r="AB499" s="19"/>
      <c r="AC499" s="377">
        <v>2</v>
      </c>
      <c r="AD499" s="412">
        <f t="array" ref="AD499">IF(AD455="-","-",COUNT(IF($R$5:$R$66=$H$5:$Q$66,IF($H$5:$Q$66=$AC499,IF($A$5:$A$66=AD$496,$H$5:$Q$66,""),""),""))/COUNT(IF($R$5:$R$66=$AC499,IF($A$5:$A$66=AD$496,$H$5:$Q$66,""),"")))</f>
        <v>0.9</v>
      </c>
      <c r="AE499" s="412">
        <f t="array" ref="AE499">IF(AE455="-","-",COUNT(IF($R$5:$R$66=$H$5:$Q$66,IF($H$5:$Q$66=$AC499,IF($A$5:$A$66=AE$496,$H$5:$Q$66,""),""),""))/COUNT(IF($R$5:$R$66=$AC499,IF($A$5:$A$66=AE$496,$H$5:$Q$66,""),"")))</f>
        <v>1</v>
      </c>
      <c r="AF499" s="412" t="str">
        <f t="array" ref="AF499">IF(AF455="-","-",COUNT(IF($R$5:$R$66=$H$5:$Q$66,IF($H$5:$Q$66=$AC499,IF($A$5:$A$66=AF$496,$H$5:$Q$66,""),""),""))/COUNT(IF($R$5:$R$66=$AC499,IF($A$5:$A$66=AF$496,$H$5:$Q$66,""),"")))</f>
        <v>-</v>
      </c>
      <c r="AG499" s="412" t="str">
        <f t="array" ref="AG499">IF(AG455="-","-",COUNT(IF($R$5:$R$66=$H$5:$Q$66,IF($H$5:$Q$66=$AC499,IF($A$5:$A$66=AG$496,$H$5:$Q$66,""),""),""))/COUNT(IF($R$5:$R$66=$AC499,IF($A$5:$A$66=AG$496,$H$5:$Q$66,""),"")))</f>
        <v>-</v>
      </c>
      <c r="AH499" s="412" t="str">
        <f t="array" ref="AH499">IF(AH455="-","-",COUNT(IF($R$5:$R$66=$H$5:$Q$66,IF($H$5:$Q$66=$AC499,IF($A$5:$A$66=AH$496,$H$5:$Q$66,""),""),""))/COUNT(IF($R$5:$R$66=$AC499,IF($A$5:$A$66=AH$496,$H$5:$Q$66,""),"")))</f>
        <v>-</v>
      </c>
      <c r="AI499" s="412" t="str">
        <f t="array" ref="AI499">IF(AI455="-","-",COUNT(IF($R$5:$R$66=$H$5:$Q$66,IF($H$5:$Q$66=$AC499,IF($A$5:$A$66=AI$496,$H$5:$Q$66,""),""),""))/COUNT(IF($R$5:$R$66=$AC499,IF($A$5:$A$66=AI$496,$H$5:$Q$66,""),"")))</f>
        <v>-</v>
      </c>
      <c r="AJ499" s="412" t="str">
        <f t="array" ref="AJ499">IF(AJ455="-","-",COUNT(IF($R$5:$R$66=$H$5:$Q$66,IF($H$5:$Q$66=$AC499,IF($A$5:$A$66=AJ$496,$H$5:$Q$66,""),""),""))/COUNT(IF($R$5:$R$66=$AC499,IF($A$5:$A$66=AJ$496,$H$5:$Q$66,""),"")))</f>
        <v>-</v>
      </c>
      <c r="AK499" s="412" t="str">
        <f t="array" ref="AK499">IF(AK455="-","-",COUNT(IF($R$5:$R$66=$H$5:$Q$66,IF($H$5:$Q$66=$AC499,IF($A$5:$A$66=AK$496,$H$5:$Q$66,""),""),""))/COUNT(IF($R$5:$R$66=$AC499,IF($A$5:$A$66=AK$496,$H$5:$Q$66,""),"")))</f>
        <v>-</v>
      </c>
      <c r="AL499" s="412" t="str">
        <f t="array" ref="AL499">IF(AL455="-","-",COUNT(IF($R$5:$R$66=$H$5:$Q$66,IF($H$5:$Q$66=$AC499,IF($A$5:$A$66=AL$496,$H$5:$Q$66,""),""),""))/COUNT(IF($R$5:$R$66=$AC499,IF($A$5:$A$66=AL$496,$H$5:$Q$66,""),"")))</f>
        <v>-</v>
      </c>
      <c r="AM499" s="412" t="str">
        <f t="array" ref="AM499">IF(AM455="-","-",COUNT(IF($R$5:$R$66=$H$5:$Q$66,IF($H$5:$Q$66=$AC499,IF($A$5:$A$66=AM$496,$H$5:$Q$66,""),""),""))/COUNT(IF($R$5:$R$66=$AC499,IF($A$5:$A$66=AM$496,$H$5:$Q$66,""),"")))</f>
        <v>-</v>
      </c>
      <c r="AN499" s="412" t="str">
        <f t="array" ref="AN499">IF(AN455="-","-",COUNT(IF($R$5:$R$66=$H$5:$Q$66,IF($H$5:$Q$66=$AC499,IF($A$5:$A$66=AN$496,$H$5:$Q$66,""),""),""))/COUNT(IF($R$5:$R$66=$AC499,IF($A$5:$A$66=AN$496,$H$5:$Q$66,""),"")))</f>
        <v>-</v>
      </c>
      <c r="AO499" s="412" t="str">
        <f t="array" ref="AO499">IF(AO455="-","-",COUNT(IF($R$5:$R$66=$H$5:$Q$66,IF($H$5:$Q$66=$AC499,IF($A$5:$A$66=AO$496,$H$5:$Q$66,""),""),""))/COUNT(IF($R$5:$R$66=$AC499,IF($A$5:$A$66=AO$496,$H$5:$Q$66,""),"")))</f>
        <v>-</v>
      </c>
      <c r="AP499" s="414">
        <f t="array" ref="AP499">IF(AP455=0,"-",COUNT(IF($R$5:$R$66=$H$5:$Q$66,IF($H$5:$Q$66=$AC499,$H$5:$Q$66,""),""))/COUNT(IF($R$5:$R$66=$AC499,$H$5:$Q$66,"")))</f>
        <v>0.95</v>
      </c>
      <c r="AQ499" s="19"/>
      <c r="AR499" s="8"/>
      <c r="AS499" s="19"/>
      <c r="AT499" s="19"/>
      <c r="AU499" s="19"/>
      <c r="AV499" s="19"/>
      <c r="AW499" s="19"/>
      <c r="AX499" s="19"/>
      <c r="AY499" s="19"/>
      <c r="AZ499" s="19"/>
      <c r="BA499" s="19"/>
      <c r="BB499" s="19"/>
      <c r="BC499" s="19"/>
      <c r="BQ499" s="12"/>
      <c r="BR499" s="12"/>
      <c r="BS499" s="12"/>
      <c r="BT499" s="76"/>
      <c r="BU499" s="76"/>
    </row>
    <row r="500" spans="1:73">
      <c r="A500" s="19"/>
      <c r="B500" s="19"/>
      <c r="C500" s="19"/>
      <c r="D500" s="19"/>
      <c r="E500" s="89"/>
      <c r="F500" s="89"/>
      <c r="G500" s="19"/>
      <c r="H500" s="90"/>
      <c r="I500" s="90"/>
      <c r="J500" s="19"/>
      <c r="K500" s="19"/>
      <c r="L500" s="19"/>
      <c r="M500" s="19"/>
      <c r="N500" s="19"/>
      <c r="O500" s="19"/>
      <c r="P500" s="19"/>
      <c r="Q500" s="19"/>
      <c r="R500" s="141"/>
      <c r="S500" s="141"/>
      <c r="T500" s="141"/>
      <c r="U500" s="141"/>
      <c r="V500" s="141"/>
      <c r="W500" s="141"/>
      <c r="X500" s="141"/>
      <c r="Y500" s="141"/>
      <c r="Z500" s="19"/>
      <c r="AA500" s="19"/>
      <c r="AB500" s="19"/>
      <c r="AC500" s="377">
        <v>3</v>
      </c>
      <c r="AD500" s="412">
        <f t="array" ref="AD500">IF(AD456="-","-",COUNT(IF($R$5:$R$66=$H$5:$Q$66,IF($H$5:$Q$66=$AC500,IF($A$5:$A$66=AD$496,$H$5:$Q$66,""),""),""))/COUNT(IF($R$5:$R$66=$AC500,IF($A$5:$A$66=AD$496,$H$5:$Q$66,""),"")))</f>
        <v>0.81428571428571428</v>
      </c>
      <c r="AE500" s="412">
        <f t="array" ref="AE500">IF(AE456="-","-",COUNT(IF($R$5:$R$66=$H$5:$Q$66,IF($H$5:$Q$66=$AC500,IF($A$5:$A$66=AE$496,$H$5:$Q$66,""),""),""))/COUNT(IF($R$5:$R$66=$AC500,IF($A$5:$A$66=AE$496,$H$5:$Q$66,""),"")))</f>
        <v>1</v>
      </c>
      <c r="AF500" s="412" t="str">
        <f t="array" ref="AF500">IF(AF456="-","-",COUNT(IF($R$5:$R$66=$H$5:$Q$66,IF($H$5:$Q$66=$AC500,IF($A$5:$A$66=AF$496,$H$5:$Q$66,""),""),""))/COUNT(IF($R$5:$R$66=$AC500,IF($A$5:$A$66=AF$496,$H$5:$Q$66,""),"")))</f>
        <v>-</v>
      </c>
      <c r="AG500" s="412" t="str">
        <f t="array" ref="AG500">IF(AG456="-","-",COUNT(IF($R$5:$R$66=$H$5:$Q$66,IF($H$5:$Q$66=$AC500,IF($A$5:$A$66=AG$496,$H$5:$Q$66,""),""),""))/COUNT(IF($R$5:$R$66=$AC500,IF($A$5:$A$66=AG$496,$H$5:$Q$66,""),"")))</f>
        <v>-</v>
      </c>
      <c r="AH500" s="412" t="str">
        <f t="array" ref="AH500">IF(AH456="-","-",COUNT(IF($R$5:$R$66=$H$5:$Q$66,IF($H$5:$Q$66=$AC500,IF($A$5:$A$66=AH$496,$H$5:$Q$66,""),""),""))/COUNT(IF($R$5:$R$66=$AC500,IF($A$5:$A$66=AH$496,$H$5:$Q$66,""),"")))</f>
        <v>-</v>
      </c>
      <c r="AI500" s="412" t="str">
        <f t="array" ref="AI500">IF(AI456="-","-",COUNT(IF($R$5:$R$66=$H$5:$Q$66,IF($H$5:$Q$66=$AC500,IF($A$5:$A$66=AI$496,$H$5:$Q$66,""),""),""))/COUNT(IF($R$5:$R$66=$AC500,IF($A$5:$A$66=AI$496,$H$5:$Q$66,""),"")))</f>
        <v>-</v>
      </c>
      <c r="AJ500" s="412" t="str">
        <f t="array" ref="AJ500">IF(AJ456="-","-",COUNT(IF($R$5:$R$66=$H$5:$Q$66,IF($H$5:$Q$66=$AC500,IF($A$5:$A$66=AJ$496,$H$5:$Q$66,""),""),""))/COUNT(IF($R$5:$R$66=$AC500,IF($A$5:$A$66=AJ$496,$H$5:$Q$66,""),"")))</f>
        <v>-</v>
      </c>
      <c r="AK500" s="412" t="str">
        <f t="array" ref="AK500">IF(AK456="-","-",COUNT(IF($R$5:$R$66=$H$5:$Q$66,IF($H$5:$Q$66=$AC500,IF($A$5:$A$66=AK$496,$H$5:$Q$66,""),""),""))/COUNT(IF($R$5:$R$66=$AC500,IF($A$5:$A$66=AK$496,$H$5:$Q$66,""),"")))</f>
        <v>-</v>
      </c>
      <c r="AL500" s="412" t="str">
        <f t="array" ref="AL500">IF(AL456="-","-",COUNT(IF($R$5:$R$66=$H$5:$Q$66,IF($H$5:$Q$66=$AC500,IF($A$5:$A$66=AL$496,$H$5:$Q$66,""),""),""))/COUNT(IF($R$5:$R$66=$AC500,IF($A$5:$A$66=AL$496,$H$5:$Q$66,""),"")))</f>
        <v>-</v>
      </c>
      <c r="AM500" s="412" t="str">
        <f t="array" ref="AM500">IF(AM456="-","-",COUNT(IF($R$5:$R$66=$H$5:$Q$66,IF($H$5:$Q$66=$AC500,IF($A$5:$A$66=AM$496,$H$5:$Q$66,""),""),""))/COUNT(IF($R$5:$R$66=$AC500,IF($A$5:$A$66=AM$496,$H$5:$Q$66,""),"")))</f>
        <v>-</v>
      </c>
      <c r="AN500" s="412" t="str">
        <f t="array" ref="AN500">IF(AN456="-","-",COUNT(IF($R$5:$R$66=$H$5:$Q$66,IF($H$5:$Q$66=$AC500,IF($A$5:$A$66=AN$496,$H$5:$Q$66,""),""),""))/COUNT(IF($R$5:$R$66=$AC500,IF($A$5:$A$66=AN$496,$H$5:$Q$66,""),"")))</f>
        <v>-</v>
      </c>
      <c r="AO500" s="412" t="str">
        <f t="array" ref="AO500">IF(AO456="-","-",COUNT(IF($R$5:$R$66=$H$5:$Q$66,IF($H$5:$Q$66=$AC500,IF($A$5:$A$66=AO$496,$H$5:$Q$66,""),""),""))/COUNT(IF($R$5:$R$66=$AC500,IF($A$5:$A$66=AO$496,$H$5:$Q$66,""),"")))</f>
        <v>-</v>
      </c>
      <c r="AP500" s="414">
        <f t="array" ref="AP500">IF(AP456=0,"-",COUNT(IF($R$5:$R$66=$H$5:$Q$66,IF($H$5:$Q$66=$AC500,$H$5:$Q$66,""),""))/COUNT(IF($R$5:$R$66=$AC500,$H$5:$Q$66,"")))</f>
        <v>0.85555555555555551</v>
      </c>
      <c r="AQ500" s="19"/>
      <c r="AR500" s="8"/>
      <c r="AS500" s="19"/>
      <c r="AT500" s="19"/>
      <c r="AU500" s="19"/>
      <c r="AV500" s="19"/>
      <c r="AW500" s="19"/>
      <c r="AX500" s="19"/>
      <c r="AY500" s="19"/>
      <c r="AZ500" s="19"/>
      <c r="BA500" s="19"/>
      <c r="BB500" s="19"/>
      <c r="BC500" s="19"/>
      <c r="BQ500" s="12"/>
      <c r="BR500" s="12"/>
      <c r="BS500" s="12"/>
      <c r="BT500" s="76"/>
      <c r="BU500" s="76"/>
    </row>
    <row r="501" spans="1:73">
      <c r="A501" s="19"/>
      <c r="B501" s="19"/>
      <c r="C501" s="19"/>
      <c r="D501" s="19"/>
      <c r="E501" s="89"/>
      <c r="F501" s="89"/>
      <c r="G501" s="19"/>
      <c r="H501" s="90"/>
      <c r="I501" s="90"/>
      <c r="J501" s="19"/>
      <c r="K501" s="19"/>
      <c r="L501" s="19"/>
      <c r="M501" s="19"/>
      <c r="N501" s="19"/>
      <c r="O501" s="19"/>
      <c r="P501" s="19"/>
      <c r="Q501" s="19"/>
      <c r="R501" s="141"/>
      <c r="S501" s="141"/>
      <c r="T501" s="141"/>
      <c r="U501" s="141"/>
      <c r="V501" s="141"/>
      <c r="W501" s="141"/>
      <c r="X501" s="141"/>
      <c r="Y501" s="141"/>
      <c r="Z501" s="19"/>
      <c r="AA501" s="19"/>
      <c r="AB501" s="19"/>
      <c r="AC501" s="377">
        <v>4</v>
      </c>
      <c r="AD501" s="412">
        <f t="array" ref="AD501">IF(AD457="-","-",COUNT(IF($R$5:$R$66=$H$5:$Q$66,IF($H$5:$Q$66=$AC501,IF($A$5:$A$66=AD$496,$H$5:$Q$66,""),""),""))/COUNT(IF($R$5:$R$66=$AC501,IF($A$5:$A$66=AD$496,$H$5:$Q$66,""),"")))</f>
        <v>0.73076923076923073</v>
      </c>
      <c r="AE501" s="412">
        <f t="array" ref="AE501">IF(AE457="-","-",COUNT(IF($R$5:$R$66=$H$5:$Q$66,IF($H$5:$Q$66=$AC501,IF($A$5:$A$66=AE$496,$H$5:$Q$66,""),""),""))/COUNT(IF($R$5:$R$66=$AC501,IF($A$5:$A$66=AE$496,$H$5:$Q$66,""),"")))</f>
        <v>0.88888888888888884</v>
      </c>
      <c r="AF501" s="412" t="str">
        <f t="array" ref="AF501">IF(AF457="-","-",COUNT(IF($R$5:$R$66=$H$5:$Q$66,IF($H$5:$Q$66=$AC501,IF($A$5:$A$66=AF$496,$H$5:$Q$66,""),""),""))/COUNT(IF($R$5:$R$66=$AC501,IF($A$5:$A$66=AF$496,$H$5:$Q$66,""),"")))</f>
        <v>-</v>
      </c>
      <c r="AG501" s="412" t="str">
        <f t="array" ref="AG501">IF(AG457="-","-",COUNT(IF($R$5:$R$66=$H$5:$Q$66,IF($H$5:$Q$66=$AC501,IF($A$5:$A$66=AG$496,$H$5:$Q$66,""),""),""))/COUNT(IF($R$5:$R$66=$AC501,IF($A$5:$A$66=AG$496,$H$5:$Q$66,""),"")))</f>
        <v>-</v>
      </c>
      <c r="AH501" s="412" t="str">
        <f t="array" ref="AH501">IF(AH457="-","-",COUNT(IF($R$5:$R$66=$H$5:$Q$66,IF($H$5:$Q$66=$AC501,IF($A$5:$A$66=AH$496,$H$5:$Q$66,""),""),""))/COUNT(IF($R$5:$R$66=$AC501,IF($A$5:$A$66=AH$496,$H$5:$Q$66,""),"")))</f>
        <v>-</v>
      </c>
      <c r="AI501" s="412" t="str">
        <f t="array" ref="AI501">IF(AI457="-","-",COUNT(IF($R$5:$R$66=$H$5:$Q$66,IF($H$5:$Q$66=$AC501,IF($A$5:$A$66=AI$496,$H$5:$Q$66,""),""),""))/COUNT(IF($R$5:$R$66=$AC501,IF($A$5:$A$66=AI$496,$H$5:$Q$66,""),"")))</f>
        <v>-</v>
      </c>
      <c r="AJ501" s="412" t="str">
        <f t="array" ref="AJ501">IF(AJ457="-","-",COUNT(IF($R$5:$R$66=$H$5:$Q$66,IF($H$5:$Q$66=$AC501,IF($A$5:$A$66=AJ$496,$H$5:$Q$66,""),""),""))/COUNT(IF($R$5:$R$66=$AC501,IF($A$5:$A$66=AJ$496,$H$5:$Q$66,""),"")))</f>
        <v>-</v>
      </c>
      <c r="AK501" s="412" t="str">
        <f t="array" ref="AK501">IF(AK457="-","-",COUNT(IF($R$5:$R$66=$H$5:$Q$66,IF($H$5:$Q$66=$AC501,IF($A$5:$A$66=AK$496,$H$5:$Q$66,""),""),""))/COUNT(IF($R$5:$R$66=$AC501,IF($A$5:$A$66=AK$496,$H$5:$Q$66,""),"")))</f>
        <v>-</v>
      </c>
      <c r="AL501" s="412" t="str">
        <f t="array" ref="AL501">IF(AL457="-","-",COUNT(IF($R$5:$R$66=$H$5:$Q$66,IF($H$5:$Q$66=$AC501,IF($A$5:$A$66=AL$496,$H$5:$Q$66,""),""),""))/COUNT(IF($R$5:$R$66=$AC501,IF($A$5:$A$66=AL$496,$H$5:$Q$66,""),"")))</f>
        <v>-</v>
      </c>
      <c r="AM501" s="412" t="str">
        <f t="array" ref="AM501">IF(AM457="-","-",COUNT(IF($R$5:$R$66=$H$5:$Q$66,IF($H$5:$Q$66=$AC501,IF($A$5:$A$66=AM$496,$H$5:$Q$66,""),""),""))/COUNT(IF($R$5:$R$66=$AC501,IF($A$5:$A$66=AM$496,$H$5:$Q$66,""),"")))</f>
        <v>-</v>
      </c>
      <c r="AN501" s="412" t="str">
        <f t="array" ref="AN501">IF(AN457="-","-",COUNT(IF($R$5:$R$66=$H$5:$Q$66,IF($H$5:$Q$66=$AC501,IF($A$5:$A$66=AN$496,$H$5:$Q$66,""),""),""))/COUNT(IF($R$5:$R$66=$AC501,IF($A$5:$A$66=AN$496,$H$5:$Q$66,""),"")))</f>
        <v>-</v>
      </c>
      <c r="AO501" s="412" t="str">
        <f t="array" ref="AO501">IF(AO457="-","-",COUNT(IF($R$5:$R$66=$H$5:$Q$66,IF($H$5:$Q$66=$AC501,IF($A$5:$A$66=AO$496,$H$5:$Q$66,""),""),""))/COUNT(IF($R$5:$R$66=$AC501,IF($A$5:$A$66=AO$496,$H$5:$Q$66,""),"")))</f>
        <v>-</v>
      </c>
      <c r="AP501" s="414">
        <f t="array" ref="AP501">IF(AP457=0,"-",COUNT(IF($R$5:$R$66=$H$5:$Q$66,IF($H$5:$Q$66=$AC501,$H$5:$Q$66,""),""))/COUNT(IF($R$5:$R$66=$AC501,$H$5:$Q$66,"")))</f>
        <v>0.79545454545454541</v>
      </c>
      <c r="AQ501" s="19"/>
      <c r="AR501" s="8"/>
      <c r="AS501" s="19"/>
      <c r="AT501" s="19"/>
      <c r="AU501" s="19"/>
      <c r="AV501" s="19"/>
      <c r="AW501" s="19"/>
      <c r="AX501" s="19"/>
      <c r="AY501" s="19"/>
      <c r="AZ501" s="19"/>
      <c r="BA501" s="19"/>
      <c r="BB501" s="19"/>
      <c r="BC501" s="19"/>
      <c r="BQ501" s="12"/>
      <c r="BR501" s="12"/>
      <c r="BS501" s="12"/>
      <c r="BT501" s="76"/>
      <c r="BU501" s="76"/>
    </row>
    <row r="502" spans="1:73">
      <c r="A502" s="19"/>
      <c r="B502" s="19"/>
      <c r="C502" s="19"/>
      <c r="D502" s="19"/>
      <c r="E502" s="89"/>
      <c r="F502" s="89"/>
      <c r="G502" s="19"/>
      <c r="H502" s="90"/>
      <c r="I502" s="90"/>
      <c r="J502" s="19"/>
      <c r="K502" s="19"/>
      <c r="L502" s="19"/>
      <c r="M502" s="19"/>
      <c r="N502" s="19"/>
      <c r="O502" s="19"/>
      <c r="P502" s="19"/>
      <c r="Q502" s="19"/>
      <c r="R502" s="141"/>
      <c r="S502" s="141"/>
      <c r="T502" s="141"/>
      <c r="U502" s="141"/>
      <c r="V502" s="141"/>
      <c r="W502" s="141"/>
      <c r="X502" s="141"/>
      <c r="Y502" s="141"/>
      <c r="Z502" s="19"/>
      <c r="AA502" s="19"/>
      <c r="AB502" s="19"/>
      <c r="AC502" s="377">
        <v>5</v>
      </c>
      <c r="AD502" s="412">
        <f t="array" ref="AD502">IF(AD458="-","-",COUNT(IF($R$5:$R$66=$H$5:$Q$66,IF($H$5:$Q$66=$AC502,IF($A$5:$A$66=AD$496,$H$5:$Q$66,""),""),""))/COUNT(IF($R$5:$R$66=$AC502,IF($A$5:$A$66=AD$496,$H$5:$Q$66,""),"")))</f>
        <v>0.85</v>
      </c>
      <c r="AE502" s="412">
        <f t="array" ref="AE502">IF(AE458="-","-",COUNT(IF($R$5:$R$66=$H$5:$Q$66,IF($H$5:$Q$66=$AC502,IF($A$5:$A$66=AE$496,$H$5:$Q$66,""),""),""))/COUNT(IF($R$5:$R$66=$AC502,IF($A$5:$A$66=AE$496,$H$5:$Q$66,""),"")))</f>
        <v>0.74444444444444446</v>
      </c>
      <c r="AF502" s="412" t="str">
        <f t="array" ref="AF502">IF(AF458="-","-",COUNT(IF($R$5:$R$66=$H$5:$Q$66,IF($H$5:$Q$66=$AC502,IF($A$5:$A$66=AF$496,$H$5:$Q$66,""),""),""))/COUNT(IF($R$5:$R$66=$AC502,IF($A$5:$A$66=AF$496,$H$5:$Q$66,""),"")))</f>
        <v>-</v>
      </c>
      <c r="AG502" s="412" t="str">
        <f t="array" ref="AG502">IF(AG458="-","-",COUNT(IF($R$5:$R$66=$H$5:$Q$66,IF($H$5:$Q$66=$AC502,IF($A$5:$A$66=AG$496,$H$5:$Q$66,""),""),""))/COUNT(IF($R$5:$R$66=$AC502,IF($A$5:$A$66=AG$496,$H$5:$Q$66,""),"")))</f>
        <v>-</v>
      </c>
      <c r="AH502" s="412" t="str">
        <f t="array" ref="AH502">IF(AH458="-","-",COUNT(IF($R$5:$R$66=$H$5:$Q$66,IF($H$5:$Q$66=$AC502,IF($A$5:$A$66=AH$496,$H$5:$Q$66,""),""),""))/COUNT(IF($R$5:$R$66=$AC502,IF($A$5:$A$66=AH$496,$H$5:$Q$66,""),"")))</f>
        <v>-</v>
      </c>
      <c r="AI502" s="412" t="str">
        <f t="array" ref="AI502">IF(AI458="-","-",COUNT(IF($R$5:$R$66=$H$5:$Q$66,IF($H$5:$Q$66=$AC502,IF($A$5:$A$66=AI$496,$H$5:$Q$66,""),""),""))/COUNT(IF($R$5:$R$66=$AC502,IF($A$5:$A$66=AI$496,$H$5:$Q$66,""),"")))</f>
        <v>-</v>
      </c>
      <c r="AJ502" s="412" t="str">
        <f t="array" ref="AJ502">IF(AJ458="-","-",COUNT(IF($R$5:$R$66=$H$5:$Q$66,IF($H$5:$Q$66=$AC502,IF($A$5:$A$66=AJ$496,$H$5:$Q$66,""),""),""))/COUNT(IF($R$5:$R$66=$AC502,IF($A$5:$A$66=AJ$496,$H$5:$Q$66,""),"")))</f>
        <v>-</v>
      </c>
      <c r="AK502" s="412" t="str">
        <f t="array" ref="AK502">IF(AK458="-","-",COUNT(IF($R$5:$R$66=$H$5:$Q$66,IF($H$5:$Q$66=$AC502,IF($A$5:$A$66=AK$496,$H$5:$Q$66,""),""),""))/COUNT(IF($R$5:$R$66=$AC502,IF($A$5:$A$66=AK$496,$H$5:$Q$66,""),"")))</f>
        <v>-</v>
      </c>
      <c r="AL502" s="412" t="str">
        <f t="array" ref="AL502">IF(AL458="-","-",COUNT(IF($R$5:$R$66=$H$5:$Q$66,IF($H$5:$Q$66=$AC502,IF($A$5:$A$66=AL$496,$H$5:$Q$66,""),""),""))/COUNT(IF($R$5:$R$66=$AC502,IF($A$5:$A$66=AL$496,$H$5:$Q$66,""),"")))</f>
        <v>-</v>
      </c>
      <c r="AM502" s="412" t="str">
        <f t="array" ref="AM502">IF(AM458="-","-",COUNT(IF($R$5:$R$66=$H$5:$Q$66,IF($H$5:$Q$66=$AC502,IF($A$5:$A$66=AM$496,$H$5:$Q$66,""),""),""))/COUNT(IF($R$5:$R$66=$AC502,IF($A$5:$A$66=AM$496,$H$5:$Q$66,""),"")))</f>
        <v>-</v>
      </c>
      <c r="AN502" s="412" t="str">
        <f t="array" ref="AN502">IF(AN458="-","-",COUNT(IF($R$5:$R$66=$H$5:$Q$66,IF($H$5:$Q$66=$AC502,IF($A$5:$A$66=AN$496,$H$5:$Q$66,""),""),""))/COUNT(IF($R$5:$R$66=$AC502,IF($A$5:$A$66=AN$496,$H$5:$Q$66,""),"")))</f>
        <v>-</v>
      </c>
      <c r="AO502" s="412" t="str">
        <f t="array" ref="AO502">IF(AO458="-","-",COUNT(IF($R$5:$R$66=$H$5:$Q$66,IF($H$5:$Q$66=$AC502,IF($A$5:$A$66=AO$496,$H$5:$Q$66,""),""),""))/COUNT(IF($R$5:$R$66=$AC502,IF($A$5:$A$66=AO$496,$H$5:$Q$66,""),"")))</f>
        <v>-</v>
      </c>
      <c r="AP502" s="414">
        <f t="array" ref="AP502">IF(AP458=0,"-",COUNT(IF($R$5:$R$66=$H$5:$Q$66,IF($H$5:$Q$66=$AC502,$H$5:$Q$66,""),""))/COUNT(IF($R$5:$R$66=$AC502,$H$5:$Q$66,"")))</f>
        <v>0.77692307692307694</v>
      </c>
      <c r="AQ502" s="19"/>
      <c r="AR502" s="8"/>
      <c r="AS502" s="19"/>
      <c r="AT502" s="19"/>
      <c r="AU502" s="19"/>
      <c r="AV502" s="19"/>
      <c r="AW502" s="19"/>
      <c r="AX502" s="19"/>
      <c r="AY502" s="19"/>
      <c r="AZ502" s="19"/>
      <c r="BA502" s="19"/>
      <c r="BB502" s="19"/>
      <c r="BC502" s="19"/>
      <c r="BQ502" s="12"/>
      <c r="BR502" s="12"/>
      <c r="BS502" s="12"/>
      <c r="BT502" s="76"/>
      <c r="BU502" s="76"/>
    </row>
    <row r="503" spans="1:73">
      <c r="A503" s="19"/>
      <c r="B503" s="19"/>
      <c r="C503" s="19"/>
      <c r="D503" s="19"/>
      <c r="E503" s="89"/>
      <c r="F503" s="89"/>
      <c r="G503" s="19"/>
      <c r="H503" s="90"/>
      <c r="I503" s="90"/>
      <c r="J503" s="19"/>
      <c r="K503" s="19"/>
      <c r="L503" s="19"/>
      <c r="M503" s="19"/>
      <c r="N503" s="19"/>
      <c r="O503" s="19"/>
      <c r="P503" s="19"/>
      <c r="Q503" s="19"/>
      <c r="R503" s="141"/>
      <c r="S503" s="141"/>
      <c r="T503" s="141"/>
      <c r="U503" s="141"/>
      <c r="V503" s="141"/>
      <c r="W503" s="141"/>
      <c r="X503" s="141"/>
      <c r="Y503" s="141"/>
      <c r="Z503" s="19"/>
      <c r="AA503" s="19"/>
      <c r="AB503" s="19"/>
      <c r="AC503" s="377">
        <v>6</v>
      </c>
      <c r="AD503" s="412">
        <f t="array" ref="AD503">IF(AD459="-","-",COUNT(IF($R$5:$R$66=$H$5:$Q$66,IF($H$5:$Q$66=$AC503,IF($A$5:$A$66=AD$496,$H$5:$Q$66,""),""),""))/COUNT(IF($R$5:$R$66=$AC503,IF($A$5:$A$66=AD$496,$H$5:$Q$66,""),"")))</f>
        <v>0.8</v>
      </c>
      <c r="AE503" s="412">
        <f t="array" ref="AE503">IF(AE459="-","-",COUNT(IF($R$5:$R$66=$H$5:$Q$66,IF($H$5:$Q$66=$AC503,IF($A$5:$A$66=AE$496,$H$5:$Q$66,""),""),""))/COUNT(IF($R$5:$R$66=$AC503,IF($A$5:$A$66=AE$496,$H$5:$Q$66,""),"")))</f>
        <v>0.7142857142857143</v>
      </c>
      <c r="AF503" s="412" t="str">
        <f t="array" ref="AF503">IF(AF459="-","-",COUNT(IF($R$5:$R$66=$H$5:$Q$66,IF($H$5:$Q$66=$AC503,IF($A$5:$A$66=AF$496,$H$5:$Q$66,""),""),""))/COUNT(IF($R$5:$R$66=$AC503,IF($A$5:$A$66=AF$496,$H$5:$Q$66,""),"")))</f>
        <v>-</v>
      </c>
      <c r="AG503" s="412" t="str">
        <f t="array" ref="AG503">IF(AG459="-","-",COUNT(IF($R$5:$R$66=$H$5:$Q$66,IF($H$5:$Q$66=$AC503,IF($A$5:$A$66=AG$496,$H$5:$Q$66,""),""),""))/COUNT(IF($R$5:$R$66=$AC503,IF($A$5:$A$66=AG$496,$H$5:$Q$66,""),"")))</f>
        <v>-</v>
      </c>
      <c r="AH503" s="412" t="str">
        <f t="array" ref="AH503">IF(AH459="-","-",COUNT(IF($R$5:$R$66=$H$5:$Q$66,IF($H$5:$Q$66=$AC503,IF($A$5:$A$66=AH$496,$H$5:$Q$66,""),""),""))/COUNT(IF($R$5:$R$66=$AC503,IF($A$5:$A$66=AH$496,$H$5:$Q$66,""),"")))</f>
        <v>-</v>
      </c>
      <c r="AI503" s="412" t="str">
        <f t="array" ref="AI503">IF(AI459="-","-",COUNT(IF($R$5:$R$66=$H$5:$Q$66,IF($H$5:$Q$66=$AC503,IF($A$5:$A$66=AI$496,$H$5:$Q$66,""),""),""))/COUNT(IF($R$5:$R$66=$AC503,IF($A$5:$A$66=AI$496,$H$5:$Q$66,""),"")))</f>
        <v>-</v>
      </c>
      <c r="AJ503" s="412" t="str">
        <f t="array" ref="AJ503">IF(AJ459="-","-",COUNT(IF($R$5:$R$66=$H$5:$Q$66,IF($H$5:$Q$66=$AC503,IF($A$5:$A$66=AJ$496,$H$5:$Q$66,""),""),""))/COUNT(IF($R$5:$R$66=$AC503,IF($A$5:$A$66=AJ$496,$H$5:$Q$66,""),"")))</f>
        <v>-</v>
      </c>
      <c r="AK503" s="412" t="str">
        <f t="array" ref="AK503">IF(AK459="-","-",COUNT(IF($R$5:$R$66=$H$5:$Q$66,IF($H$5:$Q$66=$AC503,IF($A$5:$A$66=AK$496,$H$5:$Q$66,""),""),""))/COUNT(IF($R$5:$R$66=$AC503,IF($A$5:$A$66=AK$496,$H$5:$Q$66,""),"")))</f>
        <v>-</v>
      </c>
      <c r="AL503" s="412" t="str">
        <f t="array" ref="AL503">IF(AL459="-","-",COUNT(IF($R$5:$R$66=$H$5:$Q$66,IF($H$5:$Q$66=$AC503,IF($A$5:$A$66=AL$496,$H$5:$Q$66,""),""),""))/COUNT(IF($R$5:$R$66=$AC503,IF($A$5:$A$66=AL$496,$H$5:$Q$66,""),"")))</f>
        <v>-</v>
      </c>
      <c r="AM503" s="412" t="str">
        <f t="array" ref="AM503">IF(AM459="-","-",COUNT(IF($R$5:$R$66=$H$5:$Q$66,IF($H$5:$Q$66=$AC503,IF($A$5:$A$66=AM$496,$H$5:$Q$66,""),""),""))/COUNT(IF($R$5:$R$66=$AC503,IF($A$5:$A$66=AM$496,$H$5:$Q$66,""),"")))</f>
        <v>-</v>
      </c>
      <c r="AN503" s="412" t="str">
        <f t="array" ref="AN503">IF(AN459="-","-",COUNT(IF($R$5:$R$66=$H$5:$Q$66,IF($H$5:$Q$66=$AC503,IF($A$5:$A$66=AN$496,$H$5:$Q$66,""),""),""))/COUNT(IF($R$5:$R$66=$AC503,IF($A$5:$A$66=AN$496,$H$5:$Q$66,""),"")))</f>
        <v>-</v>
      </c>
      <c r="AO503" s="412" t="str">
        <f t="array" ref="AO503">IF(AO459="-","-",COUNT(IF($R$5:$R$66=$H$5:$Q$66,IF($H$5:$Q$66=$AC503,IF($A$5:$A$66=AO$496,$H$5:$Q$66,""),""),""))/COUNT(IF($R$5:$R$66=$AC503,IF($A$5:$A$66=AO$496,$H$5:$Q$66,""),"")))</f>
        <v>-</v>
      </c>
      <c r="AP503" s="414">
        <f t="array" ref="AP503">IF(AP459=0,"-",COUNT(IF($R$5:$R$66=$H$5:$Q$66,IF($H$5:$Q$66=$AC503,$H$5:$Q$66,""),""))/COUNT(IF($R$5:$R$66=$AC503,$H$5:$Q$66,"")))</f>
        <v>0.74</v>
      </c>
      <c r="AQ503" s="19"/>
      <c r="AR503" s="8"/>
      <c r="AS503" s="19"/>
      <c r="AT503" s="19"/>
      <c r="AU503" s="19"/>
      <c r="AV503" s="19"/>
      <c r="AW503" s="19"/>
      <c r="AX503" s="19"/>
      <c r="AY503" s="19"/>
      <c r="AZ503" s="19"/>
      <c r="BA503" s="19"/>
      <c r="BB503" s="19"/>
      <c r="BC503" s="19"/>
      <c r="BQ503" s="12"/>
      <c r="BR503" s="12"/>
      <c r="BS503" s="12"/>
      <c r="BT503" s="76"/>
      <c r="BU503" s="76"/>
    </row>
    <row r="504" spans="1:73">
      <c r="A504" s="19"/>
      <c r="B504" s="19"/>
      <c r="C504" s="19"/>
      <c r="D504" s="19"/>
      <c r="E504" s="89"/>
      <c r="F504" s="89"/>
      <c r="G504" s="19"/>
      <c r="H504" s="90"/>
      <c r="I504" s="90"/>
      <c r="J504" s="19"/>
      <c r="K504" s="19"/>
      <c r="L504" s="19"/>
      <c r="M504" s="19"/>
      <c r="N504" s="19"/>
      <c r="O504" s="19"/>
      <c r="P504" s="19"/>
      <c r="Q504" s="19"/>
      <c r="R504" s="141"/>
      <c r="S504" s="141"/>
      <c r="T504" s="141"/>
      <c r="U504" s="141"/>
      <c r="V504" s="141"/>
      <c r="W504" s="141"/>
      <c r="X504" s="141"/>
      <c r="Y504" s="141"/>
      <c r="Z504" s="19"/>
      <c r="AA504" s="19"/>
      <c r="AB504" s="19"/>
      <c r="AC504" s="377">
        <v>7</v>
      </c>
      <c r="AD504" s="412" t="str">
        <f t="array" ref="AD504">IF(AD460="-","-",COUNT(IF($R$5:$R$66=$H$5:$Q$66,IF($H$5:$Q$66=$AC504,IF($A$5:$A$66=AD$496,$H$5:$Q$66,""),""),""))/COUNT(IF($R$5:$R$66=$AC504,IF($A$5:$A$66=AD$496,$H$5:$Q$66,""),"")))</f>
        <v>-</v>
      </c>
      <c r="AE504" s="412">
        <f t="array" ref="AE504">IF(AE460="-","-",COUNT(IF($R$5:$R$66=$H$5:$Q$66,IF($H$5:$Q$66=$AC504,IF($A$5:$A$66=AE$496,$H$5:$Q$66,""),""),""))/COUNT(IF($R$5:$R$66=$AC504,IF($A$5:$A$66=AE$496,$H$5:$Q$66,""),"")))</f>
        <v>0.76666666666666672</v>
      </c>
      <c r="AF504" s="412" t="str">
        <f t="array" ref="AF504">IF(AF460="-","-",COUNT(IF($R$5:$R$66=$H$5:$Q$66,IF($H$5:$Q$66=$AC504,IF($A$5:$A$66=AF$496,$H$5:$Q$66,""),""),""))/COUNT(IF($R$5:$R$66=$AC504,IF($A$5:$A$66=AF$496,$H$5:$Q$66,""),"")))</f>
        <v>-</v>
      </c>
      <c r="AG504" s="412" t="str">
        <f t="array" ref="AG504">IF(AG460="-","-",COUNT(IF($R$5:$R$66=$H$5:$Q$66,IF($H$5:$Q$66=$AC504,IF($A$5:$A$66=AG$496,$H$5:$Q$66,""),""),""))/COUNT(IF($R$5:$R$66=$AC504,IF($A$5:$A$66=AG$496,$H$5:$Q$66,""),"")))</f>
        <v>-</v>
      </c>
      <c r="AH504" s="412" t="str">
        <f t="array" ref="AH504">IF(AH460="-","-",COUNT(IF($R$5:$R$66=$H$5:$Q$66,IF($H$5:$Q$66=$AC504,IF($A$5:$A$66=AH$496,$H$5:$Q$66,""),""),""))/COUNT(IF($R$5:$R$66=$AC504,IF($A$5:$A$66=AH$496,$H$5:$Q$66,""),"")))</f>
        <v>-</v>
      </c>
      <c r="AI504" s="412" t="str">
        <f t="array" ref="AI504">IF(AI460="-","-",COUNT(IF($R$5:$R$66=$H$5:$Q$66,IF($H$5:$Q$66=$AC504,IF($A$5:$A$66=AI$496,$H$5:$Q$66,""),""),""))/COUNT(IF($R$5:$R$66=$AC504,IF($A$5:$A$66=AI$496,$H$5:$Q$66,""),"")))</f>
        <v>-</v>
      </c>
      <c r="AJ504" s="412" t="str">
        <f t="array" ref="AJ504">IF(AJ460="-","-",COUNT(IF($R$5:$R$66=$H$5:$Q$66,IF($H$5:$Q$66=$AC504,IF($A$5:$A$66=AJ$496,$H$5:$Q$66,""),""),""))/COUNT(IF($R$5:$R$66=$AC504,IF($A$5:$A$66=AJ$496,$H$5:$Q$66,""),"")))</f>
        <v>-</v>
      </c>
      <c r="AK504" s="412" t="str">
        <f t="array" ref="AK504">IF(AK460="-","-",COUNT(IF($R$5:$R$66=$H$5:$Q$66,IF($H$5:$Q$66=$AC504,IF($A$5:$A$66=AK$496,$H$5:$Q$66,""),""),""))/COUNT(IF($R$5:$R$66=$AC504,IF($A$5:$A$66=AK$496,$H$5:$Q$66,""),"")))</f>
        <v>-</v>
      </c>
      <c r="AL504" s="412" t="str">
        <f t="array" ref="AL504">IF(AL460="-","-",COUNT(IF($R$5:$R$66=$H$5:$Q$66,IF($H$5:$Q$66=$AC504,IF($A$5:$A$66=AL$496,$H$5:$Q$66,""),""),""))/COUNT(IF($R$5:$R$66=$AC504,IF($A$5:$A$66=AL$496,$H$5:$Q$66,""),"")))</f>
        <v>-</v>
      </c>
      <c r="AM504" s="412" t="str">
        <f t="array" ref="AM504">IF(AM460="-","-",COUNT(IF($R$5:$R$66=$H$5:$Q$66,IF($H$5:$Q$66=$AC504,IF($A$5:$A$66=AM$496,$H$5:$Q$66,""),""),""))/COUNT(IF($R$5:$R$66=$AC504,IF($A$5:$A$66=AM$496,$H$5:$Q$66,""),"")))</f>
        <v>-</v>
      </c>
      <c r="AN504" s="412" t="str">
        <f t="array" ref="AN504">IF(AN460="-","-",COUNT(IF($R$5:$R$66=$H$5:$Q$66,IF($H$5:$Q$66=$AC504,IF($A$5:$A$66=AN$496,$H$5:$Q$66,""),""),""))/COUNT(IF($R$5:$R$66=$AC504,IF($A$5:$A$66=AN$496,$H$5:$Q$66,""),"")))</f>
        <v>-</v>
      </c>
      <c r="AO504" s="412" t="str">
        <f t="array" ref="AO504">IF(AO460="-","-",COUNT(IF($R$5:$R$66=$H$5:$Q$66,IF($H$5:$Q$66=$AC504,IF($A$5:$A$66=AO$496,$H$5:$Q$66,""),""),""))/COUNT(IF($R$5:$R$66=$AC504,IF($A$5:$A$66=AO$496,$H$5:$Q$66,""),"")))</f>
        <v>-</v>
      </c>
      <c r="AP504" s="414">
        <f t="array" ref="AP504">IF(AP460=0,"-",COUNT(IF($R$5:$R$66=$H$5:$Q$66,IF($H$5:$Q$66=$AC504,$H$5:$Q$66,""),""))/COUNT(IF($R$5:$R$66=$AC504,$H$5:$Q$66,"")))</f>
        <v>0.76666666666666672</v>
      </c>
      <c r="AQ504" s="19"/>
      <c r="AR504" s="8"/>
      <c r="AS504" s="19"/>
      <c r="AT504" s="19"/>
      <c r="AU504" s="19"/>
      <c r="AV504" s="19"/>
      <c r="AW504" s="19"/>
      <c r="AX504" s="19"/>
      <c r="AY504" s="19"/>
      <c r="AZ504" s="19"/>
      <c r="BA504" s="19"/>
      <c r="BB504" s="19"/>
      <c r="BC504" s="19"/>
      <c r="BQ504" s="12"/>
      <c r="BR504" s="12"/>
      <c r="BS504" s="12"/>
      <c r="BT504" s="76"/>
      <c r="BU504" s="76"/>
    </row>
    <row r="505" spans="1:73">
      <c r="A505" s="19"/>
      <c r="B505" s="19"/>
      <c r="C505" s="19"/>
      <c r="D505" s="19"/>
      <c r="E505" s="89"/>
      <c r="F505" s="89"/>
      <c r="G505" s="19"/>
      <c r="H505" s="90"/>
      <c r="I505" s="90"/>
      <c r="J505" s="19"/>
      <c r="K505" s="19"/>
      <c r="L505" s="19"/>
      <c r="M505" s="19"/>
      <c r="N505" s="19"/>
      <c r="O505" s="19"/>
      <c r="P505" s="19"/>
      <c r="Q505" s="19"/>
      <c r="R505" s="141"/>
      <c r="S505" s="141"/>
      <c r="T505" s="141"/>
      <c r="U505" s="141"/>
      <c r="V505" s="141"/>
      <c r="W505" s="141"/>
      <c r="X505" s="141"/>
      <c r="Y505" s="141"/>
      <c r="Z505" s="19"/>
      <c r="AA505" s="19"/>
      <c r="AB505" s="19"/>
      <c r="AC505" s="377">
        <v>8</v>
      </c>
      <c r="AD505" s="412" t="str">
        <f t="array" ref="AD505">IF(AD461="-","-",COUNT(IF($R$5:$R$66=$H$5:$Q$66,IF($H$5:$Q$66=$AC505,IF($A$5:$A$66=AD$496,$H$5:$Q$66,""),""),""))/COUNT(IF($R$5:$R$66=$AC505,IF($A$5:$A$66=AD$496,$H$5:$Q$66,""),"")))</f>
        <v>-</v>
      </c>
      <c r="AE505" s="412" t="str">
        <f t="array" ref="AE505">IF(AE461="-","-",COUNT(IF($R$5:$R$66=$H$5:$Q$66,IF($H$5:$Q$66=$AC505,IF($A$5:$A$66=AE$496,$H$5:$Q$66,""),""),""))/COUNT(IF($R$5:$R$66=$AC505,IF($A$5:$A$66=AE$496,$H$5:$Q$66,""),"")))</f>
        <v>-</v>
      </c>
      <c r="AF505" s="412" t="str">
        <f t="array" ref="AF505">IF(AF461="-","-",COUNT(IF($R$5:$R$66=$H$5:$Q$66,IF($H$5:$Q$66=$AC505,IF($A$5:$A$66=AF$496,$H$5:$Q$66,""),""),""))/COUNT(IF($R$5:$R$66=$AC505,IF($A$5:$A$66=AF$496,$H$5:$Q$66,""),"")))</f>
        <v>-</v>
      </c>
      <c r="AG505" s="412" t="str">
        <f t="array" ref="AG505">IF(AG461="-","-",COUNT(IF($R$5:$R$66=$H$5:$Q$66,IF($H$5:$Q$66=$AC505,IF($A$5:$A$66=AG$496,$H$5:$Q$66,""),""),""))/COUNT(IF($R$5:$R$66=$AC505,IF($A$5:$A$66=AG$496,$H$5:$Q$66,""),"")))</f>
        <v>-</v>
      </c>
      <c r="AH505" s="412" t="str">
        <f t="array" ref="AH505">IF(AH461="-","-",COUNT(IF($R$5:$R$66=$H$5:$Q$66,IF($H$5:$Q$66=$AC505,IF($A$5:$A$66=AH$496,$H$5:$Q$66,""),""),""))/COUNT(IF($R$5:$R$66=$AC505,IF($A$5:$A$66=AH$496,$H$5:$Q$66,""),"")))</f>
        <v>-</v>
      </c>
      <c r="AI505" s="412" t="str">
        <f t="array" ref="AI505">IF(AI461="-","-",COUNT(IF($R$5:$R$66=$H$5:$Q$66,IF($H$5:$Q$66=$AC505,IF($A$5:$A$66=AI$496,$H$5:$Q$66,""),""),""))/COUNT(IF($R$5:$R$66=$AC505,IF($A$5:$A$66=AI$496,$H$5:$Q$66,""),"")))</f>
        <v>-</v>
      </c>
      <c r="AJ505" s="412" t="str">
        <f t="array" ref="AJ505">IF(AJ461="-","-",COUNT(IF($R$5:$R$66=$H$5:$Q$66,IF($H$5:$Q$66=$AC505,IF($A$5:$A$66=AJ$496,$H$5:$Q$66,""),""),""))/COUNT(IF($R$5:$R$66=$AC505,IF($A$5:$A$66=AJ$496,$H$5:$Q$66,""),"")))</f>
        <v>-</v>
      </c>
      <c r="AK505" s="412" t="str">
        <f t="array" ref="AK505">IF(AK461="-","-",COUNT(IF($R$5:$R$66=$H$5:$Q$66,IF($H$5:$Q$66=$AC505,IF($A$5:$A$66=AK$496,$H$5:$Q$66,""),""),""))/COUNT(IF($R$5:$R$66=$AC505,IF($A$5:$A$66=AK$496,$H$5:$Q$66,""),"")))</f>
        <v>-</v>
      </c>
      <c r="AL505" s="412" t="str">
        <f t="array" ref="AL505">IF(AL461="-","-",COUNT(IF($R$5:$R$66=$H$5:$Q$66,IF($H$5:$Q$66=$AC505,IF($A$5:$A$66=AL$496,$H$5:$Q$66,""),""),""))/COUNT(IF($R$5:$R$66=$AC505,IF($A$5:$A$66=AL$496,$H$5:$Q$66,""),"")))</f>
        <v>-</v>
      </c>
      <c r="AM505" s="412" t="str">
        <f t="array" ref="AM505">IF(AM461="-","-",COUNT(IF($R$5:$R$66=$H$5:$Q$66,IF($H$5:$Q$66=$AC505,IF($A$5:$A$66=AM$496,$H$5:$Q$66,""),""),""))/COUNT(IF($R$5:$R$66=$AC505,IF($A$5:$A$66=AM$496,$H$5:$Q$66,""),"")))</f>
        <v>-</v>
      </c>
      <c r="AN505" s="412" t="str">
        <f t="array" ref="AN505">IF(AN461="-","-",COUNT(IF($R$5:$R$66=$H$5:$Q$66,IF($H$5:$Q$66=$AC505,IF($A$5:$A$66=AN$496,$H$5:$Q$66,""),""),""))/COUNT(IF($R$5:$R$66=$AC505,IF($A$5:$A$66=AN$496,$H$5:$Q$66,""),"")))</f>
        <v>-</v>
      </c>
      <c r="AO505" s="412" t="str">
        <f t="array" ref="AO505">IF(AO461="-","-",COUNT(IF($R$5:$R$66=$H$5:$Q$66,IF($H$5:$Q$66=$AC505,IF($A$5:$A$66=AO$496,$H$5:$Q$66,""),""),""))/COUNT(IF($R$5:$R$66=$AC505,IF($A$5:$A$66=AO$496,$H$5:$Q$66,""),"")))</f>
        <v>-</v>
      </c>
      <c r="AP505" s="414" t="str">
        <f t="array" ref="AP505">IF(AP461=0,"-",COUNT(IF($R$5:$R$66=$H$5:$Q$66,IF($H$5:$Q$66=$AC505,$H$5:$Q$66,""),""))/COUNT(IF($R$5:$R$66=$AC505,$H$5:$Q$66,"")))</f>
        <v>-</v>
      </c>
      <c r="AQ505" s="19"/>
      <c r="AR505" s="8"/>
      <c r="AS505" s="19"/>
      <c r="AT505" s="19"/>
      <c r="AU505" s="19"/>
      <c r="AV505" s="19"/>
      <c r="AW505" s="19"/>
      <c r="AX505" s="19"/>
      <c r="AY505" s="19"/>
      <c r="AZ505" s="19"/>
      <c r="BA505" s="19"/>
      <c r="BB505" s="19"/>
      <c r="BC505" s="19"/>
      <c r="BQ505" s="12"/>
      <c r="BR505" s="12"/>
      <c r="BS505" s="12"/>
      <c r="BT505" s="76"/>
      <c r="BU505" s="76"/>
    </row>
    <row r="506" spans="1:73">
      <c r="A506" s="19"/>
      <c r="B506" s="19"/>
      <c r="C506" s="19"/>
      <c r="D506" s="19"/>
      <c r="E506" s="89"/>
      <c r="F506" s="89"/>
      <c r="G506" s="19"/>
      <c r="H506" s="90"/>
      <c r="I506" s="90"/>
      <c r="J506" s="19"/>
      <c r="K506" s="19"/>
      <c r="L506" s="19"/>
      <c r="M506" s="19"/>
      <c r="N506" s="19"/>
      <c r="O506" s="19"/>
      <c r="P506" s="19"/>
      <c r="Q506" s="19"/>
      <c r="R506" s="141"/>
      <c r="S506" s="141"/>
      <c r="T506" s="141"/>
      <c r="U506" s="141"/>
      <c r="V506" s="141"/>
      <c r="W506" s="141"/>
      <c r="X506" s="141"/>
      <c r="Y506" s="141"/>
      <c r="Z506" s="19"/>
      <c r="AA506" s="19"/>
      <c r="AB506" s="19"/>
      <c r="AC506" s="377">
        <v>9</v>
      </c>
      <c r="AD506" s="412">
        <f t="array" ref="AD506">IF(AD462="-","-",COUNT(IF($R$5:$R$66=$H$5:$Q$66,IF($H$5:$Q$66=$AC506,IF($A$5:$A$66=AD$496,$H$5:$Q$66,""),""),""))/COUNT(IF($R$5:$R$66=$AC506,IF($A$5:$A$66=AD$496,$H$5:$Q$66,""),"")))</f>
        <v>0.4</v>
      </c>
      <c r="AE506" s="412" t="str">
        <f t="array" ref="AE506">IF(AE462="-","-",COUNT(IF($R$5:$R$66=$H$5:$Q$66,IF($H$5:$Q$66=$AC506,IF($A$5:$A$66=AE$496,$H$5:$Q$66,""),""),""))/COUNT(IF($R$5:$R$66=$AC506,IF($A$5:$A$66=AE$496,$H$5:$Q$66,""),"")))</f>
        <v>-</v>
      </c>
      <c r="AF506" s="412" t="str">
        <f t="array" ref="AF506">IF(AF462="-","-",COUNT(IF($R$5:$R$66=$H$5:$Q$66,IF($H$5:$Q$66=$AC506,IF($A$5:$A$66=AF$496,$H$5:$Q$66,""),""),""))/COUNT(IF($R$5:$R$66=$AC506,IF($A$5:$A$66=AF$496,$H$5:$Q$66,""),"")))</f>
        <v>-</v>
      </c>
      <c r="AG506" s="412" t="str">
        <f t="array" ref="AG506">IF(AG462="-","-",COUNT(IF($R$5:$R$66=$H$5:$Q$66,IF($H$5:$Q$66=$AC506,IF($A$5:$A$66=AG$496,$H$5:$Q$66,""),""),""))/COUNT(IF($R$5:$R$66=$AC506,IF($A$5:$A$66=AG$496,$H$5:$Q$66,""),"")))</f>
        <v>-</v>
      </c>
      <c r="AH506" s="412" t="str">
        <f t="array" ref="AH506">IF(AH462="-","-",COUNT(IF($R$5:$R$66=$H$5:$Q$66,IF($H$5:$Q$66=$AC506,IF($A$5:$A$66=AH$496,$H$5:$Q$66,""),""),""))/COUNT(IF($R$5:$R$66=$AC506,IF($A$5:$A$66=AH$496,$H$5:$Q$66,""),"")))</f>
        <v>-</v>
      </c>
      <c r="AI506" s="412" t="str">
        <f t="array" ref="AI506">IF(AI462="-","-",COUNT(IF($R$5:$R$66=$H$5:$Q$66,IF($H$5:$Q$66=$AC506,IF($A$5:$A$66=AI$496,$H$5:$Q$66,""),""),""))/COUNT(IF($R$5:$R$66=$AC506,IF($A$5:$A$66=AI$496,$H$5:$Q$66,""),"")))</f>
        <v>-</v>
      </c>
      <c r="AJ506" s="412" t="str">
        <f t="array" ref="AJ506">IF(AJ462="-","-",COUNT(IF($R$5:$R$66=$H$5:$Q$66,IF($H$5:$Q$66=$AC506,IF($A$5:$A$66=AJ$496,$H$5:$Q$66,""),""),""))/COUNT(IF($R$5:$R$66=$AC506,IF($A$5:$A$66=AJ$496,$H$5:$Q$66,""),"")))</f>
        <v>-</v>
      </c>
      <c r="AK506" s="412" t="str">
        <f t="array" ref="AK506">IF(AK462="-","-",COUNT(IF($R$5:$R$66=$H$5:$Q$66,IF($H$5:$Q$66=$AC506,IF($A$5:$A$66=AK$496,$H$5:$Q$66,""),""),""))/COUNT(IF($R$5:$R$66=$AC506,IF($A$5:$A$66=AK$496,$H$5:$Q$66,""),"")))</f>
        <v>-</v>
      </c>
      <c r="AL506" s="412" t="str">
        <f t="array" ref="AL506">IF(AL462="-","-",COUNT(IF($R$5:$R$66=$H$5:$Q$66,IF($H$5:$Q$66=$AC506,IF($A$5:$A$66=AL$496,$H$5:$Q$66,""),""),""))/COUNT(IF($R$5:$R$66=$AC506,IF($A$5:$A$66=AL$496,$H$5:$Q$66,""),"")))</f>
        <v>-</v>
      </c>
      <c r="AM506" s="412" t="str">
        <f t="array" ref="AM506">IF(AM462="-","-",COUNT(IF($R$5:$R$66=$H$5:$Q$66,IF($H$5:$Q$66=$AC506,IF($A$5:$A$66=AM$496,$H$5:$Q$66,""),""),""))/COUNT(IF($R$5:$R$66=$AC506,IF($A$5:$A$66=AM$496,$H$5:$Q$66,""),"")))</f>
        <v>-</v>
      </c>
      <c r="AN506" s="412" t="str">
        <f t="array" ref="AN506">IF(AN462="-","-",COUNT(IF($R$5:$R$66=$H$5:$Q$66,IF($H$5:$Q$66=$AC506,IF($A$5:$A$66=AN$496,$H$5:$Q$66,""),""),""))/COUNT(IF($R$5:$R$66=$AC506,IF($A$5:$A$66=AN$496,$H$5:$Q$66,""),"")))</f>
        <v>-</v>
      </c>
      <c r="AO506" s="412" t="str">
        <f t="array" ref="AO506">IF(AO462="-","-",COUNT(IF($R$5:$R$66=$H$5:$Q$66,IF($H$5:$Q$66=$AC506,IF($A$5:$A$66=AO$496,$H$5:$Q$66,""),""),""))/COUNT(IF($R$5:$R$66=$AC506,IF($A$5:$A$66=AO$496,$H$5:$Q$66,""),"")))</f>
        <v>-</v>
      </c>
      <c r="AP506" s="414">
        <f t="array" ref="AP506">IF(AP462=0,"-",COUNT(IF($R$5:$R$66=$H$5:$Q$66,IF($H$5:$Q$66=$AC506,$H$5:$Q$66,""),""))/COUNT(IF($R$5:$R$66=$AC506,$H$5:$Q$66,"")))</f>
        <v>0.4</v>
      </c>
      <c r="AQ506" s="19"/>
      <c r="AR506" s="8"/>
      <c r="AS506" s="19"/>
      <c r="AT506" s="19"/>
      <c r="AU506" s="19"/>
      <c r="AV506" s="19"/>
      <c r="AW506" s="19"/>
      <c r="AX506" s="19"/>
      <c r="AY506" s="19"/>
      <c r="AZ506" s="19"/>
      <c r="BA506" s="19"/>
      <c r="BB506" s="19"/>
      <c r="BC506" s="19"/>
      <c r="BQ506" s="12"/>
      <c r="BR506" s="12"/>
      <c r="BS506" s="12"/>
      <c r="BT506" s="76"/>
      <c r="BU506" s="76"/>
    </row>
    <row r="507" spans="1:73">
      <c r="A507" s="19"/>
      <c r="B507" s="19"/>
      <c r="C507" s="19"/>
      <c r="D507" s="19"/>
      <c r="E507" s="89"/>
      <c r="F507" s="89"/>
      <c r="G507" s="19"/>
      <c r="H507" s="90"/>
      <c r="I507" s="90"/>
      <c r="J507" s="19"/>
      <c r="K507" s="19"/>
      <c r="L507" s="19"/>
      <c r="M507" s="19"/>
      <c r="N507" s="19"/>
      <c r="O507" s="19"/>
      <c r="P507" s="19"/>
      <c r="Q507" s="19"/>
      <c r="R507" s="141"/>
      <c r="S507" s="141"/>
      <c r="T507" s="141"/>
      <c r="U507" s="141"/>
      <c r="V507" s="141"/>
      <c r="W507" s="141"/>
      <c r="X507" s="141"/>
      <c r="Y507" s="141"/>
      <c r="Z507" s="19"/>
      <c r="AA507" s="19"/>
      <c r="AB507" s="19"/>
      <c r="AC507" s="377">
        <v>10</v>
      </c>
      <c r="AD507" s="412">
        <f t="array" ref="AD507">IF(AD463="-","-",COUNT(IF($R$5:$R$66=$H$5:$Q$66,IF($H$5:$Q$66=$AC507,IF($A$5:$A$66=AD$496,$H$5:$Q$66,""),""),""))/COUNT(IF($R$5:$R$66=$AC507,IF($A$5:$A$66=AD$496,$H$5:$Q$66,""),"")))</f>
        <v>0.8</v>
      </c>
      <c r="AE507" s="412" t="str">
        <f t="array" ref="AE507">IF(AE463="-","-",COUNT(IF($R$5:$R$66=$H$5:$Q$66,IF($H$5:$Q$66=$AC507,IF($A$5:$A$66=AE$496,$H$5:$Q$66,""),""),""))/COUNT(IF($R$5:$R$66=$AC507,IF($A$5:$A$66=AE$496,$H$5:$Q$66,""),"")))</f>
        <v>-</v>
      </c>
      <c r="AF507" s="412" t="str">
        <f t="array" ref="AF507">IF(AF463="-","-",COUNT(IF($R$5:$R$66=$H$5:$Q$66,IF($H$5:$Q$66=$AC507,IF($A$5:$A$66=AF$496,$H$5:$Q$66,""),""),""))/COUNT(IF($R$5:$R$66=$AC507,IF($A$5:$A$66=AF$496,$H$5:$Q$66,""),"")))</f>
        <v>-</v>
      </c>
      <c r="AG507" s="412" t="str">
        <f t="array" ref="AG507">IF(AG463="-","-",COUNT(IF($R$5:$R$66=$H$5:$Q$66,IF($H$5:$Q$66=$AC507,IF($A$5:$A$66=AG$496,$H$5:$Q$66,""),""),""))/COUNT(IF($R$5:$R$66=$AC507,IF($A$5:$A$66=AG$496,$H$5:$Q$66,""),"")))</f>
        <v>-</v>
      </c>
      <c r="AH507" s="412" t="str">
        <f t="array" ref="AH507">IF(AH463="-","-",COUNT(IF($R$5:$R$66=$H$5:$Q$66,IF($H$5:$Q$66=$AC507,IF($A$5:$A$66=AH$496,$H$5:$Q$66,""),""),""))/COUNT(IF($R$5:$R$66=$AC507,IF($A$5:$A$66=AH$496,$H$5:$Q$66,""),"")))</f>
        <v>-</v>
      </c>
      <c r="AI507" s="412" t="str">
        <f t="array" ref="AI507">IF(AI463="-","-",COUNT(IF($R$5:$R$66=$H$5:$Q$66,IF($H$5:$Q$66=$AC507,IF($A$5:$A$66=AI$496,$H$5:$Q$66,""),""),""))/COUNT(IF($R$5:$R$66=$AC507,IF($A$5:$A$66=AI$496,$H$5:$Q$66,""),"")))</f>
        <v>-</v>
      </c>
      <c r="AJ507" s="412" t="str">
        <f t="array" ref="AJ507">IF(AJ463="-","-",COUNT(IF($R$5:$R$66=$H$5:$Q$66,IF($H$5:$Q$66=$AC507,IF($A$5:$A$66=AJ$496,$H$5:$Q$66,""),""),""))/COUNT(IF($R$5:$R$66=$AC507,IF($A$5:$A$66=AJ$496,$H$5:$Q$66,""),"")))</f>
        <v>-</v>
      </c>
      <c r="AK507" s="412" t="str">
        <f t="array" ref="AK507">IF(AK463="-","-",COUNT(IF($R$5:$R$66=$H$5:$Q$66,IF($H$5:$Q$66=$AC507,IF($A$5:$A$66=AK$496,$H$5:$Q$66,""),""),""))/COUNT(IF($R$5:$R$66=$AC507,IF($A$5:$A$66=AK$496,$H$5:$Q$66,""),"")))</f>
        <v>-</v>
      </c>
      <c r="AL507" s="412" t="str">
        <f t="array" ref="AL507">IF(AL463="-","-",COUNT(IF($R$5:$R$66=$H$5:$Q$66,IF($H$5:$Q$66=$AC507,IF($A$5:$A$66=AL$496,$H$5:$Q$66,""),""),""))/COUNT(IF($R$5:$R$66=$AC507,IF($A$5:$A$66=AL$496,$H$5:$Q$66,""),"")))</f>
        <v>-</v>
      </c>
      <c r="AM507" s="412" t="str">
        <f t="array" ref="AM507">IF(AM463="-","-",COUNT(IF($R$5:$R$66=$H$5:$Q$66,IF($H$5:$Q$66=$AC507,IF($A$5:$A$66=AM$496,$H$5:$Q$66,""),""),""))/COUNT(IF($R$5:$R$66=$AC507,IF($A$5:$A$66=AM$496,$H$5:$Q$66,""),"")))</f>
        <v>-</v>
      </c>
      <c r="AN507" s="412" t="str">
        <f t="array" ref="AN507">IF(AN463="-","-",COUNT(IF($R$5:$R$66=$H$5:$Q$66,IF($H$5:$Q$66=$AC507,IF($A$5:$A$66=AN$496,$H$5:$Q$66,""),""),""))/COUNT(IF($R$5:$R$66=$AC507,IF($A$5:$A$66=AN$496,$H$5:$Q$66,""),"")))</f>
        <v>-</v>
      </c>
      <c r="AO507" s="412" t="str">
        <f t="array" ref="AO507">IF(AO463="-","-",COUNT(IF($R$5:$R$66=$H$5:$Q$66,IF($H$5:$Q$66=$AC507,IF($A$5:$A$66=AO$496,$H$5:$Q$66,""),""),""))/COUNT(IF($R$5:$R$66=$AC507,IF($A$5:$A$66=AO$496,$H$5:$Q$66,""),"")))</f>
        <v>-</v>
      </c>
      <c r="AP507" s="414">
        <f t="array" ref="AP507">IF(AP463=0,"-",COUNT(IF($R$5:$R$66=$H$5:$Q$66,IF($H$5:$Q$66=$AC507,$H$5:$Q$66,""),""))/COUNT(IF($R$5:$R$66=$AC507,$H$5:$Q$66,"")))</f>
        <v>0.8</v>
      </c>
      <c r="AQ507" s="19"/>
      <c r="AR507" s="8"/>
      <c r="AS507" s="19"/>
      <c r="AT507" s="19"/>
      <c r="AU507" s="19"/>
      <c r="AV507" s="19"/>
      <c r="AW507" s="19"/>
      <c r="AX507" s="19"/>
      <c r="AY507" s="19"/>
      <c r="AZ507" s="19"/>
      <c r="BA507" s="19"/>
      <c r="BB507" s="19"/>
      <c r="BC507" s="19"/>
      <c r="BQ507" s="12"/>
      <c r="BR507" s="12"/>
      <c r="BS507" s="12"/>
      <c r="BT507" s="76"/>
      <c r="BU507" s="76"/>
    </row>
    <row r="508" spans="1:73">
      <c r="A508" s="19"/>
      <c r="B508" s="19"/>
      <c r="C508" s="19"/>
      <c r="D508" s="19"/>
      <c r="E508" s="89"/>
      <c r="F508" s="89"/>
      <c r="G508" s="19"/>
      <c r="H508" s="90"/>
      <c r="I508" s="90"/>
      <c r="J508" s="19"/>
      <c r="K508" s="19"/>
      <c r="L508" s="19"/>
      <c r="M508" s="19"/>
      <c r="N508" s="19"/>
      <c r="O508" s="19"/>
      <c r="P508" s="19"/>
      <c r="Q508" s="19"/>
      <c r="R508" s="141"/>
      <c r="S508" s="141"/>
      <c r="T508" s="141"/>
      <c r="U508" s="141"/>
      <c r="V508" s="141"/>
      <c r="W508" s="141"/>
      <c r="X508" s="141"/>
      <c r="Y508" s="141"/>
      <c r="Z508" s="19"/>
      <c r="AA508" s="19"/>
      <c r="AB508" s="19"/>
      <c r="AC508" s="377">
        <v>11</v>
      </c>
      <c r="AD508" s="412" t="str">
        <f t="array" ref="AD508">IF(AD464="-","-",COUNT(IF($R$5:$R$66=$H$5:$Q$66,IF($H$5:$Q$66=$AC508,IF($A$5:$A$66=AD$496,$H$5:$Q$66,""),""),""))/COUNT(IF($R$5:$R$66=$AC508,IF($A$5:$A$66=AD$496,$H$5:$Q$66,""),"")))</f>
        <v>-</v>
      </c>
      <c r="AE508" s="412" t="str">
        <f t="array" ref="AE508">IF(AE464="-","-",COUNT(IF($R$5:$R$66=$H$5:$Q$66,IF($H$5:$Q$66=$AC508,IF($A$5:$A$66=AE$496,$H$5:$Q$66,""),""),""))/COUNT(IF($R$5:$R$66=$AC508,IF($A$5:$A$66=AE$496,$H$5:$Q$66,""),"")))</f>
        <v>-</v>
      </c>
      <c r="AF508" s="412" t="str">
        <f t="array" ref="AF508">IF(AF464="-","-",COUNT(IF($R$5:$R$66=$H$5:$Q$66,IF($H$5:$Q$66=$AC508,IF($A$5:$A$66=AF$496,$H$5:$Q$66,""),""),""))/COUNT(IF($R$5:$R$66=$AC508,IF($A$5:$A$66=AF$496,$H$5:$Q$66,""),"")))</f>
        <v>-</v>
      </c>
      <c r="AG508" s="412" t="str">
        <f t="array" ref="AG508">IF(AG464="-","-",COUNT(IF($R$5:$R$66=$H$5:$Q$66,IF($H$5:$Q$66=$AC508,IF($A$5:$A$66=AG$496,$H$5:$Q$66,""),""),""))/COUNT(IF($R$5:$R$66=$AC508,IF($A$5:$A$66=AG$496,$H$5:$Q$66,""),"")))</f>
        <v>-</v>
      </c>
      <c r="AH508" s="412" t="str">
        <f t="array" ref="AH508">IF(AH464="-","-",COUNT(IF($R$5:$R$66=$H$5:$Q$66,IF($H$5:$Q$66=$AC508,IF($A$5:$A$66=AH$496,$H$5:$Q$66,""),""),""))/COUNT(IF($R$5:$R$66=$AC508,IF($A$5:$A$66=AH$496,$H$5:$Q$66,""),"")))</f>
        <v>-</v>
      </c>
      <c r="AI508" s="412" t="str">
        <f t="array" ref="AI508">IF(AI464="-","-",COUNT(IF($R$5:$R$66=$H$5:$Q$66,IF($H$5:$Q$66=$AC508,IF($A$5:$A$66=AI$496,$H$5:$Q$66,""),""),""))/COUNT(IF($R$5:$R$66=$AC508,IF($A$5:$A$66=AI$496,$H$5:$Q$66,""),"")))</f>
        <v>-</v>
      </c>
      <c r="AJ508" s="412" t="str">
        <f t="array" ref="AJ508">IF(AJ464="-","-",COUNT(IF($R$5:$R$66=$H$5:$Q$66,IF($H$5:$Q$66=$AC508,IF($A$5:$A$66=AJ$496,$H$5:$Q$66,""),""),""))/COUNT(IF($R$5:$R$66=$AC508,IF($A$5:$A$66=AJ$496,$H$5:$Q$66,""),"")))</f>
        <v>-</v>
      </c>
      <c r="AK508" s="412" t="str">
        <f t="array" ref="AK508">IF(AK464="-","-",COUNT(IF($R$5:$R$66=$H$5:$Q$66,IF($H$5:$Q$66=$AC508,IF($A$5:$A$66=AK$496,$H$5:$Q$66,""),""),""))/COUNT(IF($R$5:$R$66=$AC508,IF($A$5:$A$66=AK$496,$H$5:$Q$66,""),"")))</f>
        <v>-</v>
      </c>
      <c r="AL508" s="412" t="str">
        <f t="array" ref="AL508">IF(AL464="-","-",COUNT(IF($R$5:$R$66=$H$5:$Q$66,IF($H$5:$Q$66=$AC508,IF($A$5:$A$66=AL$496,$H$5:$Q$66,""),""),""))/COUNT(IF($R$5:$R$66=$AC508,IF($A$5:$A$66=AL$496,$H$5:$Q$66,""),"")))</f>
        <v>-</v>
      </c>
      <c r="AM508" s="412" t="str">
        <f t="array" ref="AM508">IF(AM464="-","-",COUNT(IF($R$5:$R$66=$H$5:$Q$66,IF($H$5:$Q$66=$AC508,IF($A$5:$A$66=AM$496,$H$5:$Q$66,""),""),""))/COUNT(IF($R$5:$R$66=$AC508,IF($A$5:$A$66=AM$496,$H$5:$Q$66,""),"")))</f>
        <v>-</v>
      </c>
      <c r="AN508" s="412" t="str">
        <f t="array" ref="AN508">IF(AN464="-","-",COUNT(IF($R$5:$R$66=$H$5:$Q$66,IF($H$5:$Q$66=$AC508,IF($A$5:$A$66=AN$496,$H$5:$Q$66,""),""),""))/COUNT(IF($R$5:$R$66=$AC508,IF($A$5:$A$66=AN$496,$H$5:$Q$66,""),"")))</f>
        <v>-</v>
      </c>
      <c r="AO508" s="412" t="str">
        <f t="array" ref="AO508">IF(AO464="-","-",COUNT(IF($R$5:$R$66=$H$5:$Q$66,IF($H$5:$Q$66=$AC508,IF($A$5:$A$66=AO$496,$H$5:$Q$66,""),""),""))/COUNT(IF($R$5:$R$66=$AC508,IF($A$5:$A$66=AO$496,$H$5:$Q$66,""),"")))</f>
        <v>-</v>
      </c>
      <c r="AP508" s="414" t="str">
        <f t="array" ref="AP508">IF(AP464=0,"-",COUNT(IF($R$5:$R$66=$H$5:$Q$66,IF($H$5:$Q$66=$AC508,$H$5:$Q$66,""),""))/COUNT(IF($R$5:$R$66=$AC508,$H$5:$Q$66,"")))</f>
        <v>-</v>
      </c>
      <c r="AQ508" s="19"/>
      <c r="AR508" s="8"/>
      <c r="AS508" s="19"/>
      <c r="AT508" s="19"/>
      <c r="AU508" s="19"/>
      <c r="AV508" s="19"/>
      <c r="AW508" s="19"/>
      <c r="AX508" s="19"/>
      <c r="AY508" s="19"/>
      <c r="AZ508" s="19"/>
      <c r="BA508" s="19"/>
      <c r="BB508" s="19"/>
      <c r="BC508" s="19"/>
      <c r="BQ508" s="12"/>
      <c r="BR508" s="12"/>
      <c r="BS508" s="12"/>
      <c r="BT508" s="76"/>
      <c r="BU508" s="76"/>
    </row>
    <row r="509" spans="1:73">
      <c r="A509" s="19"/>
      <c r="B509" s="19"/>
      <c r="C509" s="19"/>
      <c r="D509" s="19"/>
      <c r="E509" s="89"/>
      <c r="F509" s="89"/>
      <c r="G509" s="19"/>
      <c r="H509" s="90"/>
      <c r="I509" s="90"/>
      <c r="J509" s="19"/>
      <c r="K509" s="19"/>
      <c r="L509" s="19"/>
      <c r="M509" s="19"/>
      <c r="N509" s="19"/>
      <c r="O509" s="19"/>
      <c r="P509" s="19"/>
      <c r="Q509" s="19"/>
      <c r="R509" s="141"/>
      <c r="S509" s="141"/>
      <c r="T509" s="141"/>
      <c r="U509" s="141"/>
      <c r="V509" s="141"/>
      <c r="W509" s="141"/>
      <c r="X509" s="141"/>
      <c r="Y509" s="141"/>
      <c r="Z509" s="19"/>
      <c r="AA509" s="19"/>
      <c r="AB509" s="19"/>
      <c r="AC509" s="377">
        <v>12</v>
      </c>
      <c r="AD509" s="412" t="str">
        <f t="array" ref="AD509">IF(AD465="-","-",COUNT(IF($R$5:$R$66=$H$5:$Q$66,IF($H$5:$Q$66=$AC509,IF($A$5:$A$66=AD$496,$H$5:$Q$66,""),""),""))/COUNT(IF($R$5:$R$66=$AC509,IF($A$5:$A$66=AD$496,$H$5:$Q$66,""),"")))</f>
        <v>-</v>
      </c>
      <c r="AE509" s="412" t="str">
        <f t="array" ref="AE509">IF(AE465="-","-",COUNT(IF($R$5:$R$66=$H$5:$Q$66,IF($H$5:$Q$66=$AC509,IF($A$5:$A$66=AE$496,$H$5:$Q$66,""),""),""))/COUNT(IF($R$5:$R$66=$AC509,IF($A$5:$A$66=AE$496,$H$5:$Q$66,""),"")))</f>
        <v>-</v>
      </c>
      <c r="AF509" s="412" t="str">
        <f t="array" ref="AF509">IF(AF465="-","-",COUNT(IF($R$5:$R$66=$H$5:$Q$66,IF($H$5:$Q$66=$AC509,IF($A$5:$A$66=AF$496,$H$5:$Q$66,""),""),""))/COUNT(IF($R$5:$R$66=$AC509,IF($A$5:$A$66=AF$496,$H$5:$Q$66,""),"")))</f>
        <v>-</v>
      </c>
      <c r="AG509" s="412" t="str">
        <f t="array" ref="AG509">IF(AG465="-","-",COUNT(IF($R$5:$R$66=$H$5:$Q$66,IF($H$5:$Q$66=$AC509,IF($A$5:$A$66=AG$496,$H$5:$Q$66,""),""),""))/COUNT(IF($R$5:$R$66=$AC509,IF($A$5:$A$66=AG$496,$H$5:$Q$66,""),"")))</f>
        <v>-</v>
      </c>
      <c r="AH509" s="412" t="str">
        <f t="array" ref="AH509">IF(AH465="-","-",COUNT(IF($R$5:$R$66=$H$5:$Q$66,IF($H$5:$Q$66=$AC509,IF($A$5:$A$66=AH$496,$H$5:$Q$66,""),""),""))/COUNT(IF($R$5:$R$66=$AC509,IF($A$5:$A$66=AH$496,$H$5:$Q$66,""),"")))</f>
        <v>-</v>
      </c>
      <c r="AI509" s="412" t="str">
        <f t="array" ref="AI509">IF(AI465="-","-",COUNT(IF($R$5:$R$66=$H$5:$Q$66,IF($H$5:$Q$66=$AC509,IF($A$5:$A$66=AI$496,$H$5:$Q$66,""),""),""))/COUNT(IF($R$5:$R$66=$AC509,IF($A$5:$A$66=AI$496,$H$5:$Q$66,""),"")))</f>
        <v>-</v>
      </c>
      <c r="AJ509" s="412" t="str">
        <f t="array" ref="AJ509">IF(AJ465="-","-",COUNT(IF($R$5:$R$66=$H$5:$Q$66,IF($H$5:$Q$66=$AC509,IF($A$5:$A$66=AJ$496,$H$5:$Q$66,""),""),""))/COUNT(IF($R$5:$R$66=$AC509,IF($A$5:$A$66=AJ$496,$H$5:$Q$66,""),"")))</f>
        <v>-</v>
      </c>
      <c r="AK509" s="412" t="str">
        <f t="array" ref="AK509">IF(AK465="-","-",COUNT(IF($R$5:$R$66=$H$5:$Q$66,IF($H$5:$Q$66=$AC509,IF($A$5:$A$66=AK$496,$H$5:$Q$66,""),""),""))/COUNT(IF($R$5:$R$66=$AC509,IF($A$5:$A$66=AK$496,$H$5:$Q$66,""),"")))</f>
        <v>-</v>
      </c>
      <c r="AL509" s="412" t="str">
        <f t="array" ref="AL509">IF(AL465="-","-",COUNT(IF($R$5:$R$66=$H$5:$Q$66,IF($H$5:$Q$66=$AC509,IF($A$5:$A$66=AL$496,$H$5:$Q$66,""),""),""))/COUNT(IF($R$5:$R$66=$AC509,IF($A$5:$A$66=AL$496,$H$5:$Q$66,""),"")))</f>
        <v>-</v>
      </c>
      <c r="AM509" s="412" t="str">
        <f t="array" ref="AM509">IF(AM465="-","-",COUNT(IF($R$5:$R$66=$H$5:$Q$66,IF($H$5:$Q$66=$AC509,IF($A$5:$A$66=AM$496,$H$5:$Q$66,""),""),""))/COUNT(IF($R$5:$R$66=$AC509,IF($A$5:$A$66=AM$496,$H$5:$Q$66,""),"")))</f>
        <v>-</v>
      </c>
      <c r="AN509" s="412" t="str">
        <f t="array" ref="AN509">IF(AN465="-","-",COUNT(IF($R$5:$R$66=$H$5:$Q$66,IF($H$5:$Q$66=$AC509,IF($A$5:$A$66=AN$496,$H$5:$Q$66,""),""),""))/COUNT(IF($R$5:$R$66=$AC509,IF($A$5:$A$66=AN$496,$H$5:$Q$66,""),"")))</f>
        <v>-</v>
      </c>
      <c r="AO509" s="412" t="str">
        <f t="array" ref="AO509">IF(AO465="-","-",COUNT(IF($R$5:$R$66=$H$5:$Q$66,IF($H$5:$Q$66=$AC509,IF($A$5:$A$66=AO$496,$H$5:$Q$66,""),""),""))/COUNT(IF($R$5:$R$66=$AC509,IF($A$5:$A$66=AO$496,$H$5:$Q$66,""),"")))</f>
        <v>-</v>
      </c>
      <c r="AP509" s="414" t="str">
        <f t="array" ref="AP509">IF(AP465=0,"-",COUNT(IF($R$5:$R$66=$H$5:$Q$66,IF($H$5:$Q$66=$AC509,$H$5:$Q$66,""),""))/COUNT(IF($R$5:$R$66=$AC509,$H$5:$Q$66,"")))</f>
        <v>-</v>
      </c>
      <c r="AQ509" s="19"/>
      <c r="AR509" s="8"/>
      <c r="AS509" s="19"/>
      <c r="AT509" s="19"/>
      <c r="AU509" s="19"/>
      <c r="AV509" s="19"/>
      <c r="AW509" s="19"/>
      <c r="AX509" s="19"/>
      <c r="AY509" s="19"/>
      <c r="AZ509" s="19"/>
      <c r="BA509" s="19"/>
      <c r="BB509" s="19"/>
      <c r="BC509" s="19"/>
      <c r="BQ509" s="12"/>
      <c r="BR509" s="12"/>
      <c r="BS509" s="12"/>
      <c r="BT509" s="76"/>
      <c r="BU509" s="76"/>
    </row>
    <row r="510" spans="1:73">
      <c r="A510" s="19"/>
      <c r="B510" s="19"/>
      <c r="C510" s="19"/>
      <c r="D510" s="19"/>
      <c r="E510" s="89"/>
      <c r="F510" s="89"/>
      <c r="G510" s="19"/>
      <c r="H510" s="90"/>
      <c r="I510" s="90"/>
      <c r="J510" s="19"/>
      <c r="K510" s="19"/>
      <c r="L510" s="19"/>
      <c r="M510" s="19"/>
      <c r="N510" s="19"/>
      <c r="O510" s="19"/>
      <c r="P510" s="19"/>
      <c r="Q510" s="19"/>
      <c r="R510" s="141"/>
      <c r="S510" s="141"/>
      <c r="T510" s="141"/>
      <c r="U510" s="141"/>
      <c r="V510" s="141"/>
      <c r="W510" s="141"/>
      <c r="X510" s="141"/>
      <c r="Y510" s="141"/>
      <c r="Z510" s="19"/>
      <c r="AA510" s="19"/>
      <c r="AB510" s="19"/>
      <c r="AC510" s="377">
        <v>13</v>
      </c>
      <c r="AD510" s="412" t="str">
        <f t="array" ref="AD510">IF(AD466="-","-",COUNT(IF($R$5:$R$66=$H$5:$Q$66,IF($H$5:$Q$66=$AC510,IF($A$5:$A$66=AD$496,$H$5:$Q$66,""),""),""))/COUNT(IF($R$5:$R$66=$AC510,IF($A$5:$A$66=AD$496,$H$5:$Q$66,""),"")))</f>
        <v>-</v>
      </c>
      <c r="AE510" s="412" t="str">
        <f t="array" ref="AE510">IF(AE466="-","-",COUNT(IF($R$5:$R$66=$H$5:$Q$66,IF($H$5:$Q$66=$AC510,IF($A$5:$A$66=AE$496,$H$5:$Q$66,""),""),""))/COUNT(IF($R$5:$R$66=$AC510,IF($A$5:$A$66=AE$496,$H$5:$Q$66,""),"")))</f>
        <v>-</v>
      </c>
      <c r="AF510" s="412" t="str">
        <f t="array" ref="AF510">IF(AF466="-","-",COUNT(IF($R$5:$R$66=$H$5:$Q$66,IF($H$5:$Q$66=$AC510,IF($A$5:$A$66=AF$496,$H$5:$Q$66,""),""),""))/COUNT(IF($R$5:$R$66=$AC510,IF($A$5:$A$66=AF$496,$H$5:$Q$66,""),"")))</f>
        <v>-</v>
      </c>
      <c r="AG510" s="412" t="str">
        <f t="array" ref="AG510">IF(AG466="-","-",COUNT(IF($R$5:$R$66=$H$5:$Q$66,IF($H$5:$Q$66=$AC510,IF($A$5:$A$66=AG$496,$H$5:$Q$66,""),""),""))/COUNT(IF($R$5:$R$66=$AC510,IF($A$5:$A$66=AG$496,$H$5:$Q$66,""),"")))</f>
        <v>-</v>
      </c>
      <c r="AH510" s="412" t="str">
        <f t="array" ref="AH510">IF(AH466="-","-",COUNT(IF($R$5:$R$66=$H$5:$Q$66,IF($H$5:$Q$66=$AC510,IF($A$5:$A$66=AH$496,$H$5:$Q$66,""),""),""))/COUNT(IF($R$5:$R$66=$AC510,IF($A$5:$A$66=AH$496,$H$5:$Q$66,""),"")))</f>
        <v>-</v>
      </c>
      <c r="AI510" s="412" t="str">
        <f t="array" ref="AI510">IF(AI466="-","-",COUNT(IF($R$5:$R$66=$H$5:$Q$66,IF($H$5:$Q$66=$AC510,IF($A$5:$A$66=AI$496,$H$5:$Q$66,""),""),""))/COUNT(IF($R$5:$R$66=$AC510,IF($A$5:$A$66=AI$496,$H$5:$Q$66,""),"")))</f>
        <v>-</v>
      </c>
      <c r="AJ510" s="412" t="str">
        <f t="array" ref="AJ510">IF(AJ466="-","-",COUNT(IF($R$5:$R$66=$H$5:$Q$66,IF($H$5:$Q$66=$AC510,IF($A$5:$A$66=AJ$496,$H$5:$Q$66,""),""),""))/COUNT(IF($R$5:$R$66=$AC510,IF($A$5:$A$66=AJ$496,$H$5:$Q$66,""),"")))</f>
        <v>-</v>
      </c>
      <c r="AK510" s="412" t="str">
        <f t="array" ref="AK510">IF(AK466="-","-",COUNT(IF($R$5:$R$66=$H$5:$Q$66,IF($H$5:$Q$66=$AC510,IF($A$5:$A$66=AK$496,$H$5:$Q$66,""),""),""))/COUNT(IF($R$5:$R$66=$AC510,IF($A$5:$A$66=AK$496,$H$5:$Q$66,""),"")))</f>
        <v>-</v>
      </c>
      <c r="AL510" s="412" t="str">
        <f t="array" ref="AL510">IF(AL466="-","-",COUNT(IF($R$5:$R$66=$H$5:$Q$66,IF($H$5:$Q$66=$AC510,IF($A$5:$A$66=AL$496,$H$5:$Q$66,""),""),""))/COUNT(IF($R$5:$R$66=$AC510,IF($A$5:$A$66=AL$496,$H$5:$Q$66,""),"")))</f>
        <v>-</v>
      </c>
      <c r="AM510" s="412" t="str">
        <f t="array" ref="AM510">IF(AM466="-","-",COUNT(IF($R$5:$R$66=$H$5:$Q$66,IF($H$5:$Q$66=$AC510,IF($A$5:$A$66=AM$496,$H$5:$Q$66,""),""),""))/COUNT(IF($R$5:$R$66=$AC510,IF($A$5:$A$66=AM$496,$H$5:$Q$66,""),"")))</f>
        <v>-</v>
      </c>
      <c r="AN510" s="412" t="str">
        <f t="array" ref="AN510">IF(AN466="-","-",COUNT(IF($R$5:$R$66=$H$5:$Q$66,IF($H$5:$Q$66=$AC510,IF($A$5:$A$66=AN$496,$H$5:$Q$66,""),""),""))/COUNT(IF($R$5:$R$66=$AC510,IF($A$5:$A$66=AN$496,$H$5:$Q$66,""),"")))</f>
        <v>-</v>
      </c>
      <c r="AO510" s="412" t="str">
        <f t="array" ref="AO510">IF(AO466="-","-",COUNT(IF($R$5:$R$66=$H$5:$Q$66,IF($H$5:$Q$66=$AC510,IF($A$5:$A$66=AO$496,$H$5:$Q$66,""),""),""))/COUNT(IF($R$5:$R$66=$AC510,IF($A$5:$A$66=AO$496,$H$5:$Q$66,""),"")))</f>
        <v>-</v>
      </c>
      <c r="AP510" s="414" t="str">
        <f t="array" ref="AP510">IF(AP466=0,"-",COUNT(IF($R$5:$R$66=$H$5:$Q$66,IF($H$5:$Q$66=$AC510,$H$5:$Q$66,""),""))/COUNT(IF($R$5:$R$66=$AC510,$H$5:$Q$66,"")))</f>
        <v>-</v>
      </c>
      <c r="AQ510" s="19"/>
      <c r="AR510" s="8"/>
      <c r="AS510" s="19"/>
      <c r="AT510" s="19"/>
      <c r="AU510" s="19"/>
      <c r="AV510" s="19"/>
      <c r="AW510" s="19"/>
      <c r="AX510" s="19"/>
      <c r="AY510" s="19"/>
      <c r="AZ510" s="19"/>
      <c r="BA510" s="19"/>
      <c r="BB510" s="19"/>
      <c r="BC510" s="19"/>
      <c r="BQ510" s="12"/>
      <c r="BR510" s="12"/>
      <c r="BS510" s="12"/>
      <c r="BT510" s="76"/>
      <c r="BU510" s="76"/>
    </row>
    <row r="511" spans="1:73">
      <c r="A511" s="19"/>
      <c r="B511" s="19"/>
      <c r="C511" s="19"/>
      <c r="D511" s="19"/>
      <c r="E511" s="89"/>
      <c r="F511" s="89"/>
      <c r="G511" s="19"/>
      <c r="H511" s="90"/>
      <c r="I511" s="90"/>
      <c r="J511" s="19"/>
      <c r="K511" s="19"/>
      <c r="L511" s="19"/>
      <c r="M511" s="19"/>
      <c r="N511" s="19"/>
      <c r="O511" s="19"/>
      <c r="P511" s="19"/>
      <c r="Q511" s="19"/>
      <c r="R511" s="141"/>
      <c r="S511" s="141"/>
      <c r="T511" s="141"/>
      <c r="U511" s="141"/>
      <c r="V511" s="141"/>
      <c r="W511" s="141"/>
      <c r="X511" s="141"/>
      <c r="Y511" s="141"/>
      <c r="Z511" s="19"/>
      <c r="AA511" s="19"/>
      <c r="AB511" s="19"/>
      <c r="AC511" s="377">
        <v>14</v>
      </c>
      <c r="AD511" s="412" t="str">
        <f t="array" ref="AD511">IF(AD467="-","-",COUNT(IF($R$5:$R$66=$H$5:$Q$66,IF($H$5:$Q$66=$AC511,IF($A$5:$A$66=AD$496,$H$5:$Q$66,""),""),""))/COUNT(IF($R$5:$R$66=$AC511,IF($A$5:$A$66=AD$496,$H$5:$Q$66,""),"")))</f>
        <v>-</v>
      </c>
      <c r="AE511" s="412" t="str">
        <f t="array" ref="AE511">IF(AE467="-","-",COUNT(IF($R$5:$R$66=$H$5:$Q$66,IF($H$5:$Q$66=$AC511,IF($A$5:$A$66=AE$496,$H$5:$Q$66,""),""),""))/COUNT(IF($R$5:$R$66=$AC511,IF($A$5:$A$66=AE$496,$H$5:$Q$66,""),"")))</f>
        <v>-</v>
      </c>
      <c r="AF511" s="412" t="str">
        <f t="array" ref="AF511">IF(AF467="-","-",COUNT(IF($R$5:$R$66=$H$5:$Q$66,IF($H$5:$Q$66=$AC511,IF($A$5:$A$66=AF$496,$H$5:$Q$66,""),""),""))/COUNT(IF($R$5:$R$66=$AC511,IF($A$5:$A$66=AF$496,$H$5:$Q$66,""),"")))</f>
        <v>-</v>
      </c>
      <c r="AG511" s="412" t="str">
        <f t="array" ref="AG511">IF(AG467="-","-",COUNT(IF($R$5:$R$66=$H$5:$Q$66,IF($H$5:$Q$66=$AC511,IF($A$5:$A$66=AG$496,$H$5:$Q$66,""),""),""))/COUNT(IF($R$5:$R$66=$AC511,IF($A$5:$A$66=AG$496,$H$5:$Q$66,""),"")))</f>
        <v>-</v>
      </c>
      <c r="AH511" s="412" t="str">
        <f t="array" ref="AH511">IF(AH467="-","-",COUNT(IF($R$5:$R$66=$H$5:$Q$66,IF($H$5:$Q$66=$AC511,IF($A$5:$A$66=AH$496,$H$5:$Q$66,""),""),""))/COUNT(IF($R$5:$R$66=$AC511,IF($A$5:$A$66=AH$496,$H$5:$Q$66,""),"")))</f>
        <v>-</v>
      </c>
      <c r="AI511" s="412" t="str">
        <f t="array" ref="AI511">IF(AI467="-","-",COUNT(IF($R$5:$R$66=$H$5:$Q$66,IF($H$5:$Q$66=$AC511,IF($A$5:$A$66=AI$496,$H$5:$Q$66,""),""),""))/COUNT(IF($R$5:$R$66=$AC511,IF($A$5:$A$66=AI$496,$H$5:$Q$66,""),"")))</f>
        <v>-</v>
      </c>
      <c r="AJ511" s="412" t="str">
        <f t="array" ref="AJ511">IF(AJ467="-","-",COUNT(IF($R$5:$R$66=$H$5:$Q$66,IF($H$5:$Q$66=$AC511,IF($A$5:$A$66=AJ$496,$H$5:$Q$66,""),""),""))/COUNT(IF($R$5:$R$66=$AC511,IF($A$5:$A$66=AJ$496,$H$5:$Q$66,""),"")))</f>
        <v>-</v>
      </c>
      <c r="AK511" s="412" t="str">
        <f t="array" ref="AK511">IF(AK467="-","-",COUNT(IF($R$5:$R$66=$H$5:$Q$66,IF($H$5:$Q$66=$AC511,IF($A$5:$A$66=AK$496,$H$5:$Q$66,""),""),""))/COUNT(IF($R$5:$R$66=$AC511,IF($A$5:$A$66=AK$496,$H$5:$Q$66,""),"")))</f>
        <v>-</v>
      </c>
      <c r="AL511" s="412" t="str">
        <f t="array" ref="AL511">IF(AL467="-","-",COUNT(IF($R$5:$R$66=$H$5:$Q$66,IF($H$5:$Q$66=$AC511,IF($A$5:$A$66=AL$496,$H$5:$Q$66,""),""),""))/COUNT(IF($R$5:$R$66=$AC511,IF($A$5:$A$66=AL$496,$H$5:$Q$66,""),"")))</f>
        <v>-</v>
      </c>
      <c r="AM511" s="412" t="str">
        <f t="array" ref="AM511">IF(AM467="-","-",COUNT(IF($R$5:$R$66=$H$5:$Q$66,IF($H$5:$Q$66=$AC511,IF($A$5:$A$66=AM$496,$H$5:$Q$66,""),""),""))/COUNT(IF($R$5:$R$66=$AC511,IF($A$5:$A$66=AM$496,$H$5:$Q$66,""),"")))</f>
        <v>-</v>
      </c>
      <c r="AN511" s="412" t="str">
        <f t="array" ref="AN511">IF(AN467="-","-",COUNT(IF($R$5:$R$66=$H$5:$Q$66,IF($H$5:$Q$66=$AC511,IF($A$5:$A$66=AN$496,$H$5:$Q$66,""),""),""))/COUNT(IF($R$5:$R$66=$AC511,IF($A$5:$A$66=AN$496,$H$5:$Q$66,""),"")))</f>
        <v>-</v>
      </c>
      <c r="AO511" s="412" t="str">
        <f t="array" ref="AO511">IF(AO467="-","-",COUNT(IF($R$5:$R$66=$H$5:$Q$66,IF($H$5:$Q$66=$AC511,IF($A$5:$A$66=AO$496,$H$5:$Q$66,""),""),""))/COUNT(IF($R$5:$R$66=$AC511,IF($A$5:$A$66=AO$496,$H$5:$Q$66,""),"")))</f>
        <v>-</v>
      </c>
      <c r="AP511" s="414" t="str">
        <f t="array" ref="AP511">IF(AP467=0,"-",COUNT(IF($R$5:$R$66=$H$5:$Q$66,IF($H$5:$Q$66=$AC511,$H$5:$Q$66,""),""))/COUNT(IF($R$5:$R$66=$AC511,$H$5:$Q$66,"")))</f>
        <v>-</v>
      </c>
      <c r="AQ511" s="19"/>
      <c r="AR511" s="8"/>
      <c r="AS511" s="19"/>
      <c r="AT511" s="19"/>
      <c r="AU511" s="19"/>
      <c r="AV511" s="19"/>
      <c r="AW511" s="19"/>
      <c r="AX511" s="19"/>
      <c r="AY511" s="19"/>
      <c r="AZ511" s="19"/>
      <c r="BA511" s="19"/>
      <c r="BB511" s="19"/>
      <c r="BC511" s="19"/>
      <c r="BQ511" s="12"/>
      <c r="BR511" s="12"/>
      <c r="BS511" s="12"/>
      <c r="BT511" s="76"/>
      <c r="BU511" s="76"/>
    </row>
    <row r="512" spans="1:73">
      <c r="A512" s="19"/>
      <c r="B512" s="19"/>
      <c r="C512" s="19"/>
      <c r="D512" s="19"/>
      <c r="E512" s="89"/>
      <c r="F512" s="89"/>
      <c r="G512" s="19"/>
      <c r="H512" s="90"/>
      <c r="I512" s="90"/>
      <c r="J512" s="19"/>
      <c r="K512" s="19"/>
      <c r="L512" s="19"/>
      <c r="M512" s="19"/>
      <c r="N512" s="19"/>
      <c r="O512" s="19"/>
      <c r="P512" s="19"/>
      <c r="Q512" s="19"/>
      <c r="R512" s="141"/>
      <c r="S512" s="141"/>
      <c r="T512" s="141"/>
      <c r="U512" s="141"/>
      <c r="V512" s="141"/>
      <c r="W512" s="141"/>
      <c r="X512" s="141"/>
      <c r="Y512" s="141"/>
      <c r="Z512" s="19"/>
      <c r="AA512" s="19"/>
      <c r="AB512" s="19"/>
      <c r="AC512" s="378">
        <v>15</v>
      </c>
      <c r="AD512" s="412" t="str">
        <f t="array" ref="AD512">IF(AD468="-","-",COUNT(IF($R$5:$R$66=$H$5:$Q$66,IF($H$5:$Q$66=$AC512,IF($A$5:$A$66=AD$496,$H$5:$Q$66,""),""),""))/COUNT(IF($R$5:$R$66=$AC512,IF($A$5:$A$66=AD$496,$H$5:$Q$66,""),"")))</f>
        <v>-</v>
      </c>
      <c r="AE512" s="412" t="str">
        <f t="array" ref="AE512">IF(AE468="-","-",COUNT(IF($R$5:$R$66=$H$5:$Q$66,IF($H$5:$Q$66=$AC512,IF($A$5:$A$66=AE$496,$H$5:$Q$66,""),""),""))/COUNT(IF($R$5:$R$66=$AC512,IF($A$5:$A$66=AE$496,$H$5:$Q$66,""),"")))</f>
        <v>-</v>
      </c>
      <c r="AF512" s="412" t="str">
        <f t="array" ref="AF512">IF(AF468="-","-",COUNT(IF($R$5:$R$66=$H$5:$Q$66,IF($H$5:$Q$66=$AC512,IF($A$5:$A$66=AF$496,$H$5:$Q$66,""),""),""))/COUNT(IF($R$5:$R$66=$AC512,IF($A$5:$A$66=AF$496,$H$5:$Q$66,""),"")))</f>
        <v>-</v>
      </c>
      <c r="AG512" s="412" t="str">
        <f t="array" ref="AG512">IF(AG468="-","-",COUNT(IF($R$5:$R$66=$H$5:$Q$66,IF($H$5:$Q$66=$AC512,IF($A$5:$A$66=AG$496,$H$5:$Q$66,""),""),""))/COUNT(IF($R$5:$R$66=$AC512,IF($A$5:$A$66=AG$496,$H$5:$Q$66,""),"")))</f>
        <v>-</v>
      </c>
      <c r="AH512" s="412" t="str">
        <f t="array" ref="AH512">IF(AH468="-","-",COUNT(IF($R$5:$R$66=$H$5:$Q$66,IF($H$5:$Q$66=$AC512,IF($A$5:$A$66=AH$496,$H$5:$Q$66,""),""),""))/COUNT(IF($R$5:$R$66=$AC512,IF($A$5:$A$66=AH$496,$H$5:$Q$66,""),"")))</f>
        <v>-</v>
      </c>
      <c r="AI512" s="412" t="str">
        <f t="array" ref="AI512">IF(AI468="-","-",COUNT(IF($R$5:$R$66=$H$5:$Q$66,IF($H$5:$Q$66=$AC512,IF($A$5:$A$66=AI$496,$H$5:$Q$66,""),""),""))/COUNT(IF($R$5:$R$66=$AC512,IF($A$5:$A$66=AI$496,$H$5:$Q$66,""),"")))</f>
        <v>-</v>
      </c>
      <c r="AJ512" s="412" t="str">
        <f t="array" ref="AJ512">IF(AJ468="-","-",COUNT(IF($R$5:$R$66=$H$5:$Q$66,IF($H$5:$Q$66=$AC512,IF($A$5:$A$66=AJ$496,$H$5:$Q$66,""),""),""))/COUNT(IF($R$5:$R$66=$AC512,IF($A$5:$A$66=AJ$496,$H$5:$Q$66,""),"")))</f>
        <v>-</v>
      </c>
      <c r="AK512" s="412" t="str">
        <f t="array" ref="AK512">IF(AK468="-","-",COUNT(IF($R$5:$R$66=$H$5:$Q$66,IF($H$5:$Q$66=$AC512,IF($A$5:$A$66=AK$496,$H$5:$Q$66,""),""),""))/COUNT(IF($R$5:$R$66=$AC512,IF($A$5:$A$66=AK$496,$H$5:$Q$66,""),"")))</f>
        <v>-</v>
      </c>
      <c r="AL512" s="412" t="str">
        <f t="array" ref="AL512">IF(AL468="-","-",COUNT(IF($R$5:$R$66=$H$5:$Q$66,IF($H$5:$Q$66=$AC512,IF($A$5:$A$66=AL$496,$H$5:$Q$66,""),""),""))/COUNT(IF($R$5:$R$66=$AC512,IF($A$5:$A$66=AL$496,$H$5:$Q$66,""),"")))</f>
        <v>-</v>
      </c>
      <c r="AM512" s="412" t="str">
        <f t="array" ref="AM512">IF(AM468="-","-",COUNT(IF($R$5:$R$66=$H$5:$Q$66,IF($H$5:$Q$66=$AC512,IF($A$5:$A$66=AM$496,$H$5:$Q$66,""),""),""))/COUNT(IF($R$5:$R$66=$AC512,IF($A$5:$A$66=AM$496,$H$5:$Q$66,""),"")))</f>
        <v>-</v>
      </c>
      <c r="AN512" s="412" t="str">
        <f t="array" ref="AN512">IF(AN468="-","-",COUNT(IF($R$5:$R$66=$H$5:$Q$66,IF($H$5:$Q$66=$AC512,IF($A$5:$A$66=AN$496,$H$5:$Q$66,""),""),""))/COUNT(IF($R$5:$R$66=$AC512,IF($A$5:$A$66=AN$496,$H$5:$Q$66,""),"")))</f>
        <v>-</v>
      </c>
      <c r="AO512" s="412" t="str">
        <f t="array" ref="AO512">IF(AO468="-","-",COUNT(IF($R$5:$R$66=$H$5:$Q$66,IF($H$5:$Q$66=$AC512,IF($A$5:$A$66=AO$496,$H$5:$Q$66,""),""),""))/COUNT(IF($R$5:$R$66=$AC512,IF($A$5:$A$66=AO$496,$H$5:$Q$66,""),"")))</f>
        <v>-</v>
      </c>
      <c r="AP512" s="415" t="str">
        <f t="array" ref="AP512">IF(AP468=0,"-",COUNT(IF($R$5:$R$66=$H$5:$Q$66,IF($H$5:$Q$66=$AC512,$H$5:$Q$66,""),""))/COUNT(IF($R$5:$R$66=$AC512,$H$5:$Q$66,"")))</f>
        <v>-</v>
      </c>
      <c r="AQ512" s="19"/>
      <c r="AR512" s="8"/>
      <c r="AS512" s="19"/>
      <c r="AT512" s="19"/>
      <c r="AU512" s="19"/>
      <c r="AV512" s="19"/>
      <c r="AW512" s="19"/>
      <c r="AX512" s="19"/>
      <c r="AY512" s="19"/>
      <c r="AZ512" s="19"/>
      <c r="BA512" s="19"/>
      <c r="BB512" s="19"/>
      <c r="BC512" s="19"/>
      <c r="BQ512" s="12"/>
      <c r="BR512" s="12"/>
      <c r="BS512" s="12"/>
      <c r="BT512" s="76"/>
      <c r="BU512" s="76"/>
    </row>
    <row r="513" spans="1:73">
      <c r="A513" s="19"/>
      <c r="B513" s="19"/>
      <c r="C513" s="19"/>
      <c r="D513" s="19"/>
      <c r="E513" s="89"/>
      <c r="F513" s="89"/>
      <c r="G513" s="19"/>
      <c r="H513" s="90"/>
      <c r="I513" s="90"/>
      <c r="J513" s="19"/>
      <c r="K513" s="19"/>
      <c r="L513" s="19"/>
      <c r="M513" s="19"/>
      <c r="N513" s="19"/>
      <c r="O513" s="19"/>
      <c r="P513" s="19"/>
      <c r="Q513" s="19"/>
      <c r="R513" s="141"/>
      <c r="S513" s="141"/>
      <c r="T513" s="141"/>
      <c r="U513" s="141"/>
      <c r="V513" s="141"/>
      <c r="W513" s="141"/>
      <c r="X513" s="141"/>
      <c r="Y513" s="141"/>
      <c r="Z513" s="19"/>
      <c r="AA513" s="416"/>
      <c r="AB513" s="19"/>
      <c r="AC513" s="379" t="s">
        <v>87</v>
      </c>
      <c r="AD513" s="380">
        <f>IF(AD469=0,"-",SUMPRODUCT(AD497:AD512,AD453:AD468)/AD469)</f>
        <v>0.75806451612903225</v>
      </c>
      <c r="AE513" s="381">
        <f t="shared" ref="AE513:AP513" si="124">IF(AE469=0,"-",SUMPRODUCT(AE497:AE512,AE453:AE468)/AE469)</f>
        <v>0.80645161290322576</v>
      </c>
      <c r="AF513" s="381" t="str">
        <f t="shared" si="124"/>
        <v>-</v>
      </c>
      <c r="AG513" s="381" t="str">
        <f t="shared" si="124"/>
        <v>-</v>
      </c>
      <c r="AH513" s="381" t="str">
        <f t="shared" si="124"/>
        <v>-</v>
      </c>
      <c r="AI513" s="381" t="str">
        <f t="shared" si="124"/>
        <v>-</v>
      </c>
      <c r="AJ513" s="381" t="str">
        <f t="shared" si="124"/>
        <v>-</v>
      </c>
      <c r="AK513" s="381" t="str">
        <f t="shared" si="124"/>
        <v>-</v>
      </c>
      <c r="AL513" s="381" t="str">
        <f t="shared" si="124"/>
        <v>-</v>
      </c>
      <c r="AM513" s="381" t="str">
        <f t="shared" si="124"/>
        <v>-</v>
      </c>
      <c r="AN513" s="381" t="str">
        <f t="shared" si="124"/>
        <v>-</v>
      </c>
      <c r="AO513" s="382" t="str">
        <f t="shared" si="124"/>
        <v>-</v>
      </c>
      <c r="AP513" s="383">
        <f t="shared" si="124"/>
        <v>0.78225806451612889</v>
      </c>
      <c r="AQ513" s="19"/>
      <c r="AR513" s="8"/>
      <c r="AS513" s="19"/>
      <c r="AT513" s="19"/>
      <c r="AU513" s="19"/>
      <c r="AV513" s="19"/>
      <c r="AW513" s="19"/>
      <c r="AX513" s="19"/>
      <c r="AY513" s="19"/>
      <c r="AZ513" s="19"/>
      <c r="BA513" s="19"/>
      <c r="BB513" s="19"/>
      <c r="BC513" s="19"/>
      <c r="BQ513" s="12"/>
      <c r="BR513" s="12"/>
      <c r="BS513" s="12"/>
      <c r="BT513" s="76"/>
      <c r="BU513" s="76"/>
    </row>
    <row r="514" spans="1:73">
      <c r="A514" s="19"/>
      <c r="B514" s="19"/>
      <c r="C514" s="19"/>
      <c r="D514" s="19"/>
      <c r="E514" s="89"/>
      <c r="F514" s="89"/>
      <c r="G514" s="19"/>
      <c r="H514" s="90"/>
      <c r="I514" s="90"/>
      <c r="J514" s="19"/>
      <c r="K514" s="19"/>
      <c r="L514" s="19"/>
      <c r="M514" s="19"/>
      <c r="N514" s="19"/>
      <c r="O514" s="19"/>
      <c r="P514" s="19"/>
      <c r="Q514" s="19"/>
      <c r="R514" s="141"/>
      <c r="S514" s="141"/>
      <c r="T514" s="141"/>
      <c r="U514" s="141"/>
      <c r="V514" s="141"/>
      <c r="W514" s="141"/>
      <c r="X514" s="141"/>
      <c r="Y514" s="141"/>
      <c r="Z514" s="19"/>
      <c r="AA514" s="19"/>
      <c r="AB514" s="19"/>
      <c r="AC514" s="384" t="s">
        <v>88</v>
      </c>
      <c r="AD514" s="353"/>
      <c r="AE514" s="353"/>
      <c r="AF514" s="353"/>
      <c r="AG514" s="353"/>
      <c r="AH514" s="353"/>
      <c r="AI514" s="353"/>
      <c r="AJ514" s="353"/>
      <c r="AK514" s="353"/>
      <c r="AL514" s="353"/>
      <c r="AM514" s="353"/>
      <c r="AN514" s="353"/>
      <c r="AO514" s="353"/>
      <c r="AP514" s="354"/>
      <c r="AQ514" s="19"/>
      <c r="AR514" s="8"/>
      <c r="AS514" s="19"/>
      <c r="AT514" s="19"/>
      <c r="AU514" s="19"/>
      <c r="AV514" s="19"/>
      <c r="AW514" s="19"/>
      <c r="AX514" s="19"/>
      <c r="AY514" s="19"/>
      <c r="AZ514" s="19"/>
      <c r="BA514" s="19"/>
      <c r="BB514" s="19"/>
      <c r="BC514" s="19"/>
      <c r="BQ514" s="12"/>
      <c r="BR514" s="12"/>
      <c r="BS514" s="12"/>
      <c r="BT514" s="76"/>
      <c r="BU514" s="76"/>
    </row>
    <row r="515" spans="1:73">
      <c r="A515" s="19"/>
      <c r="B515" s="19"/>
      <c r="C515" s="19"/>
      <c r="D515" s="19"/>
      <c r="E515" s="89"/>
      <c r="F515" s="89"/>
      <c r="G515" s="19"/>
      <c r="H515" s="90"/>
      <c r="I515" s="90"/>
      <c r="J515" s="19"/>
      <c r="K515" s="19"/>
      <c r="L515" s="19"/>
      <c r="M515" s="19"/>
      <c r="N515" s="19"/>
      <c r="O515" s="19"/>
      <c r="P515" s="19"/>
      <c r="Q515" s="19"/>
      <c r="R515" s="141"/>
      <c r="S515" s="141"/>
      <c r="T515" s="141"/>
      <c r="U515" s="141"/>
      <c r="V515" s="141"/>
      <c r="W515" s="141"/>
      <c r="X515" s="141"/>
      <c r="Y515" s="141"/>
      <c r="Z515" s="19"/>
      <c r="AA515" s="19"/>
      <c r="AB515" s="19"/>
      <c r="AC515" s="118"/>
      <c r="AD515" s="118"/>
      <c r="AE515" s="118"/>
      <c r="AF515" s="118"/>
      <c r="AG515" s="118"/>
      <c r="AH515" s="118"/>
      <c r="AI515" s="118"/>
      <c r="AJ515" s="118"/>
      <c r="AK515" s="118"/>
      <c r="AL515" s="118"/>
      <c r="AM515" s="118"/>
      <c r="AN515" s="118"/>
      <c r="AO515" s="118"/>
      <c r="AP515" s="118"/>
      <c r="AQ515" s="19"/>
      <c r="AR515" s="8"/>
      <c r="AS515" s="19"/>
      <c r="AT515" s="19"/>
      <c r="AU515" s="19"/>
      <c r="AV515" s="19"/>
      <c r="AW515" s="19"/>
      <c r="AX515" s="19"/>
      <c r="AY515" s="19"/>
      <c r="AZ515" s="19"/>
      <c r="BA515" s="19"/>
      <c r="BB515" s="19"/>
      <c r="BC515" s="19"/>
      <c r="BQ515" s="12"/>
      <c r="BR515" s="12"/>
      <c r="BS515" s="12"/>
      <c r="BT515" s="76"/>
      <c r="BU515" s="76"/>
    </row>
    <row r="516" spans="1:73">
      <c r="A516" s="19"/>
      <c r="B516" s="19"/>
      <c r="C516" s="19"/>
      <c r="D516" s="19"/>
      <c r="E516" s="89"/>
      <c r="F516" s="89"/>
      <c r="G516" s="19"/>
      <c r="H516" s="90"/>
      <c r="I516" s="90"/>
      <c r="J516" s="19"/>
      <c r="K516" s="19"/>
      <c r="L516" s="19"/>
      <c r="M516" s="19"/>
      <c r="N516" s="19"/>
      <c r="O516" s="19"/>
      <c r="P516" s="19"/>
      <c r="Q516" s="19"/>
      <c r="R516" s="141"/>
      <c r="S516" s="141"/>
      <c r="T516" s="141"/>
      <c r="U516" s="141"/>
      <c r="V516" s="141"/>
      <c r="W516" s="141"/>
      <c r="X516" s="141"/>
      <c r="Y516" s="141"/>
      <c r="Z516" s="19"/>
      <c r="AA516" s="19"/>
      <c r="AB516" s="19"/>
      <c r="AC516" s="593" t="str">
        <f>IF(R3="modal","RELATIVE BIAS","ABSOLUTE BIAS")</f>
        <v>RELATIVE BIAS</v>
      </c>
      <c r="AD516" s="594"/>
      <c r="AE516" s="595"/>
      <c r="AF516" s="118"/>
      <c r="AG516" s="118"/>
      <c r="AH516" s="118"/>
      <c r="AI516" s="118"/>
      <c r="AJ516" s="118"/>
      <c r="AK516" s="118"/>
      <c r="AL516" s="118"/>
      <c r="AM516" s="118"/>
      <c r="AN516" s="118"/>
      <c r="AO516" s="118"/>
      <c r="AP516" s="118"/>
      <c r="AQ516" s="19"/>
      <c r="AR516" s="8"/>
      <c r="AS516" s="19"/>
      <c r="AT516" s="19"/>
      <c r="AU516" s="19"/>
      <c r="AV516" s="19"/>
      <c r="AW516" s="19"/>
      <c r="AX516" s="19"/>
      <c r="AY516" s="19"/>
      <c r="AZ516" s="19"/>
      <c r="BA516" s="19"/>
      <c r="BB516" s="19"/>
      <c r="BC516" s="19"/>
      <c r="BQ516" s="12"/>
      <c r="BR516" s="12"/>
      <c r="BS516" s="12"/>
      <c r="BT516" s="76"/>
      <c r="BU516" s="76"/>
    </row>
    <row r="517" spans="1:73">
      <c r="A517" s="19"/>
      <c r="B517" s="19"/>
      <c r="C517" s="19"/>
      <c r="D517" s="19"/>
      <c r="E517" s="89"/>
      <c r="F517" s="89"/>
      <c r="G517" s="19"/>
      <c r="H517" s="90"/>
      <c r="I517" s="90"/>
      <c r="J517" s="19"/>
      <c r="K517" s="19"/>
      <c r="L517" s="19"/>
      <c r="M517" s="19"/>
      <c r="N517" s="19"/>
      <c r="O517" s="19"/>
      <c r="P517" s="19"/>
      <c r="Q517" s="19"/>
      <c r="R517" s="141"/>
      <c r="S517" s="141"/>
      <c r="T517" s="141"/>
      <c r="U517" s="141"/>
      <c r="V517" s="141"/>
      <c r="W517" s="141"/>
      <c r="X517" s="141"/>
      <c r="Y517" s="141"/>
      <c r="Z517" s="19"/>
      <c r="AA517" s="19"/>
      <c r="AB517" s="19"/>
      <c r="AC517" s="417" t="str">
        <f>$R$3</f>
        <v>MODAL</v>
      </c>
      <c r="AD517" s="158"/>
      <c r="AE517" s="159"/>
      <c r="AF517" s="159"/>
      <c r="AG517" s="159"/>
      <c r="AH517" s="159"/>
      <c r="AI517" s="159" t="s">
        <v>94</v>
      </c>
      <c r="AJ517" s="159"/>
      <c r="AK517" s="159"/>
      <c r="AL517" s="159"/>
      <c r="AM517" s="159"/>
      <c r="AN517" s="159"/>
      <c r="AO517" s="160"/>
      <c r="AP517" s="418" t="s">
        <v>5</v>
      </c>
      <c r="AQ517" s="19"/>
      <c r="AR517" s="8"/>
      <c r="AS517" s="19"/>
      <c r="AT517" s="19"/>
      <c r="AU517" s="19"/>
      <c r="AV517" s="19"/>
      <c r="AW517" s="19"/>
      <c r="AX517" s="19"/>
      <c r="AY517" s="19"/>
      <c r="AZ517" s="19"/>
      <c r="BA517" s="19"/>
      <c r="BB517" s="19"/>
      <c r="BC517" s="19"/>
      <c r="BQ517" s="12"/>
      <c r="BR517" s="12"/>
      <c r="BS517" s="12"/>
      <c r="BT517" s="76"/>
      <c r="BU517" s="76"/>
    </row>
    <row r="518" spans="1:73">
      <c r="A518" s="19"/>
      <c r="B518" s="19"/>
      <c r="C518" s="19"/>
      <c r="D518" s="19"/>
      <c r="E518" s="89"/>
      <c r="F518" s="89"/>
      <c r="G518" s="19"/>
      <c r="H518" s="90"/>
      <c r="I518" s="90"/>
      <c r="J518" s="19"/>
      <c r="K518" s="19"/>
      <c r="L518" s="19"/>
      <c r="M518" s="19"/>
      <c r="N518" s="19"/>
      <c r="O518" s="19"/>
      <c r="P518" s="19"/>
      <c r="Q518" s="19"/>
      <c r="R518" s="141"/>
      <c r="S518" s="141"/>
      <c r="T518" s="141"/>
      <c r="U518" s="141"/>
      <c r="V518" s="141"/>
      <c r="W518" s="141"/>
      <c r="X518" s="141"/>
      <c r="Y518" s="141"/>
      <c r="Z518" s="19"/>
      <c r="AA518" s="19"/>
      <c r="AB518" s="19"/>
      <c r="AC518" s="419" t="str">
        <f>$R$4</f>
        <v>(R1-R9)</v>
      </c>
      <c r="AD518" s="420" t="str">
        <f t="shared" ref="AD518:AO518" si="125">AD452</f>
        <v>IVa</v>
      </c>
      <c r="AE518" s="421" t="str">
        <f t="shared" si="125"/>
        <v>IVb</v>
      </c>
      <c r="AF518" s="421" t="str">
        <f t="shared" si="125"/>
        <v>C</v>
      </c>
      <c r="AG518" s="421" t="str">
        <f t="shared" si="125"/>
        <v>D</v>
      </c>
      <c r="AH518" s="421" t="str">
        <f t="shared" si="125"/>
        <v>E</v>
      </c>
      <c r="AI518" s="421" t="str">
        <f t="shared" si="125"/>
        <v>F</v>
      </c>
      <c r="AJ518" s="421" t="str">
        <f t="shared" si="125"/>
        <v>G</v>
      </c>
      <c r="AK518" s="421" t="str">
        <f t="shared" si="125"/>
        <v>H</v>
      </c>
      <c r="AL518" s="421" t="str">
        <f t="shared" si="125"/>
        <v>I</v>
      </c>
      <c r="AM518" s="421" t="str">
        <f t="shared" si="125"/>
        <v>J</v>
      </c>
      <c r="AN518" s="421" t="str">
        <f t="shared" si="125"/>
        <v>K</v>
      </c>
      <c r="AO518" s="422" t="str">
        <f t="shared" si="125"/>
        <v>L</v>
      </c>
      <c r="AP518" s="423" t="s">
        <v>91</v>
      </c>
      <c r="AQ518" s="19"/>
      <c r="AR518" s="8"/>
      <c r="AS518" s="19"/>
      <c r="AT518" s="19"/>
      <c r="AU518" s="19"/>
      <c r="AV518" s="19"/>
      <c r="AW518" s="19"/>
      <c r="AX518" s="19"/>
      <c r="AY518" s="19"/>
      <c r="AZ518" s="19"/>
      <c r="BA518" s="19"/>
      <c r="BB518" s="19"/>
      <c r="BC518" s="19"/>
      <c r="BQ518" s="12"/>
      <c r="BR518" s="12"/>
      <c r="BS518" s="12"/>
      <c r="BT518" s="76"/>
      <c r="BU518" s="76"/>
    </row>
    <row r="519" spans="1:73">
      <c r="A519" s="19"/>
      <c r="B519" s="19"/>
      <c r="C519" s="19"/>
      <c r="D519" s="19"/>
      <c r="E519" s="89"/>
      <c r="F519" s="89"/>
      <c r="G519" s="19"/>
      <c r="H519" s="90"/>
      <c r="I519" s="90"/>
      <c r="J519" s="19"/>
      <c r="K519" s="19"/>
      <c r="L519" s="19"/>
      <c r="M519" s="19"/>
      <c r="N519" s="19"/>
      <c r="O519" s="19"/>
      <c r="P519" s="19"/>
      <c r="Q519" s="19"/>
      <c r="R519" s="141"/>
      <c r="S519" s="141"/>
      <c r="T519" s="141"/>
      <c r="U519" s="141"/>
      <c r="V519" s="141"/>
      <c r="W519" s="141"/>
      <c r="X519" s="141"/>
      <c r="Y519" s="141"/>
      <c r="Z519" s="19"/>
      <c r="AA519" s="19"/>
      <c r="AB519" s="19"/>
      <c r="AC519" s="399">
        <v>0</v>
      </c>
      <c r="AD519" s="385" t="str">
        <f t="array" ref="AD519">IF(COUNT(IF($R$5:$R$66=$AC519,IF($A$5:$A$66=AD$518,$R$5:$R$66,""),""))=0,"-",AVERAGE(IF($R$5:$R$66=$AC519,IF($A$5:$A$66=AD$518,$H$5:$Q$66,"")))-$AC519)</f>
        <v>-</v>
      </c>
      <c r="AE519" s="385" t="str">
        <f t="array" ref="AE519">IF(COUNT(IF($R$5:$R$66=$AC519,IF($A$5:$A$66=AE$518,$R$5:$R$66,""),""))=0,"-",AVERAGE(IF($R$5:$R$66=$AC519,IF($A$5:$A$66=AE$518,$H$5:$Q$66,"")))-$AC519)</f>
        <v>-</v>
      </c>
      <c r="AF519" s="385" t="str">
        <f t="array" ref="AF519">IF(COUNT(IF($R$5:$R$66=$AC519,IF($A$5:$A$66=AF$518,$R$5:$R$66,""),""))=0,"-",AVERAGE(IF($R$5:$R$66=$AC519,IF($A$5:$A$66=AF$518,$H$5:$Q$66,"")))-$AC519)</f>
        <v>-</v>
      </c>
      <c r="AG519" s="385" t="str">
        <f t="array" ref="AG519">IF(COUNT(IF($R$5:$R$66=$AC519,IF($A$5:$A$66=AG$518,$R$5:$R$66,""),""))=0,"-",AVERAGE(IF($R$5:$R$66=$AC519,IF($A$5:$A$66=AG$518,$H$5:$Q$66,"")))-$AC519)</f>
        <v>-</v>
      </c>
      <c r="AH519" s="385" t="str">
        <f t="array" ref="AH519">IF(COUNT(IF($R$5:$R$66=$AC519,IF($A$5:$A$66=AH$518,$R$5:$R$66,""),""))=0,"-",AVERAGE(IF($R$5:$R$66=$AC519,IF($A$5:$A$66=AH$518,$H$5:$Q$66,"")))-$AC519)</f>
        <v>-</v>
      </c>
      <c r="AI519" s="385" t="str">
        <f t="array" ref="AI519">IF(COUNT(IF($R$5:$R$66=$AC519,IF($A$5:$A$66=AI$518,$R$5:$R$66,""),""))=0,"-",AVERAGE(IF($R$5:$R$66=$AC519,IF($A$5:$A$66=AI$518,$H$5:$Q$66,"")))-$AC519)</f>
        <v>-</v>
      </c>
      <c r="AJ519" s="385" t="str">
        <f t="array" ref="AJ519">IF(COUNT(IF($R$5:$R$66=$AC519,IF($A$5:$A$66=AJ$518,$R$5:$R$66,""),""))=0,"-",AVERAGE(IF($R$5:$R$66=$AC519,IF($A$5:$A$66=AJ$518,$H$5:$Q$66,"")))-$AC519)</f>
        <v>-</v>
      </c>
      <c r="AK519" s="385" t="str">
        <f t="array" ref="AK519">IF(COUNT(IF($R$5:$R$66=$AC519,IF($A$5:$A$66=AK$518,$R$5:$R$66,""),""))=0,"-",AVERAGE(IF($R$5:$R$66=$AC519,IF($A$5:$A$66=AK$518,$H$5:$Q$66,"")))-$AC519)</f>
        <v>-</v>
      </c>
      <c r="AL519" s="385" t="str">
        <f t="array" ref="AL519">IF(COUNT(IF($R$5:$R$66=$AC519,IF($A$5:$A$66=AL$518,$R$5:$R$66,""),""))=0,"-",AVERAGE(IF($R$5:$R$66=$AC519,IF($A$5:$A$66=AL$518,$H$5:$Q$66,"")))-$AC519)</f>
        <v>-</v>
      </c>
      <c r="AM519" s="385" t="str">
        <f t="array" ref="AM519">IF(COUNT(IF($R$5:$R$66=$AC519,IF($A$5:$A$66=AM$518,$R$5:$R$66,""),""))=0,"-",AVERAGE(IF($R$5:$R$66=$AC519,IF($A$5:$A$66=AM$518,$H$5:$Q$66,"")))-$AC519)</f>
        <v>-</v>
      </c>
      <c r="AN519" s="385" t="str">
        <f t="array" ref="AN519">IF(COUNT(IF($R$5:$R$66=$AC519,IF($A$5:$A$66=AN$518,$R$5:$R$66,""),""))=0,"-",AVERAGE(IF($R$5:$R$66=$AC519,IF($A$5:$A$66=AN$518,$H$5:$Q$66,"")))-$AC519)</f>
        <v>-</v>
      </c>
      <c r="AO519" s="385" t="str">
        <f t="array" ref="AO519">IF(COUNT(IF($R$5:$R$66=$AC519,IF($A$5:$A$66=AO$518,$R$5:$R$66,""),""))=0,"-",AVERAGE(IF($R$5:$R$66=$AC519,IF($A$5:$A$66=AO$518,$H$5:$Q$66,"")))-$AC519)</f>
        <v>-</v>
      </c>
      <c r="AP519" s="386" t="str">
        <f t="array" ref="AP519">IF(COUNT(AD519:AO519)=0,"-",AVERAGE(IF($R$5:$R$66=$AC519,$H$5:$Q$66,""))-$AC519)</f>
        <v>-</v>
      </c>
      <c r="AQ519" s="19"/>
      <c r="AR519" s="8"/>
      <c r="AS519" s="19"/>
      <c r="AT519" s="19"/>
      <c r="AU519" s="19"/>
      <c r="AV519" s="19"/>
      <c r="AW519" s="19"/>
      <c r="AX519" s="19"/>
      <c r="AY519" s="19"/>
      <c r="AZ519" s="19"/>
      <c r="BA519" s="19"/>
      <c r="BB519" s="19"/>
      <c r="BC519" s="19"/>
      <c r="BQ519" s="12"/>
      <c r="BR519" s="12"/>
      <c r="BS519" s="12"/>
      <c r="BT519" s="76"/>
      <c r="BU519" s="76"/>
    </row>
    <row r="520" spans="1:73">
      <c r="A520" s="19"/>
      <c r="B520" s="19"/>
      <c r="C520" s="19"/>
      <c r="D520" s="19"/>
      <c r="E520" s="89"/>
      <c r="F520" s="89"/>
      <c r="G520" s="19"/>
      <c r="H520" s="90"/>
      <c r="I520" s="90"/>
      <c r="J520" s="19"/>
      <c r="K520" s="19"/>
      <c r="L520" s="19"/>
      <c r="M520" s="19"/>
      <c r="N520" s="19"/>
      <c r="O520" s="19"/>
      <c r="P520" s="19"/>
      <c r="Q520" s="19"/>
      <c r="R520" s="141"/>
      <c r="S520" s="141"/>
      <c r="T520" s="141"/>
      <c r="U520" s="141"/>
      <c r="V520" s="141"/>
      <c r="W520" s="141"/>
      <c r="X520" s="141"/>
      <c r="Y520" s="141"/>
      <c r="Z520" s="19"/>
      <c r="AA520" s="19"/>
      <c r="AB520" s="19"/>
      <c r="AC520" s="377">
        <v>1</v>
      </c>
      <c r="AD520" s="385" t="str">
        <f t="array" ref="AD520">IF(COUNT(IF($R$5:$R$66=$AC520,IF($A$5:$A$66=AD$518,$R$5:$R$66,""),""))=0,"-",AVERAGE(IF($R$5:$R$66=$AC520,IF($A$5:$A$66=AD$518,$H$5:$Q$66,"")))-$AC520)</f>
        <v>-</v>
      </c>
      <c r="AE520" s="385" t="str">
        <f t="array" ref="AE520">IF(COUNT(IF($R$5:$R$66=$AC520,IF($A$5:$A$66=AE$518,$R$5:$R$66,""),""))=0,"-",AVERAGE(IF($R$5:$R$66=$AC520,IF($A$5:$A$66=AE$518,$H$5:$Q$66,"")))-$AC520)</f>
        <v>-</v>
      </c>
      <c r="AF520" s="385" t="str">
        <f t="array" ref="AF520">IF(COUNT(IF($R$5:$R$66=$AC520,IF($A$5:$A$66=AF$518,$R$5:$R$66,""),""))=0,"-",AVERAGE(IF($R$5:$R$66=$AC520,IF($A$5:$A$66=AF$518,$H$5:$Q$66,"")))-$AC520)</f>
        <v>-</v>
      </c>
      <c r="AG520" s="385" t="str">
        <f t="array" ref="AG520">IF(COUNT(IF($R$5:$R$66=$AC520,IF($A$5:$A$66=AG$518,$R$5:$R$66,""),""))=0,"-",AVERAGE(IF($R$5:$R$66=$AC520,IF($A$5:$A$66=AG$518,$H$5:$Q$66,"")))-$AC520)</f>
        <v>-</v>
      </c>
      <c r="AH520" s="385" t="str">
        <f t="array" ref="AH520">IF(COUNT(IF($R$5:$R$66=$AC520,IF($A$5:$A$66=AH$518,$R$5:$R$66,""),""))=0,"-",AVERAGE(IF($R$5:$R$66=$AC520,IF($A$5:$A$66=AH$518,$H$5:$Q$66,"")))-$AC520)</f>
        <v>-</v>
      </c>
      <c r="AI520" s="385" t="str">
        <f t="array" ref="AI520">IF(COUNT(IF($R$5:$R$66=$AC520,IF($A$5:$A$66=AI$518,$R$5:$R$66,""),""))=0,"-",AVERAGE(IF($R$5:$R$66=$AC520,IF($A$5:$A$66=AI$518,$H$5:$Q$66,"")))-$AC520)</f>
        <v>-</v>
      </c>
      <c r="AJ520" s="385" t="str">
        <f t="array" ref="AJ520">IF(COUNT(IF($R$5:$R$66=$AC520,IF($A$5:$A$66=AJ$518,$R$5:$R$66,""),""))=0,"-",AVERAGE(IF($R$5:$R$66=$AC520,IF($A$5:$A$66=AJ$518,$H$5:$Q$66,"")))-$AC520)</f>
        <v>-</v>
      </c>
      <c r="AK520" s="385" t="str">
        <f t="array" ref="AK520">IF(COUNT(IF($R$5:$R$66=$AC520,IF($A$5:$A$66=AK$518,$R$5:$R$66,""),""))=0,"-",AVERAGE(IF($R$5:$R$66=$AC520,IF($A$5:$A$66=AK$518,$H$5:$Q$66,"")))-$AC520)</f>
        <v>-</v>
      </c>
      <c r="AL520" s="385" t="str">
        <f t="array" ref="AL520">IF(COUNT(IF($R$5:$R$66=$AC520,IF($A$5:$A$66=AL$518,$R$5:$R$66,""),""))=0,"-",AVERAGE(IF($R$5:$R$66=$AC520,IF($A$5:$A$66=AL$518,$H$5:$Q$66,"")))-$AC520)</f>
        <v>-</v>
      </c>
      <c r="AM520" s="385" t="str">
        <f t="array" ref="AM520">IF(COUNT(IF($R$5:$R$66=$AC520,IF($A$5:$A$66=AM$518,$R$5:$R$66,""),""))=0,"-",AVERAGE(IF($R$5:$R$66=$AC520,IF($A$5:$A$66=AM$518,$H$5:$Q$66,"")))-$AC520)</f>
        <v>-</v>
      </c>
      <c r="AN520" s="385" t="str">
        <f t="array" ref="AN520">IF(COUNT(IF($R$5:$R$66=$AC520,IF($A$5:$A$66=AN$518,$R$5:$R$66,""),""))=0,"-",AVERAGE(IF($R$5:$R$66=$AC520,IF($A$5:$A$66=AN$518,$H$5:$Q$66,"")))-$AC520)</f>
        <v>-</v>
      </c>
      <c r="AO520" s="385" t="str">
        <f t="array" ref="AO520">IF(COUNT(IF($R$5:$R$66=$AC520,IF($A$5:$A$66=AO$518,$R$5:$R$66,""),""))=0,"-",AVERAGE(IF($R$5:$R$66=$AC520,IF($A$5:$A$66=AO$518,$H$5:$Q$66,"")))-$AC520)</f>
        <v>-</v>
      </c>
      <c r="AP520" s="387" t="str">
        <f t="array" ref="AP520">IF(COUNT(AD520:AO520)=0,"-",AVERAGE(IF($R$5:$R$66=$AC520,$H$5:$Q$66,""))-$AC520)</f>
        <v>-</v>
      </c>
      <c r="AQ520" s="19"/>
      <c r="AR520" s="8"/>
      <c r="AS520" s="19"/>
      <c r="AT520" s="19"/>
      <c r="AU520" s="19"/>
      <c r="AV520" s="19"/>
      <c r="AW520" s="19"/>
      <c r="AX520" s="19"/>
      <c r="AY520" s="19"/>
      <c r="AZ520" s="19"/>
      <c r="BA520" s="19"/>
      <c r="BB520" s="19"/>
      <c r="BC520" s="19"/>
      <c r="BQ520" s="12"/>
      <c r="BR520" s="12"/>
      <c r="BS520" s="12"/>
      <c r="BT520" s="76"/>
      <c r="BU520" s="76"/>
    </row>
    <row r="521" spans="1:73">
      <c r="A521" s="19"/>
      <c r="B521" s="19"/>
      <c r="C521" s="19"/>
      <c r="D521" s="19"/>
      <c r="E521" s="89"/>
      <c r="F521" s="89"/>
      <c r="G521" s="19"/>
      <c r="H521" s="90"/>
      <c r="I521" s="90"/>
      <c r="J521" s="19"/>
      <c r="K521" s="19"/>
      <c r="L521" s="19"/>
      <c r="M521" s="19"/>
      <c r="N521" s="19"/>
      <c r="O521" s="19"/>
      <c r="P521" s="19"/>
      <c r="Q521" s="19"/>
      <c r="R521" s="141"/>
      <c r="S521" s="141"/>
      <c r="T521" s="141"/>
      <c r="U521" s="141"/>
      <c r="V521" s="141"/>
      <c r="W521" s="141"/>
      <c r="X521" s="141"/>
      <c r="Y521" s="141"/>
      <c r="Z521" s="19"/>
      <c r="AA521" s="19"/>
      <c r="AB521" s="19"/>
      <c r="AC521" s="377">
        <v>2</v>
      </c>
      <c r="AD521" s="385">
        <f t="array" ref="AD521">IF(COUNT(IF($R$5:$R$66=$AC521,IF($A$5:$A$66=AD$518,$R$5:$R$66,""),""))=0,"-",AVERAGE(IF($R$5:$R$66=$AC521,IF($A$5:$A$66=AD$518,$H$5:$Q$66,"")))-$AC521)</f>
        <v>0.10000000000000009</v>
      </c>
      <c r="AE521" s="385">
        <f t="array" ref="AE521">IF(COUNT(IF($R$5:$R$66=$AC521,IF($A$5:$A$66=AE$518,$R$5:$R$66,""),""))=0,"-",AVERAGE(IF($R$5:$R$66=$AC521,IF($A$5:$A$66=AE$518,$H$5:$Q$66,"")))-$AC521)</f>
        <v>0</v>
      </c>
      <c r="AF521" s="385" t="str">
        <f t="array" ref="AF521">IF(COUNT(IF($R$5:$R$66=$AC521,IF($A$5:$A$66=AF$518,$R$5:$R$66,""),""))=0,"-",AVERAGE(IF($R$5:$R$66=$AC521,IF($A$5:$A$66=AF$518,$H$5:$Q$66,"")))-$AC521)</f>
        <v>-</v>
      </c>
      <c r="AG521" s="385" t="str">
        <f t="array" ref="AG521">IF(COUNT(IF($R$5:$R$66=$AC521,IF($A$5:$A$66=AG$518,$R$5:$R$66,""),""))=0,"-",AVERAGE(IF($R$5:$R$66=$AC521,IF($A$5:$A$66=AG$518,$H$5:$Q$66,"")))-$AC521)</f>
        <v>-</v>
      </c>
      <c r="AH521" s="385" t="str">
        <f t="array" ref="AH521">IF(COUNT(IF($R$5:$R$66=$AC521,IF($A$5:$A$66=AH$518,$R$5:$R$66,""),""))=0,"-",AVERAGE(IF($R$5:$R$66=$AC521,IF($A$5:$A$66=AH$518,$H$5:$Q$66,"")))-$AC521)</f>
        <v>-</v>
      </c>
      <c r="AI521" s="385" t="str">
        <f t="array" ref="AI521">IF(COUNT(IF($R$5:$R$66=$AC521,IF($A$5:$A$66=AI$518,$R$5:$R$66,""),""))=0,"-",AVERAGE(IF($R$5:$R$66=$AC521,IF($A$5:$A$66=AI$518,$H$5:$Q$66,"")))-$AC521)</f>
        <v>-</v>
      </c>
      <c r="AJ521" s="385" t="str">
        <f t="array" ref="AJ521">IF(COUNT(IF($R$5:$R$66=$AC521,IF($A$5:$A$66=AJ$518,$R$5:$R$66,""),""))=0,"-",AVERAGE(IF($R$5:$R$66=$AC521,IF($A$5:$A$66=AJ$518,$H$5:$Q$66,"")))-$AC521)</f>
        <v>-</v>
      </c>
      <c r="AK521" s="385" t="str">
        <f t="array" ref="AK521">IF(COUNT(IF($R$5:$R$66=$AC521,IF($A$5:$A$66=AK$518,$R$5:$R$66,""),""))=0,"-",AVERAGE(IF($R$5:$R$66=$AC521,IF($A$5:$A$66=AK$518,$H$5:$Q$66,"")))-$AC521)</f>
        <v>-</v>
      </c>
      <c r="AL521" s="385" t="str">
        <f t="array" ref="AL521">IF(COUNT(IF($R$5:$R$66=$AC521,IF($A$5:$A$66=AL$518,$R$5:$R$66,""),""))=0,"-",AVERAGE(IF($R$5:$R$66=$AC521,IF($A$5:$A$66=AL$518,$H$5:$Q$66,"")))-$AC521)</f>
        <v>-</v>
      </c>
      <c r="AM521" s="385" t="str">
        <f t="array" ref="AM521">IF(COUNT(IF($R$5:$R$66=$AC521,IF($A$5:$A$66=AM$518,$R$5:$R$66,""),""))=0,"-",AVERAGE(IF($R$5:$R$66=$AC521,IF($A$5:$A$66=AM$518,$H$5:$Q$66,"")))-$AC521)</f>
        <v>-</v>
      </c>
      <c r="AN521" s="385" t="str">
        <f t="array" ref="AN521">IF(COUNT(IF($R$5:$R$66=$AC521,IF($A$5:$A$66=AN$518,$R$5:$R$66,""),""))=0,"-",AVERAGE(IF($R$5:$R$66=$AC521,IF($A$5:$A$66=AN$518,$H$5:$Q$66,"")))-$AC521)</f>
        <v>-</v>
      </c>
      <c r="AO521" s="385" t="str">
        <f t="array" ref="AO521">IF(COUNT(IF($R$5:$R$66=$AC521,IF($A$5:$A$66=AO$518,$R$5:$R$66,""),""))=0,"-",AVERAGE(IF($R$5:$R$66=$AC521,IF($A$5:$A$66=AO$518,$H$5:$Q$66,"")))-$AC521)</f>
        <v>-</v>
      </c>
      <c r="AP521" s="387">
        <f t="array" ref="AP521">IF(COUNT(AD521:AO521)=0,"-",AVERAGE(IF($R$5:$R$66=$AC521,$H$5:$Q$66,""))-$AC521)</f>
        <v>4.9999999999999822E-2</v>
      </c>
      <c r="AQ521" s="19"/>
      <c r="AR521" s="8"/>
      <c r="AS521" s="19"/>
      <c r="AT521" s="19"/>
      <c r="AU521" s="19"/>
      <c r="AV521" s="19"/>
      <c r="AW521" s="19"/>
      <c r="AX521" s="19"/>
      <c r="AY521" s="19"/>
      <c r="AZ521" s="19"/>
      <c r="BA521" s="19"/>
      <c r="BB521" s="19"/>
      <c r="BC521" s="19"/>
      <c r="BQ521" s="12"/>
      <c r="BR521" s="12"/>
      <c r="BS521" s="12"/>
      <c r="BT521" s="76"/>
      <c r="BU521" s="76"/>
    </row>
    <row r="522" spans="1:73">
      <c r="A522" s="19"/>
      <c r="B522" s="19"/>
      <c r="C522" s="19"/>
      <c r="D522" s="19"/>
      <c r="E522" s="89"/>
      <c r="F522" s="89"/>
      <c r="G522" s="19"/>
      <c r="H522" s="90"/>
      <c r="I522" s="90"/>
      <c r="J522" s="19"/>
      <c r="K522" s="19"/>
      <c r="L522" s="19"/>
      <c r="M522" s="19"/>
      <c r="N522" s="19"/>
      <c r="O522" s="19"/>
      <c r="P522" s="19"/>
      <c r="Q522" s="19"/>
      <c r="R522" s="141"/>
      <c r="S522" s="141"/>
      <c r="T522" s="141"/>
      <c r="U522" s="141"/>
      <c r="V522" s="141"/>
      <c r="W522" s="141"/>
      <c r="X522" s="141"/>
      <c r="Y522" s="141"/>
      <c r="Z522" s="19"/>
      <c r="AA522" s="19"/>
      <c r="AB522" s="19"/>
      <c r="AC522" s="377">
        <v>3</v>
      </c>
      <c r="AD522" s="385">
        <f t="array" ref="AD522">IF(COUNT(IF($R$5:$R$66=$AC522,IF($A$5:$A$66=AD$518,$R$5:$R$66,""),""))=0,"-",AVERAGE(IF($R$5:$R$66=$AC522,IF($A$5:$A$66=AD$518,$H$5:$Q$66,"")))-$AC522)</f>
        <v>0.20000000000000018</v>
      </c>
      <c r="AE522" s="385">
        <f t="array" ref="AE522">IF(COUNT(IF($R$5:$R$66=$AC522,IF($A$5:$A$66=AE$518,$R$5:$R$66,""),""))=0,"-",AVERAGE(IF($R$5:$R$66=$AC522,IF($A$5:$A$66=AE$518,$H$5:$Q$66,"")))-$AC522)</f>
        <v>0</v>
      </c>
      <c r="AF522" s="385" t="str">
        <f t="array" ref="AF522">IF(COUNT(IF($R$5:$R$66=$AC522,IF($A$5:$A$66=AF$518,$R$5:$R$66,""),""))=0,"-",AVERAGE(IF($R$5:$R$66=$AC522,IF($A$5:$A$66=AF$518,$H$5:$Q$66,"")))-$AC522)</f>
        <v>-</v>
      </c>
      <c r="AG522" s="385" t="str">
        <f t="array" ref="AG522">IF(COUNT(IF($R$5:$R$66=$AC522,IF($A$5:$A$66=AG$518,$R$5:$R$66,""),""))=0,"-",AVERAGE(IF($R$5:$R$66=$AC522,IF($A$5:$A$66=AG$518,$H$5:$Q$66,"")))-$AC522)</f>
        <v>-</v>
      </c>
      <c r="AH522" s="385" t="str">
        <f t="array" ref="AH522">IF(COUNT(IF($R$5:$R$66=$AC522,IF($A$5:$A$66=AH$518,$R$5:$R$66,""),""))=0,"-",AVERAGE(IF($R$5:$R$66=$AC522,IF($A$5:$A$66=AH$518,$H$5:$Q$66,"")))-$AC522)</f>
        <v>-</v>
      </c>
      <c r="AI522" s="385" t="str">
        <f t="array" ref="AI522">IF(COUNT(IF($R$5:$R$66=$AC522,IF($A$5:$A$66=AI$518,$R$5:$R$66,""),""))=0,"-",AVERAGE(IF($R$5:$R$66=$AC522,IF($A$5:$A$66=AI$518,$H$5:$Q$66,"")))-$AC522)</f>
        <v>-</v>
      </c>
      <c r="AJ522" s="385" t="str">
        <f t="array" ref="AJ522">IF(COUNT(IF($R$5:$R$66=$AC522,IF($A$5:$A$66=AJ$518,$R$5:$R$66,""),""))=0,"-",AVERAGE(IF($R$5:$R$66=$AC522,IF($A$5:$A$66=AJ$518,$H$5:$Q$66,"")))-$AC522)</f>
        <v>-</v>
      </c>
      <c r="AK522" s="385" t="str">
        <f t="array" ref="AK522">IF(COUNT(IF($R$5:$R$66=$AC522,IF($A$5:$A$66=AK$518,$R$5:$R$66,""),""))=0,"-",AVERAGE(IF($R$5:$R$66=$AC522,IF($A$5:$A$66=AK$518,$H$5:$Q$66,"")))-$AC522)</f>
        <v>-</v>
      </c>
      <c r="AL522" s="385" t="str">
        <f t="array" ref="AL522">IF(COUNT(IF($R$5:$R$66=$AC522,IF($A$5:$A$66=AL$518,$R$5:$R$66,""),""))=0,"-",AVERAGE(IF($R$5:$R$66=$AC522,IF($A$5:$A$66=AL$518,$H$5:$Q$66,"")))-$AC522)</f>
        <v>-</v>
      </c>
      <c r="AM522" s="385" t="str">
        <f t="array" ref="AM522">IF(COUNT(IF($R$5:$R$66=$AC522,IF($A$5:$A$66=AM$518,$R$5:$R$66,""),""))=0,"-",AVERAGE(IF($R$5:$R$66=$AC522,IF($A$5:$A$66=AM$518,$H$5:$Q$66,"")))-$AC522)</f>
        <v>-</v>
      </c>
      <c r="AN522" s="385" t="str">
        <f t="array" ref="AN522">IF(COUNT(IF($R$5:$R$66=$AC522,IF($A$5:$A$66=AN$518,$R$5:$R$66,""),""))=0,"-",AVERAGE(IF($R$5:$R$66=$AC522,IF($A$5:$A$66=AN$518,$H$5:$Q$66,"")))-$AC522)</f>
        <v>-</v>
      </c>
      <c r="AO522" s="385" t="str">
        <f t="array" ref="AO522">IF(COUNT(IF($R$5:$R$66=$AC522,IF($A$5:$A$66=AO$518,$R$5:$R$66,""),""))=0,"-",AVERAGE(IF($R$5:$R$66=$AC522,IF($A$5:$A$66=AO$518,$H$5:$Q$66,"")))-$AC522)</f>
        <v>-</v>
      </c>
      <c r="AP522" s="387">
        <f t="array" ref="AP522">IF(COUNT(AD522:AO522)=0,"-",AVERAGE(IF($R$5:$R$66=$AC522,$H$5:$Q$66,""))-$AC522)</f>
        <v>0.15555555555555545</v>
      </c>
      <c r="AQ522" s="19"/>
      <c r="AR522" s="8"/>
      <c r="AS522" s="19"/>
      <c r="AT522" s="19"/>
      <c r="AU522" s="19"/>
      <c r="AV522" s="19"/>
      <c r="AW522" s="19"/>
      <c r="AX522" s="19"/>
      <c r="AY522" s="19"/>
      <c r="AZ522" s="19"/>
      <c r="BA522" s="19"/>
      <c r="BB522" s="19"/>
      <c r="BC522" s="19"/>
      <c r="BQ522" s="12"/>
      <c r="BR522" s="12"/>
      <c r="BS522" s="12"/>
      <c r="BT522" s="76"/>
      <c r="BU522" s="76"/>
    </row>
    <row r="523" spans="1:73">
      <c r="A523" s="19"/>
      <c r="B523" s="19"/>
      <c r="C523" s="19"/>
      <c r="D523" s="19"/>
      <c r="E523" s="89"/>
      <c r="F523" s="89"/>
      <c r="G523" s="19"/>
      <c r="H523" s="90"/>
      <c r="I523" s="90"/>
      <c r="J523" s="19"/>
      <c r="K523" s="19"/>
      <c r="L523" s="19"/>
      <c r="M523" s="19"/>
      <c r="N523" s="19"/>
      <c r="O523" s="19"/>
      <c r="P523" s="19"/>
      <c r="Q523" s="19"/>
      <c r="R523" s="141"/>
      <c r="S523" s="141"/>
      <c r="T523" s="141"/>
      <c r="U523" s="141"/>
      <c r="V523" s="141"/>
      <c r="W523" s="141"/>
      <c r="X523" s="141"/>
      <c r="Y523" s="141"/>
      <c r="Z523" s="19"/>
      <c r="AA523" s="19"/>
      <c r="AB523" s="19"/>
      <c r="AC523" s="377">
        <v>4</v>
      </c>
      <c r="AD523" s="385">
        <f t="array" ref="AD523">IF(COUNT(IF($R$5:$R$66=$AC523,IF($A$5:$A$66=AD$518,$R$5:$R$66,""),""))=0,"-",AVERAGE(IF($R$5:$R$66=$AC523,IF($A$5:$A$66=AD$518,$H$5:$Q$66,"")))-$AC523)</f>
        <v>2.3076923076922995E-2</v>
      </c>
      <c r="AE523" s="385">
        <f t="array" ref="AE523">IF(COUNT(IF($R$5:$R$66=$AC523,IF($A$5:$A$66=AE$518,$R$5:$R$66,""),""))=0,"-",AVERAGE(IF($R$5:$R$66=$AC523,IF($A$5:$A$66=AE$518,$H$5:$Q$66,"")))-$AC523)</f>
        <v>2.2222222222222143E-2</v>
      </c>
      <c r="AF523" s="385" t="str">
        <f t="array" ref="AF523">IF(COUNT(IF($R$5:$R$66=$AC523,IF($A$5:$A$66=AF$518,$R$5:$R$66,""),""))=0,"-",AVERAGE(IF($R$5:$R$66=$AC523,IF($A$5:$A$66=AF$518,$H$5:$Q$66,"")))-$AC523)</f>
        <v>-</v>
      </c>
      <c r="AG523" s="385" t="str">
        <f t="array" ref="AG523">IF(COUNT(IF($R$5:$R$66=$AC523,IF($A$5:$A$66=AG$518,$R$5:$R$66,""),""))=0,"-",AVERAGE(IF($R$5:$R$66=$AC523,IF($A$5:$A$66=AG$518,$H$5:$Q$66,"")))-$AC523)</f>
        <v>-</v>
      </c>
      <c r="AH523" s="385" t="str">
        <f t="array" ref="AH523">IF(COUNT(IF($R$5:$R$66=$AC523,IF($A$5:$A$66=AH$518,$R$5:$R$66,""),""))=0,"-",AVERAGE(IF($R$5:$R$66=$AC523,IF($A$5:$A$66=AH$518,$H$5:$Q$66,"")))-$AC523)</f>
        <v>-</v>
      </c>
      <c r="AI523" s="385" t="str">
        <f t="array" ref="AI523">IF(COUNT(IF($R$5:$R$66=$AC523,IF($A$5:$A$66=AI$518,$R$5:$R$66,""),""))=0,"-",AVERAGE(IF($R$5:$R$66=$AC523,IF($A$5:$A$66=AI$518,$H$5:$Q$66,"")))-$AC523)</f>
        <v>-</v>
      </c>
      <c r="AJ523" s="385" t="str">
        <f t="array" ref="AJ523">IF(COUNT(IF($R$5:$R$66=$AC523,IF($A$5:$A$66=AJ$518,$R$5:$R$66,""),""))=0,"-",AVERAGE(IF($R$5:$R$66=$AC523,IF($A$5:$A$66=AJ$518,$H$5:$Q$66,"")))-$AC523)</f>
        <v>-</v>
      </c>
      <c r="AK523" s="385" t="str">
        <f t="array" ref="AK523">IF(COUNT(IF($R$5:$R$66=$AC523,IF($A$5:$A$66=AK$518,$R$5:$R$66,""),""))=0,"-",AVERAGE(IF($R$5:$R$66=$AC523,IF($A$5:$A$66=AK$518,$H$5:$Q$66,"")))-$AC523)</f>
        <v>-</v>
      </c>
      <c r="AL523" s="385" t="str">
        <f t="array" ref="AL523">IF(COUNT(IF($R$5:$R$66=$AC523,IF($A$5:$A$66=AL$518,$R$5:$R$66,""),""))=0,"-",AVERAGE(IF($R$5:$R$66=$AC523,IF($A$5:$A$66=AL$518,$H$5:$Q$66,"")))-$AC523)</f>
        <v>-</v>
      </c>
      <c r="AM523" s="385" t="str">
        <f t="array" ref="AM523">IF(COUNT(IF($R$5:$R$66=$AC523,IF($A$5:$A$66=AM$518,$R$5:$R$66,""),""))=0,"-",AVERAGE(IF($R$5:$R$66=$AC523,IF($A$5:$A$66=AM$518,$H$5:$Q$66,"")))-$AC523)</f>
        <v>-</v>
      </c>
      <c r="AN523" s="385" t="str">
        <f t="array" ref="AN523">IF(COUNT(IF($R$5:$R$66=$AC523,IF($A$5:$A$66=AN$518,$R$5:$R$66,""),""))=0,"-",AVERAGE(IF($R$5:$R$66=$AC523,IF($A$5:$A$66=AN$518,$H$5:$Q$66,"")))-$AC523)</f>
        <v>-</v>
      </c>
      <c r="AO523" s="385" t="str">
        <f t="array" ref="AO523">IF(COUNT(IF($R$5:$R$66=$AC523,IF($A$5:$A$66=AO$518,$R$5:$R$66,""),""))=0,"-",AVERAGE(IF($R$5:$R$66=$AC523,IF($A$5:$A$66=AO$518,$H$5:$Q$66,"")))-$AC523)</f>
        <v>-</v>
      </c>
      <c r="AP523" s="387">
        <f t="array" ref="AP523">IF(COUNT(AD523:AO523)=0,"-",AVERAGE(IF($R$5:$R$66=$AC523,$H$5:$Q$66,""))-$AC523)</f>
        <v>2.2727272727272485E-2</v>
      </c>
      <c r="AQ523" s="19"/>
      <c r="AR523" s="8"/>
      <c r="AS523" s="19"/>
      <c r="AT523" s="19"/>
      <c r="AU523" s="19"/>
      <c r="AV523" s="19"/>
      <c r="AW523" s="19"/>
      <c r="AX523" s="19"/>
      <c r="AY523" s="19"/>
      <c r="AZ523" s="19"/>
      <c r="BA523" s="19"/>
      <c r="BB523" s="19"/>
      <c r="BC523" s="19"/>
      <c r="BQ523" s="12"/>
      <c r="BR523" s="12"/>
      <c r="BS523" s="12"/>
      <c r="BT523" s="76"/>
      <c r="BU523" s="76"/>
    </row>
    <row r="524" spans="1:73">
      <c r="A524" s="19"/>
      <c r="B524" s="19"/>
      <c r="C524" s="19"/>
      <c r="D524" s="19"/>
      <c r="E524" s="89"/>
      <c r="F524" s="89"/>
      <c r="G524" s="19"/>
      <c r="H524" s="90"/>
      <c r="I524" s="90"/>
      <c r="J524" s="19"/>
      <c r="K524" s="19"/>
      <c r="L524" s="19"/>
      <c r="M524" s="19"/>
      <c r="N524" s="19"/>
      <c r="O524" s="19"/>
      <c r="P524" s="19"/>
      <c r="Q524" s="19"/>
      <c r="R524" s="141"/>
      <c r="S524" s="141"/>
      <c r="T524" s="141"/>
      <c r="U524" s="141"/>
      <c r="V524" s="141"/>
      <c r="W524" s="141"/>
      <c r="X524" s="141"/>
      <c r="Y524" s="141"/>
      <c r="Z524" s="19"/>
      <c r="AA524" s="19"/>
      <c r="AB524" s="19"/>
      <c r="AC524" s="377">
        <v>5</v>
      </c>
      <c r="AD524" s="385">
        <f t="array" ref="AD524">IF(COUNT(IF($R$5:$R$66=$AC524,IF($A$5:$A$66=AD$518,$R$5:$R$66,""),""))=0,"-",AVERAGE(IF($R$5:$R$66=$AC524,IF($A$5:$A$66=AD$518,$H$5:$Q$66,"")))-$AC524)</f>
        <v>0.17499999999999982</v>
      </c>
      <c r="AE524" s="385">
        <f t="array" ref="AE524">IF(COUNT(IF($R$5:$R$66=$AC524,IF($A$5:$A$66=AE$518,$R$5:$R$66,""),""))=0,"-",AVERAGE(IF($R$5:$R$66=$AC524,IF($A$5:$A$66=AE$518,$H$5:$Q$66,"")))-$AC524)</f>
        <v>0.23333333333333339</v>
      </c>
      <c r="AF524" s="385" t="str">
        <f t="array" ref="AF524">IF(COUNT(IF($R$5:$R$66=$AC524,IF($A$5:$A$66=AF$518,$R$5:$R$66,""),""))=0,"-",AVERAGE(IF($R$5:$R$66=$AC524,IF($A$5:$A$66=AF$518,$H$5:$Q$66,"")))-$AC524)</f>
        <v>-</v>
      </c>
      <c r="AG524" s="385" t="str">
        <f t="array" ref="AG524">IF(COUNT(IF($R$5:$R$66=$AC524,IF($A$5:$A$66=AG$518,$R$5:$R$66,""),""))=0,"-",AVERAGE(IF($R$5:$R$66=$AC524,IF($A$5:$A$66=AG$518,$H$5:$Q$66,"")))-$AC524)</f>
        <v>-</v>
      </c>
      <c r="AH524" s="385" t="str">
        <f t="array" ref="AH524">IF(COUNT(IF($R$5:$R$66=$AC524,IF($A$5:$A$66=AH$518,$R$5:$R$66,""),""))=0,"-",AVERAGE(IF($R$5:$R$66=$AC524,IF($A$5:$A$66=AH$518,$H$5:$Q$66,"")))-$AC524)</f>
        <v>-</v>
      </c>
      <c r="AI524" s="385" t="str">
        <f t="array" ref="AI524">IF(COUNT(IF($R$5:$R$66=$AC524,IF($A$5:$A$66=AI$518,$R$5:$R$66,""),""))=0,"-",AVERAGE(IF($R$5:$R$66=$AC524,IF($A$5:$A$66=AI$518,$H$5:$Q$66,"")))-$AC524)</f>
        <v>-</v>
      </c>
      <c r="AJ524" s="385" t="str">
        <f t="array" ref="AJ524">IF(COUNT(IF($R$5:$R$66=$AC524,IF($A$5:$A$66=AJ$518,$R$5:$R$66,""),""))=0,"-",AVERAGE(IF($R$5:$R$66=$AC524,IF($A$5:$A$66=AJ$518,$H$5:$Q$66,"")))-$AC524)</f>
        <v>-</v>
      </c>
      <c r="AK524" s="385" t="str">
        <f t="array" ref="AK524">IF(COUNT(IF($R$5:$R$66=$AC524,IF($A$5:$A$66=AK$518,$R$5:$R$66,""),""))=0,"-",AVERAGE(IF($R$5:$R$66=$AC524,IF($A$5:$A$66=AK$518,$H$5:$Q$66,"")))-$AC524)</f>
        <v>-</v>
      </c>
      <c r="AL524" s="385" t="str">
        <f t="array" ref="AL524">IF(COUNT(IF($R$5:$R$66=$AC524,IF($A$5:$A$66=AL$518,$R$5:$R$66,""),""))=0,"-",AVERAGE(IF($R$5:$R$66=$AC524,IF($A$5:$A$66=AL$518,$H$5:$Q$66,"")))-$AC524)</f>
        <v>-</v>
      </c>
      <c r="AM524" s="385" t="str">
        <f t="array" ref="AM524">IF(COUNT(IF($R$5:$R$66=$AC524,IF($A$5:$A$66=AM$518,$R$5:$R$66,""),""))=0,"-",AVERAGE(IF($R$5:$R$66=$AC524,IF($A$5:$A$66=AM$518,$H$5:$Q$66,"")))-$AC524)</f>
        <v>-</v>
      </c>
      <c r="AN524" s="385" t="str">
        <f t="array" ref="AN524">IF(COUNT(IF($R$5:$R$66=$AC524,IF($A$5:$A$66=AN$518,$R$5:$R$66,""),""))=0,"-",AVERAGE(IF($R$5:$R$66=$AC524,IF($A$5:$A$66=AN$518,$H$5:$Q$66,"")))-$AC524)</f>
        <v>-</v>
      </c>
      <c r="AO524" s="385" t="str">
        <f t="array" ref="AO524">IF(COUNT(IF($R$5:$R$66=$AC524,IF($A$5:$A$66=AO$518,$R$5:$R$66,""),""))=0,"-",AVERAGE(IF($R$5:$R$66=$AC524,IF($A$5:$A$66=AO$518,$H$5:$Q$66,"")))-$AC524)</f>
        <v>-</v>
      </c>
      <c r="AP524" s="387">
        <f t="array" ref="AP524">IF(COUNT(AD524:AO524)=0,"-",AVERAGE(IF($R$5:$R$66=$AC524,$H$5:$Q$66,""))-$AC524)</f>
        <v>0.21538461538461551</v>
      </c>
      <c r="AQ524" s="19"/>
      <c r="AR524" s="8"/>
      <c r="AS524" s="19"/>
      <c r="AT524" s="19"/>
      <c r="AU524" s="19"/>
      <c r="AV524" s="19"/>
      <c r="AW524" s="19"/>
      <c r="AX524" s="19"/>
      <c r="AY524" s="19"/>
      <c r="AZ524" s="19"/>
      <c r="BA524" s="19"/>
      <c r="BB524" s="19"/>
      <c r="BC524" s="19"/>
      <c r="BQ524" s="12"/>
      <c r="BR524" s="12"/>
      <c r="BS524" s="12"/>
      <c r="BT524" s="76"/>
      <c r="BU524" s="76"/>
    </row>
    <row r="525" spans="1:73">
      <c r="A525" s="19"/>
      <c r="B525" s="19"/>
      <c r="C525" s="19"/>
      <c r="D525" s="19"/>
      <c r="E525" s="89"/>
      <c r="F525" s="89"/>
      <c r="G525" s="19"/>
      <c r="H525" s="90"/>
      <c r="I525" s="90"/>
      <c r="J525" s="19"/>
      <c r="K525" s="19"/>
      <c r="L525" s="19"/>
      <c r="M525" s="19"/>
      <c r="N525" s="19"/>
      <c r="O525" s="19"/>
      <c r="P525" s="19"/>
      <c r="Q525" s="19"/>
      <c r="R525" s="141"/>
      <c r="S525" s="141"/>
      <c r="T525" s="141"/>
      <c r="U525" s="141"/>
      <c r="V525" s="141"/>
      <c r="W525" s="141"/>
      <c r="X525" s="141"/>
      <c r="Y525" s="141"/>
      <c r="Z525" s="19"/>
      <c r="AA525" s="19"/>
      <c r="AB525" s="19"/>
      <c r="AC525" s="377">
        <v>6</v>
      </c>
      <c r="AD525" s="385">
        <f t="array" ref="AD525">IF(COUNT(IF($R$5:$R$66=$AC525,IF($A$5:$A$66=AD$518,$R$5:$R$66,""),""))=0,"-",AVERAGE(IF($R$5:$R$66=$AC525,IF($A$5:$A$66=AD$518,$H$5:$Q$66,"")))-$AC525)</f>
        <v>0.20000000000000018</v>
      </c>
      <c r="AE525" s="385">
        <f t="array" ref="AE525">IF(COUNT(IF($R$5:$R$66=$AC525,IF($A$5:$A$66=AE$518,$R$5:$R$66,""),""))=0,"-",AVERAGE(IF($R$5:$R$66=$AC525,IF($A$5:$A$66=AE$518,$H$5:$Q$66,"")))-$AC525)</f>
        <v>0.14285714285714324</v>
      </c>
      <c r="AF525" s="385" t="str">
        <f t="array" ref="AF525">IF(COUNT(IF($R$5:$R$66=$AC525,IF($A$5:$A$66=AF$518,$R$5:$R$66,""),""))=0,"-",AVERAGE(IF($R$5:$R$66=$AC525,IF($A$5:$A$66=AF$518,$H$5:$Q$66,"")))-$AC525)</f>
        <v>-</v>
      </c>
      <c r="AG525" s="385" t="str">
        <f t="array" ref="AG525">IF(COUNT(IF($R$5:$R$66=$AC525,IF($A$5:$A$66=AG$518,$R$5:$R$66,""),""))=0,"-",AVERAGE(IF($R$5:$R$66=$AC525,IF($A$5:$A$66=AG$518,$H$5:$Q$66,"")))-$AC525)</f>
        <v>-</v>
      </c>
      <c r="AH525" s="385" t="str">
        <f t="array" ref="AH525">IF(COUNT(IF($R$5:$R$66=$AC525,IF($A$5:$A$66=AH$518,$R$5:$R$66,""),""))=0,"-",AVERAGE(IF($R$5:$R$66=$AC525,IF($A$5:$A$66=AH$518,$H$5:$Q$66,"")))-$AC525)</f>
        <v>-</v>
      </c>
      <c r="AI525" s="385" t="str">
        <f t="array" ref="AI525">IF(COUNT(IF($R$5:$R$66=$AC525,IF($A$5:$A$66=AI$518,$R$5:$R$66,""),""))=0,"-",AVERAGE(IF($R$5:$R$66=$AC525,IF($A$5:$A$66=AI$518,$H$5:$Q$66,"")))-$AC525)</f>
        <v>-</v>
      </c>
      <c r="AJ525" s="385" t="str">
        <f t="array" ref="AJ525">IF(COUNT(IF($R$5:$R$66=$AC525,IF($A$5:$A$66=AJ$518,$R$5:$R$66,""),""))=0,"-",AVERAGE(IF($R$5:$R$66=$AC525,IF($A$5:$A$66=AJ$518,$H$5:$Q$66,"")))-$AC525)</f>
        <v>-</v>
      </c>
      <c r="AK525" s="385" t="str">
        <f t="array" ref="AK525">IF(COUNT(IF($R$5:$R$66=$AC525,IF($A$5:$A$66=AK$518,$R$5:$R$66,""),""))=0,"-",AVERAGE(IF($R$5:$R$66=$AC525,IF($A$5:$A$66=AK$518,$H$5:$Q$66,"")))-$AC525)</f>
        <v>-</v>
      </c>
      <c r="AL525" s="385" t="str">
        <f t="array" ref="AL525">IF(COUNT(IF($R$5:$R$66=$AC525,IF($A$5:$A$66=AL$518,$R$5:$R$66,""),""))=0,"-",AVERAGE(IF($R$5:$R$66=$AC525,IF($A$5:$A$66=AL$518,$H$5:$Q$66,"")))-$AC525)</f>
        <v>-</v>
      </c>
      <c r="AM525" s="385" t="str">
        <f t="array" ref="AM525">IF(COUNT(IF($R$5:$R$66=$AC525,IF($A$5:$A$66=AM$518,$R$5:$R$66,""),""))=0,"-",AVERAGE(IF($R$5:$R$66=$AC525,IF($A$5:$A$66=AM$518,$H$5:$Q$66,"")))-$AC525)</f>
        <v>-</v>
      </c>
      <c r="AN525" s="385" t="str">
        <f t="array" ref="AN525">IF(COUNT(IF($R$5:$R$66=$AC525,IF($A$5:$A$66=AN$518,$R$5:$R$66,""),""))=0,"-",AVERAGE(IF($R$5:$R$66=$AC525,IF($A$5:$A$66=AN$518,$H$5:$Q$66,"")))-$AC525)</f>
        <v>-</v>
      </c>
      <c r="AO525" s="385" t="str">
        <f t="array" ref="AO525">IF(COUNT(IF($R$5:$R$66=$AC525,IF($A$5:$A$66=AO$518,$R$5:$R$66,""),""))=0,"-",AVERAGE(IF($R$5:$R$66=$AC525,IF($A$5:$A$66=AO$518,$H$5:$Q$66,"")))-$AC525)</f>
        <v>-</v>
      </c>
      <c r="AP525" s="387">
        <f t="array" ref="AP525">IF(COUNT(AD525:AO525)=0,"-",AVERAGE(IF($R$5:$R$66=$AC525,$H$5:$Q$66,""))-$AC525)</f>
        <v>0.16000000000000014</v>
      </c>
      <c r="AQ525" s="19"/>
      <c r="AR525" s="8"/>
      <c r="AS525" s="19"/>
      <c r="AT525" s="19"/>
      <c r="AU525" s="19"/>
      <c r="AV525" s="19"/>
      <c r="AW525" s="19"/>
      <c r="AX525" s="19"/>
      <c r="AY525" s="19"/>
      <c r="AZ525" s="19"/>
      <c r="BA525" s="19"/>
      <c r="BB525" s="19"/>
      <c r="BC525" s="19"/>
      <c r="BQ525" s="12"/>
      <c r="BR525" s="12"/>
      <c r="BS525" s="12"/>
      <c r="BT525" s="76"/>
      <c r="BU525" s="76"/>
    </row>
    <row r="526" spans="1:73">
      <c r="A526" s="19"/>
      <c r="B526" s="19"/>
      <c r="C526" s="19"/>
      <c r="D526" s="19"/>
      <c r="E526" s="89"/>
      <c r="F526" s="89"/>
      <c r="G526" s="19"/>
      <c r="H526" s="90"/>
      <c r="I526" s="90"/>
      <c r="J526" s="19"/>
      <c r="K526" s="19"/>
      <c r="L526" s="19"/>
      <c r="M526" s="19"/>
      <c r="N526" s="19"/>
      <c r="O526" s="19"/>
      <c r="P526" s="19"/>
      <c r="Q526" s="19"/>
      <c r="R526" s="141"/>
      <c r="S526" s="141"/>
      <c r="T526" s="141"/>
      <c r="U526" s="141"/>
      <c r="V526" s="141"/>
      <c r="W526" s="141"/>
      <c r="X526" s="141"/>
      <c r="Y526" s="141"/>
      <c r="Z526" s="19"/>
      <c r="AA526" s="19"/>
      <c r="AB526" s="19"/>
      <c r="AC526" s="377">
        <v>7</v>
      </c>
      <c r="AD526" s="385" t="str">
        <f t="array" ref="AD526">IF(COUNT(IF($R$5:$R$66=$AC526,IF($A$5:$A$66=AD$518,$R$5:$R$66,""),""))=0,"-",AVERAGE(IF($R$5:$R$66=$AC526,IF($A$5:$A$66=AD$518,$H$5:$Q$66,"")))-$AC526)</f>
        <v>-</v>
      </c>
      <c r="AE526" s="385">
        <f t="array" ref="AE526">IF(COUNT(IF($R$5:$R$66=$AC526,IF($A$5:$A$66=AE$518,$R$5:$R$66,""),""))=0,"-",AVERAGE(IF($R$5:$R$66=$AC526,IF($A$5:$A$66=AE$518,$H$5:$Q$66,"")))-$AC526)</f>
        <v>0.23333333333333339</v>
      </c>
      <c r="AF526" s="385" t="str">
        <f t="array" ref="AF526">IF(COUNT(IF($R$5:$R$66=$AC526,IF($A$5:$A$66=AF$518,$R$5:$R$66,""),""))=0,"-",AVERAGE(IF($R$5:$R$66=$AC526,IF($A$5:$A$66=AF$518,$H$5:$Q$66,"")))-$AC526)</f>
        <v>-</v>
      </c>
      <c r="AG526" s="385" t="str">
        <f t="array" ref="AG526">IF(COUNT(IF($R$5:$R$66=$AC526,IF($A$5:$A$66=AG$518,$R$5:$R$66,""),""))=0,"-",AVERAGE(IF($R$5:$R$66=$AC526,IF($A$5:$A$66=AG$518,$H$5:$Q$66,"")))-$AC526)</f>
        <v>-</v>
      </c>
      <c r="AH526" s="385" t="str">
        <f t="array" ref="AH526">IF(COUNT(IF($R$5:$R$66=$AC526,IF($A$5:$A$66=AH$518,$R$5:$R$66,""),""))=0,"-",AVERAGE(IF($R$5:$R$66=$AC526,IF($A$5:$A$66=AH$518,$H$5:$Q$66,"")))-$AC526)</f>
        <v>-</v>
      </c>
      <c r="AI526" s="385" t="str">
        <f t="array" ref="AI526">IF(COUNT(IF($R$5:$R$66=$AC526,IF($A$5:$A$66=AI$518,$R$5:$R$66,""),""))=0,"-",AVERAGE(IF($R$5:$R$66=$AC526,IF($A$5:$A$66=AI$518,$H$5:$Q$66,"")))-$AC526)</f>
        <v>-</v>
      </c>
      <c r="AJ526" s="385" t="str">
        <f t="array" ref="AJ526">IF(COUNT(IF($R$5:$R$66=$AC526,IF($A$5:$A$66=AJ$518,$R$5:$R$66,""),""))=0,"-",AVERAGE(IF($R$5:$R$66=$AC526,IF($A$5:$A$66=AJ$518,$H$5:$Q$66,"")))-$AC526)</f>
        <v>-</v>
      </c>
      <c r="AK526" s="385" t="str">
        <f t="array" ref="AK526">IF(COUNT(IF($R$5:$R$66=$AC526,IF($A$5:$A$66=AK$518,$R$5:$R$66,""),""))=0,"-",AVERAGE(IF($R$5:$R$66=$AC526,IF($A$5:$A$66=AK$518,$H$5:$Q$66,"")))-$AC526)</f>
        <v>-</v>
      </c>
      <c r="AL526" s="385" t="str">
        <f t="array" ref="AL526">IF(COUNT(IF($R$5:$R$66=$AC526,IF($A$5:$A$66=AL$518,$R$5:$R$66,""),""))=0,"-",AVERAGE(IF($R$5:$R$66=$AC526,IF($A$5:$A$66=AL$518,$H$5:$Q$66,"")))-$AC526)</f>
        <v>-</v>
      </c>
      <c r="AM526" s="385" t="str">
        <f t="array" ref="AM526">IF(COUNT(IF($R$5:$R$66=$AC526,IF($A$5:$A$66=AM$518,$R$5:$R$66,""),""))=0,"-",AVERAGE(IF($R$5:$R$66=$AC526,IF($A$5:$A$66=AM$518,$H$5:$Q$66,"")))-$AC526)</f>
        <v>-</v>
      </c>
      <c r="AN526" s="385" t="str">
        <f t="array" ref="AN526">IF(COUNT(IF($R$5:$R$66=$AC526,IF($A$5:$A$66=AN$518,$R$5:$R$66,""),""))=0,"-",AVERAGE(IF($R$5:$R$66=$AC526,IF($A$5:$A$66=AN$518,$H$5:$Q$66,"")))-$AC526)</f>
        <v>-</v>
      </c>
      <c r="AO526" s="385" t="str">
        <f t="array" ref="AO526">IF(COUNT(IF($R$5:$R$66=$AC526,IF($A$5:$A$66=AO$518,$R$5:$R$66,""),""))=0,"-",AVERAGE(IF($R$5:$R$66=$AC526,IF($A$5:$A$66=AO$518,$H$5:$Q$66,"")))-$AC526)</f>
        <v>-</v>
      </c>
      <c r="AP526" s="387">
        <f t="array" ref="AP526">IF(COUNT(AD526:AO526)=0,"-",AVERAGE(IF($R$5:$R$66=$AC526,$H$5:$Q$66,""))-$AC526)</f>
        <v>0.23333333333333339</v>
      </c>
      <c r="AQ526" s="19"/>
      <c r="AR526" s="8"/>
      <c r="AS526" s="19"/>
      <c r="AT526" s="19"/>
      <c r="AU526" s="19"/>
      <c r="AV526" s="19"/>
      <c r="AW526" s="19"/>
      <c r="AX526" s="19"/>
      <c r="AY526" s="19"/>
      <c r="AZ526" s="19"/>
      <c r="BA526" s="19"/>
      <c r="BB526" s="19"/>
      <c r="BC526" s="19"/>
      <c r="BQ526" s="12"/>
      <c r="BR526" s="12"/>
      <c r="BS526" s="12"/>
      <c r="BT526" s="76"/>
      <c r="BU526" s="76"/>
    </row>
    <row r="527" spans="1:73">
      <c r="A527" s="19"/>
      <c r="B527" s="19"/>
      <c r="C527" s="19"/>
      <c r="D527" s="19"/>
      <c r="E527" s="89"/>
      <c r="F527" s="89"/>
      <c r="G527" s="19"/>
      <c r="H527" s="90"/>
      <c r="I527" s="90"/>
      <c r="J527" s="19"/>
      <c r="K527" s="19"/>
      <c r="L527" s="19"/>
      <c r="M527" s="19"/>
      <c r="N527" s="19"/>
      <c r="O527" s="19"/>
      <c r="P527" s="19"/>
      <c r="Q527" s="19"/>
      <c r="R527" s="141"/>
      <c r="S527" s="141"/>
      <c r="T527" s="141"/>
      <c r="U527" s="141"/>
      <c r="V527" s="141"/>
      <c r="W527" s="141"/>
      <c r="X527" s="141"/>
      <c r="Y527" s="141"/>
      <c r="Z527" s="19"/>
      <c r="AA527" s="19"/>
      <c r="AB527" s="19"/>
      <c r="AC527" s="377">
        <v>8</v>
      </c>
      <c r="AD527" s="385" t="str">
        <f t="array" ref="AD527">IF(COUNT(IF($R$5:$R$66=$AC527,IF($A$5:$A$66=AD$518,$R$5:$R$66,""),""))=0,"-",AVERAGE(IF($R$5:$R$66=$AC527,IF($A$5:$A$66=AD$518,$H$5:$Q$66,"")))-$AC527)</f>
        <v>-</v>
      </c>
      <c r="AE527" s="385" t="str">
        <f t="array" ref="AE527">IF(COUNT(IF($R$5:$R$66=$AC527,IF($A$5:$A$66=AE$518,$R$5:$R$66,""),""))=0,"-",AVERAGE(IF($R$5:$R$66=$AC527,IF($A$5:$A$66=AE$518,$H$5:$Q$66,"")))-$AC527)</f>
        <v>-</v>
      </c>
      <c r="AF527" s="385" t="str">
        <f t="array" ref="AF527">IF(COUNT(IF($R$5:$R$66=$AC527,IF($A$5:$A$66=AF$518,$R$5:$R$66,""),""))=0,"-",AVERAGE(IF($R$5:$R$66=$AC527,IF($A$5:$A$66=AF$518,$H$5:$Q$66,"")))-$AC527)</f>
        <v>-</v>
      </c>
      <c r="AG527" s="385" t="str">
        <f t="array" ref="AG527">IF(COUNT(IF($R$5:$R$66=$AC527,IF($A$5:$A$66=AG$518,$R$5:$R$66,""),""))=0,"-",AVERAGE(IF($R$5:$R$66=$AC527,IF($A$5:$A$66=AG$518,$H$5:$Q$66,"")))-$AC527)</f>
        <v>-</v>
      </c>
      <c r="AH527" s="385" t="str">
        <f t="array" ref="AH527">IF(COUNT(IF($R$5:$R$66=$AC527,IF($A$5:$A$66=AH$518,$R$5:$R$66,""),""))=0,"-",AVERAGE(IF($R$5:$R$66=$AC527,IF($A$5:$A$66=AH$518,$H$5:$Q$66,"")))-$AC527)</f>
        <v>-</v>
      </c>
      <c r="AI527" s="385" t="str">
        <f t="array" ref="AI527">IF(COUNT(IF($R$5:$R$66=$AC527,IF($A$5:$A$66=AI$518,$R$5:$R$66,""),""))=0,"-",AVERAGE(IF($R$5:$R$66=$AC527,IF($A$5:$A$66=AI$518,$H$5:$Q$66,"")))-$AC527)</f>
        <v>-</v>
      </c>
      <c r="AJ527" s="385" t="str">
        <f t="array" ref="AJ527">IF(COUNT(IF($R$5:$R$66=$AC527,IF($A$5:$A$66=AJ$518,$R$5:$R$66,""),""))=0,"-",AVERAGE(IF($R$5:$R$66=$AC527,IF($A$5:$A$66=AJ$518,$H$5:$Q$66,"")))-$AC527)</f>
        <v>-</v>
      </c>
      <c r="AK527" s="385" t="str">
        <f t="array" ref="AK527">IF(COUNT(IF($R$5:$R$66=$AC527,IF($A$5:$A$66=AK$518,$R$5:$R$66,""),""))=0,"-",AVERAGE(IF($R$5:$R$66=$AC527,IF($A$5:$A$66=AK$518,$H$5:$Q$66,"")))-$AC527)</f>
        <v>-</v>
      </c>
      <c r="AL527" s="385" t="str">
        <f t="array" ref="AL527">IF(COUNT(IF($R$5:$R$66=$AC527,IF($A$5:$A$66=AL$518,$R$5:$R$66,""),""))=0,"-",AVERAGE(IF($R$5:$R$66=$AC527,IF($A$5:$A$66=AL$518,$H$5:$Q$66,"")))-$AC527)</f>
        <v>-</v>
      </c>
      <c r="AM527" s="385" t="str">
        <f t="array" ref="AM527">IF(COUNT(IF($R$5:$R$66=$AC527,IF($A$5:$A$66=AM$518,$R$5:$R$66,""),""))=0,"-",AVERAGE(IF($R$5:$R$66=$AC527,IF($A$5:$A$66=AM$518,$H$5:$Q$66,"")))-$AC527)</f>
        <v>-</v>
      </c>
      <c r="AN527" s="385" t="str">
        <f t="array" ref="AN527">IF(COUNT(IF($R$5:$R$66=$AC527,IF($A$5:$A$66=AN$518,$R$5:$R$66,""),""))=0,"-",AVERAGE(IF($R$5:$R$66=$AC527,IF($A$5:$A$66=AN$518,$H$5:$Q$66,"")))-$AC527)</f>
        <v>-</v>
      </c>
      <c r="AO527" s="385" t="str">
        <f t="array" ref="AO527">IF(COUNT(IF($R$5:$R$66=$AC527,IF($A$5:$A$66=AO$518,$R$5:$R$66,""),""))=0,"-",AVERAGE(IF($R$5:$R$66=$AC527,IF($A$5:$A$66=AO$518,$H$5:$Q$66,"")))-$AC527)</f>
        <v>-</v>
      </c>
      <c r="AP527" s="387" t="str">
        <f t="array" ref="AP527">IF(COUNT(AD527:AO527)=0,"-",AVERAGE(IF($R$5:$R$66=$AC527,$H$5:$Q$66,""))-$AC527)</f>
        <v>-</v>
      </c>
      <c r="AQ527" s="19"/>
      <c r="AR527" s="8"/>
      <c r="AS527" s="19"/>
      <c r="AT527" s="19"/>
      <c r="AU527" s="19"/>
      <c r="AV527" s="19"/>
      <c r="AW527" s="19"/>
      <c r="AX527" s="19"/>
      <c r="AY527" s="19"/>
      <c r="AZ527" s="19"/>
      <c r="BA527" s="19"/>
      <c r="BB527" s="19"/>
      <c r="BC527" s="19"/>
      <c r="BQ527" s="12"/>
      <c r="BR527" s="12"/>
      <c r="BS527" s="12"/>
      <c r="BT527" s="76"/>
      <c r="BU527" s="76"/>
    </row>
    <row r="528" spans="1:73">
      <c r="A528" s="19"/>
      <c r="B528" s="19"/>
      <c r="C528" s="19"/>
      <c r="D528" s="19"/>
      <c r="E528" s="89"/>
      <c r="F528" s="89"/>
      <c r="G528" s="19"/>
      <c r="H528" s="90"/>
      <c r="I528" s="90"/>
      <c r="J528" s="19"/>
      <c r="K528" s="19"/>
      <c r="L528" s="19"/>
      <c r="M528" s="19"/>
      <c r="N528" s="19"/>
      <c r="O528" s="19"/>
      <c r="P528" s="19"/>
      <c r="Q528" s="19"/>
      <c r="R528" s="141"/>
      <c r="S528" s="141"/>
      <c r="T528" s="141"/>
      <c r="U528" s="141"/>
      <c r="V528" s="141"/>
      <c r="W528" s="141"/>
      <c r="X528" s="141"/>
      <c r="Y528" s="141"/>
      <c r="Z528" s="19"/>
      <c r="AA528" s="19"/>
      <c r="AB528" s="19"/>
      <c r="AC528" s="377">
        <v>9</v>
      </c>
      <c r="AD528" s="385">
        <f t="array" ref="AD528">IF(COUNT(IF($R$5:$R$66=$AC528,IF($A$5:$A$66=AD$518,$R$5:$R$66,""),""))=0,"-",AVERAGE(IF($R$5:$R$66=$AC528,IF($A$5:$A$66=AD$518,$H$5:$Q$66,"")))-$AC528)</f>
        <v>-0.19999999999999929</v>
      </c>
      <c r="AE528" s="385" t="str">
        <f t="array" ref="AE528">IF(COUNT(IF($R$5:$R$66=$AC528,IF($A$5:$A$66=AE$518,$R$5:$R$66,""),""))=0,"-",AVERAGE(IF($R$5:$R$66=$AC528,IF($A$5:$A$66=AE$518,$H$5:$Q$66,"")))-$AC528)</f>
        <v>-</v>
      </c>
      <c r="AF528" s="385" t="str">
        <f t="array" ref="AF528">IF(COUNT(IF($R$5:$R$66=$AC528,IF($A$5:$A$66=AF$518,$R$5:$R$66,""),""))=0,"-",AVERAGE(IF($R$5:$R$66=$AC528,IF($A$5:$A$66=AF$518,$H$5:$Q$66,"")))-$AC528)</f>
        <v>-</v>
      </c>
      <c r="AG528" s="385" t="str">
        <f t="array" ref="AG528">IF(COUNT(IF($R$5:$R$66=$AC528,IF($A$5:$A$66=AG$518,$R$5:$R$66,""),""))=0,"-",AVERAGE(IF($R$5:$R$66=$AC528,IF($A$5:$A$66=AG$518,$H$5:$Q$66,"")))-$AC528)</f>
        <v>-</v>
      </c>
      <c r="AH528" s="385" t="str">
        <f t="array" ref="AH528">IF(COUNT(IF($R$5:$R$66=$AC528,IF($A$5:$A$66=AH$518,$R$5:$R$66,""),""))=0,"-",AVERAGE(IF($R$5:$R$66=$AC528,IF($A$5:$A$66=AH$518,$H$5:$Q$66,"")))-$AC528)</f>
        <v>-</v>
      </c>
      <c r="AI528" s="385" t="str">
        <f t="array" ref="AI528">IF(COUNT(IF($R$5:$R$66=$AC528,IF($A$5:$A$66=AI$518,$R$5:$R$66,""),""))=0,"-",AVERAGE(IF($R$5:$R$66=$AC528,IF($A$5:$A$66=AI$518,$H$5:$Q$66,"")))-$AC528)</f>
        <v>-</v>
      </c>
      <c r="AJ528" s="385" t="str">
        <f t="array" ref="AJ528">IF(COUNT(IF($R$5:$R$66=$AC528,IF($A$5:$A$66=AJ$518,$R$5:$R$66,""),""))=0,"-",AVERAGE(IF($R$5:$R$66=$AC528,IF($A$5:$A$66=AJ$518,$H$5:$Q$66,"")))-$AC528)</f>
        <v>-</v>
      </c>
      <c r="AK528" s="385" t="str">
        <f t="array" ref="AK528">IF(COUNT(IF($R$5:$R$66=$AC528,IF($A$5:$A$66=AK$518,$R$5:$R$66,""),""))=0,"-",AVERAGE(IF($R$5:$R$66=$AC528,IF($A$5:$A$66=AK$518,$H$5:$Q$66,"")))-$AC528)</f>
        <v>-</v>
      </c>
      <c r="AL528" s="385" t="str">
        <f t="array" ref="AL528">IF(COUNT(IF($R$5:$R$66=$AC528,IF($A$5:$A$66=AL$518,$R$5:$R$66,""),""))=0,"-",AVERAGE(IF($R$5:$R$66=$AC528,IF($A$5:$A$66=AL$518,$H$5:$Q$66,"")))-$AC528)</f>
        <v>-</v>
      </c>
      <c r="AM528" s="385" t="str">
        <f t="array" ref="AM528">IF(COUNT(IF($R$5:$R$66=$AC528,IF($A$5:$A$66=AM$518,$R$5:$R$66,""),""))=0,"-",AVERAGE(IF($R$5:$R$66=$AC528,IF($A$5:$A$66=AM$518,$H$5:$Q$66,"")))-$AC528)</f>
        <v>-</v>
      </c>
      <c r="AN528" s="385" t="str">
        <f t="array" ref="AN528">IF(COUNT(IF($R$5:$R$66=$AC528,IF($A$5:$A$66=AN$518,$R$5:$R$66,""),""))=0,"-",AVERAGE(IF($R$5:$R$66=$AC528,IF($A$5:$A$66=AN$518,$H$5:$Q$66,"")))-$AC528)</f>
        <v>-</v>
      </c>
      <c r="AO528" s="385" t="str">
        <f t="array" ref="AO528">IF(COUNT(IF($R$5:$R$66=$AC528,IF($A$5:$A$66=AO$518,$R$5:$R$66,""),""))=0,"-",AVERAGE(IF($R$5:$R$66=$AC528,IF($A$5:$A$66=AO$518,$H$5:$Q$66,"")))-$AC528)</f>
        <v>-</v>
      </c>
      <c r="AP528" s="387">
        <f t="array" ref="AP528">IF(COUNT(AD528:AO528)=0,"-",AVERAGE(IF($R$5:$R$66=$AC528,$H$5:$Q$66,""))-$AC528)</f>
        <v>-0.19999999999999929</v>
      </c>
      <c r="AQ528" s="19"/>
      <c r="AR528" s="8"/>
      <c r="AS528" s="19"/>
      <c r="AT528" s="19"/>
      <c r="AU528" s="19"/>
      <c r="AV528" s="19"/>
      <c r="AW528" s="19"/>
      <c r="AX528" s="19"/>
      <c r="AY528" s="19"/>
      <c r="AZ528" s="19"/>
      <c r="BA528" s="19"/>
      <c r="BB528" s="19"/>
      <c r="BC528" s="19"/>
      <c r="BQ528" s="12"/>
      <c r="BR528" s="12"/>
      <c r="BS528" s="12"/>
      <c r="BT528" s="76"/>
      <c r="BU528" s="76"/>
    </row>
    <row r="529" spans="1:73">
      <c r="A529" s="19"/>
      <c r="B529" s="19"/>
      <c r="C529" s="19"/>
      <c r="D529" s="19"/>
      <c r="E529" s="89"/>
      <c r="F529" s="89"/>
      <c r="G529" s="19"/>
      <c r="H529" s="90"/>
      <c r="I529" s="90"/>
      <c r="J529" s="19"/>
      <c r="K529" s="19"/>
      <c r="L529" s="19"/>
      <c r="M529" s="19"/>
      <c r="N529" s="19"/>
      <c r="O529" s="19"/>
      <c r="P529" s="19"/>
      <c r="Q529" s="19"/>
      <c r="R529" s="141"/>
      <c r="S529" s="141"/>
      <c r="T529" s="141"/>
      <c r="U529" s="141"/>
      <c r="V529" s="141"/>
      <c r="W529" s="141"/>
      <c r="X529" s="141"/>
      <c r="Y529" s="141"/>
      <c r="Z529" s="19"/>
      <c r="AA529" s="19"/>
      <c r="AB529" s="19"/>
      <c r="AC529" s="377">
        <v>10</v>
      </c>
      <c r="AD529" s="385">
        <f t="array" ref="AD529">IF(COUNT(IF($R$5:$R$66=$AC529,IF($A$5:$A$66=AD$518,$R$5:$R$66,""),""))=0,"-",AVERAGE(IF($R$5:$R$66=$AC529,IF($A$5:$A$66=AD$518,$H$5:$Q$66,"")))-$AC529)</f>
        <v>-0.19999999999999929</v>
      </c>
      <c r="AE529" s="385" t="str">
        <f t="array" ref="AE529">IF(COUNT(IF($R$5:$R$66=$AC529,IF($A$5:$A$66=AE$518,$R$5:$R$66,""),""))=0,"-",AVERAGE(IF($R$5:$R$66=$AC529,IF($A$5:$A$66=AE$518,$H$5:$Q$66,"")))-$AC529)</f>
        <v>-</v>
      </c>
      <c r="AF529" s="385" t="str">
        <f t="array" ref="AF529">IF(COUNT(IF($R$5:$R$66=$AC529,IF($A$5:$A$66=AF$518,$R$5:$R$66,""),""))=0,"-",AVERAGE(IF($R$5:$R$66=$AC529,IF($A$5:$A$66=AF$518,$H$5:$Q$66,"")))-$AC529)</f>
        <v>-</v>
      </c>
      <c r="AG529" s="385" t="str">
        <f t="array" ref="AG529">IF(COUNT(IF($R$5:$R$66=$AC529,IF($A$5:$A$66=AG$518,$R$5:$R$66,""),""))=0,"-",AVERAGE(IF($R$5:$R$66=$AC529,IF($A$5:$A$66=AG$518,$H$5:$Q$66,"")))-$AC529)</f>
        <v>-</v>
      </c>
      <c r="AH529" s="385" t="str">
        <f t="array" ref="AH529">IF(COUNT(IF($R$5:$R$66=$AC529,IF($A$5:$A$66=AH$518,$R$5:$R$66,""),""))=0,"-",AVERAGE(IF($R$5:$R$66=$AC529,IF($A$5:$A$66=AH$518,$H$5:$Q$66,"")))-$AC529)</f>
        <v>-</v>
      </c>
      <c r="AI529" s="385" t="str">
        <f t="array" ref="AI529">IF(COUNT(IF($R$5:$R$66=$AC529,IF($A$5:$A$66=AI$518,$R$5:$R$66,""),""))=0,"-",AVERAGE(IF($R$5:$R$66=$AC529,IF($A$5:$A$66=AI$518,$H$5:$Q$66,"")))-$AC529)</f>
        <v>-</v>
      </c>
      <c r="AJ529" s="385" t="str">
        <f t="array" ref="AJ529">IF(COUNT(IF($R$5:$R$66=$AC529,IF($A$5:$A$66=AJ$518,$R$5:$R$66,""),""))=0,"-",AVERAGE(IF($R$5:$R$66=$AC529,IF($A$5:$A$66=AJ$518,$H$5:$Q$66,"")))-$AC529)</f>
        <v>-</v>
      </c>
      <c r="AK529" s="385" t="str">
        <f t="array" ref="AK529">IF(COUNT(IF($R$5:$R$66=$AC529,IF($A$5:$A$66=AK$518,$R$5:$R$66,""),""))=0,"-",AVERAGE(IF($R$5:$R$66=$AC529,IF($A$5:$A$66=AK$518,$H$5:$Q$66,"")))-$AC529)</f>
        <v>-</v>
      </c>
      <c r="AL529" s="385" t="str">
        <f t="array" ref="AL529">IF(COUNT(IF($R$5:$R$66=$AC529,IF($A$5:$A$66=AL$518,$R$5:$R$66,""),""))=0,"-",AVERAGE(IF($R$5:$R$66=$AC529,IF($A$5:$A$66=AL$518,$H$5:$Q$66,"")))-$AC529)</f>
        <v>-</v>
      </c>
      <c r="AM529" s="385" t="str">
        <f t="array" ref="AM529">IF(COUNT(IF($R$5:$R$66=$AC529,IF($A$5:$A$66=AM$518,$R$5:$R$66,""),""))=0,"-",AVERAGE(IF($R$5:$R$66=$AC529,IF($A$5:$A$66=AM$518,$H$5:$Q$66,"")))-$AC529)</f>
        <v>-</v>
      </c>
      <c r="AN529" s="385" t="str">
        <f t="array" ref="AN529">IF(COUNT(IF($R$5:$R$66=$AC529,IF($A$5:$A$66=AN$518,$R$5:$R$66,""),""))=0,"-",AVERAGE(IF($R$5:$R$66=$AC529,IF($A$5:$A$66=AN$518,$H$5:$Q$66,"")))-$AC529)</f>
        <v>-</v>
      </c>
      <c r="AO529" s="385" t="str">
        <f t="array" ref="AO529">IF(COUNT(IF($R$5:$R$66=$AC529,IF($A$5:$A$66=AO$518,$R$5:$R$66,""),""))=0,"-",AVERAGE(IF($R$5:$R$66=$AC529,IF($A$5:$A$66=AO$518,$H$5:$Q$66,"")))-$AC529)</f>
        <v>-</v>
      </c>
      <c r="AP529" s="387">
        <f t="array" ref="AP529">IF(COUNT(AD529:AO529)=0,"-",AVERAGE(IF($R$5:$R$66=$AC529,$H$5:$Q$66,""))-$AC529)</f>
        <v>-0.19999999999999929</v>
      </c>
      <c r="AQ529" s="19"/>
      <c r="AR529" s="8"/>
      <c r="AS529" s="19"/>
      <c r="AT529" s="19"/>
      <c r="AU529" s="19"/>
      <c r="AV529" s="19"/>
      <c r="AW529" s="19"/>
      <c r="AX529" s="19"/>
      <c r="AY529" s="19"/>
      <c r="AZ529" s="19"/>
      <c r="BA529" s="19"/>
      <c r="BB529" s="19"/>
      <c r="BC529" s="19"/>
      <c r="BQ529" s="12"/>
      <c r="BR529" s="12"/>
      <c r="BS529" s="12"/>
      <c r="BT529" s="76"/>
      <c r="BU529" s="76"/>
    </row>
    <row r="530" spans="1:73">
      <c r="A530" s="19"/>
      <c r="B530" s="19"/>
      <c r="C530" s="19"/>
      <c r="D530" s="19"/>
      <c r="E530" s="89"/>
      <c r="F530" s="89"/>
      <c r="G530" s="19"/>
      <c r="H530" s="90"/>
      <c r="I530" s="90"/>
      <c r="J530" s="19"/>
      <c r="K530" s="19"/>
      <c r="L530" s="19"/>
      <c r="M530" s="19"/>
      <c r="N530" s="19"/>
      <c r="O530" s="19"/>
      <c r="P530" s="19"/>
      <c r="Q530" s="19"/>
      <c r="R530" s="141"/>
      <c r="S530" s="141"/>
      <c r="T530" s="141"/>
      <c r="U530" s="141"/>
      <c r="V530" s="141"/>
      <c r="W530" s="141"/>
      <c r="X530" s="141"/>
      <c r="Y530" s="141"/>
      <c r="Z530" s="19"/>
      <c r="AA530" s="19"/>
      <c r="AB530" s="19"/>
      <c r="AC530" s="377">
        <v>11</v>
      </c>
      <c r="AD530" s="385" t="str">
        <f t="array" ref="AD530">IF(COUNT(IF($R$5:$R$66=$AC530,IF($A$5:$A$66=AD$518,$R$5:$R$66,""),""))=0,"-",AVERAGE(IF($R$5:$R$66=$AC530,IF($A$5:$A$66=AD$518,$H$5:$Q$66,"")))-$AC530)</f>
        <v>-</v>
      </c>
      <c r="AE530" s="385" t="str">
        <f t="array" ref="AE530">IF(COUNT(IF($R$5:$R$66=$AC530,IF($A$5:$A$66=AE$518,$R$5:$R$66,""),""))=0,"-",AVERAGE(IF($R$5:$R$66=$AC530,IF($A$5:$A$66=AE$518,$H$5:$Q$66,"")))-$AC530)</f>
        <v>-</v>
      </c>
      <c r="AF530" s="385" t="str">
        <f t="array" ref="AF530">IF(COUNT(IF($R$5:$R$66=$AC530,IF($A$5:$A$66=AF$518,$R$5:$R$66,""),""))=0,"-",AVERAGE(IF($R$5:$R$66=$AC530,IF($A$5:$A$66=AF$518,$H$5:$Q$66,"")))-$AC530)</f>
        <v>-</v>
      </c>
      <c r="AG530" s="385" t="str">
        <f t="array" ref="AG530">IF(COUNT(IF($R$5:$R$66=$AC530,IF($A$5:$A$66=AG$518,$R$5:$R$66,""),""))=0,"-",AVERAGE(IF($R$5:$R$66=$AC530,IF($A$5:$A$66=AG$518,$H$5:$Q$66,"")))-$AC530)</f>
        <v>-</v>
      </c>
      <c r="AH530" s="385" t="str">
        <f t="array" ref="AH530">IF(COUNT(IF($R$5:$R$66=$AC530,IF($A$5:$A$66=AH$518,$R$5:$R$66,""),""))=0,"-",AVERAGE(IF($R$5:$R$66=$AC530,IF($A$5:$A$66=AH$518,$H$5:$Q$66,"")))-$AC530)</f>
        <v>-</v>
      </c>
      <c r="AI530" s="385" t="str">
        <f t="array" ref="AI530">IF(COUNT(IF($R$5:$R$66=$AC530,IF($A$5:$A$66=AI$518,$R$5:$R$66,""),""))=0,"-",AVERAGE(IF($R$5:$R$66=$AC530,IF($A$5:$A$66=AI$518,$H$5:$Q$66,"")))-$AC530)</f>
        <v>-</v>
      </c>
      <c r="AJ530" s="385" t="str">
        <f t="array" ref="AJ530">IF(COUNT(IF($R$5:$R$66=$AC530,IF($A$5:$A$66=AJ$518,$R$5:$R$66,""),""))=0,"-",AVERAGE(IF($R$5:$R$66=$AC530,IF($A$5:$A$66=AJ$518,$H$5:$Q$66,"")))-$AC530)</f>
        <v>-</v>
      </c>
      <c r="AK530" s="385" t="str">
        <f t="array" ref="AK530">IF(COUNT(IF($R$5:$R$66=$AC530,IF($A$5:$A$66=AK$518,$R$5:$R$66,""),""))=0,"-",AVERAGE(IF($R$5:$R$66=$AC530,IF($A$5:$A$66=AK$518,$H$5:$Q$66,"")))-$AC530)</f>
        <v>-</v>
      </c>
      <c r="AL530" s="385" t="str">
        <f t="array" ref="AL530">IF(COUNT(IF($R$5:$R$66=$AC530,IF($A$5:$A$66=AL$518,$R$5:$R$66,""),""))=0,"-",AVERAGE(IF($R$5:$R$66=$AC530,IF($A$5:$A$66=AL$518,$H$5:$Q$66,"")))-$AC530)</f>
        <v>-</v>
      </c>
      <c r="AM530" s="385" t="str">
        <f t="array" ref="AM530">IF(COUNT(IF($R$5:$R$66=$AC530,IF($A$5:$A$66=AM$518,$R$5:$R$66,""),""))=0,"-",AVERAGE(IF($R$5:$R$66=$AC530,IF($A$5:$A$66=AM$518,$H$5:$Q$66,"")))-$AC530)</f>
        <v>-</v>
      </c>
      <c r="AN530" s="385" t="str">
        <f t="array" ref="AN530">IF(COUNT(IF($R$5:$R$66=$AC530,IF($A$5:$A$66=AN$518,$R$5:$R$66,""),""))=0,"-",AVERAGE(IF($R$5:$R$66=$AC530,IF($A$5:$A$66=AN$518,$H$5:$Q$66,"")))-$AC530)</f>
        <v>-</v>
      </c>
      <c r="AO530" s="385" t="str">
        <f t="array" ref="AO530">IF(COUNT(IF($R$5:$R$66=$AC530,IF($A$5:$A$66=AO$518,$R$5:$R$66,""),""))=0,"-",AVERAGE(IF($R$5:$R$66=$AC530,IF($A$5:$A$66=AO$518,$H$5:$Q$66,"")))-$AC530)</f>
        <v>-</v>
      </c>
      <c r="AP530" s="387" t="str">
        <f t="array" ref="AP530">IF(COUNT(AD530:AO530)=0,"-",AVERAGE(IF($R$5:$R$66=$AC530,$H$5:$Q$66,""))-$AC530)</f>
        <v>-</v>
      </c>
      <c r="AQ530" s="19"/>
      <c r="AR530" s="8"/>
      <c r="AS530" s="19"/>
      <c r="AT530" s="19"/>
      <c r="AU530" s="19"/>
      <c r="AV530" s="19"/>
      <c r="AW530" s="19"/>
      <c r="AX530" s="19"/>
      <c r="AY530" s="19"/>
      <c r="AZ530" s="19"/>
      <c r="BA530" s="19"/>
      <c r="BB530" s="19"/>
      <c r="BC530" s="19"/>
      <c r="BQ530" s="12"/>
      <c r="BR530" s="12"/>
      <c r="BS530" s="12"/>
      <c r="BT530" s="76"/>
      <c r="BU530" s="76"/>
    </row>
    <row r="531" spans="1:73">
      <c r="A531" s="19"/>
      <c r="B531" s="19"/>
      <c r="C531" s="19"/>
      <c r="D531" s="19"/>
      <c r="E531" s="89"/>
      <c r="F531" s="89"/>
      <c r="G531" s="19"/>
      <c r="H531" s="90"/>
      <c r="I531" s="90"/>
      <c r="J531" s="19"/>
      <c r="K531" s="19"/>
      <c r="L531" s="19"/>
      <c r="M531" s="19"/>
      <c r="N531" s="19"/>
      <c r="O531" s="19"/>
      <c r="P531" s="19"/>
      <c r="Q531" s="19"/>
      <c r="R531" s="141"/>
      <c r="S531" s="141"/>
      <c r="T531" s="141"/>
      <c r="U531" s="141"/>
      <c r="V531" s="141"/>
      <c r="W531" s="141"/>
      <c r="X531" s="141"/>
      <c r="Y531" s="141"/>
      <c r="Z531" s="19"/>
      <c r="AA531" s="19"/>
      <c r="AB531" s="19"/>
      <c r="AC531" s="377">
        <v>12</v>
      </c>
      <c r="AD531" s="385" t="str">
        <f t="array" ref="AD531">IF(COUNT(IF($R$5:$R$66=$AC531,IF($A$5:$A$66=AD$518,$R$5:$R$66,""),""))=0,"-",AVERAGE(IF($R$5:$R$66=$AC531,IF($A$5:$A$66=AD$518,$H$5:$Q$66,"")))-$AC531)</f>
        <v>-</v>
      </c>
      <c r="AE531" s="385" t="str">
        <f t="array" ref="AE531">IF(COUNT(IF($R$5:$R$66=$AC531,IF($A$5:$A$66=AE$518,$R$5:$R$66,""),""))=0,"-",AVERAGE(IF($R$5:$R$66=$AC531,IF($A$5:$A$66=AE$518,$H$5:$Q$66,"")))-$AC531)</f>
        <v>-</v>
      </c>
      <c r="AF531" s="385" t="str">
        <f t="array" ref="AF531">IF(COUNT(IF($R$5:$R$66=$AC531,IF($A$5:$A$66=AF$518,$R$5:$R$66,""),""))=0,"-",AVERAGE(IF($R$5:$R$66=$AC531,IF($A$5:$A$66=AF$518,$H$5:$Q$66,"")))-$AC531)</f>
        <v>-</v>
      </c>
      <c r="AG531" s="385" t="str">
        <f t="array" ref="AG531">IF(COUNT(IF($R$5:$R$66=$AC531,IF($A$5:$A$66=AG$518,$R$5:$R$66,""),""))=0,"-",AVERAGE(IF($R$5:$R$66=$AC531,IF($A$5:$A$66=AG$518,$H$5:$Q$66,"")))-$AC531)</f>
        <v>-</v>
      </c>
      <c r="AH531" s="385" t="str">
        <f t="array" ref="AH531">IF(COUNT(IF($R$5:$R$66=$AC531,IF($A$5:$A$66=AH$518,$R$5:$R$66,""),""))=0,"-",AVERAGE(IF($R$5:$R$66=$AC531,IF($A$5:$A$66=AH$518,$H$5:$Q$66,"")))-$AC531)</f>
        <v>-</v>
      </c>
      <c r="AI531" s="385" t="str">
        <f t="array" ref="AI531">IF(COUNT(IF($R$5:$R$66=$AC531,IF($A$5:$A$66=AI$518,$R$5:$R$66,""),""))=0,"-",AVERAGE(IF($R$5:$R$66=$AC531,IF($A$5:$A$66=AI$518,$H$5:$Q$66,"")))-$AC531)</f>
        <v>-</v>
      </c>
      <c r="AJ531" s="385" t="str">
        <f t="array" ref="AJ531">IF(COUNT(IF($R$5:$R$66=$AC531,IF($A$5:$A$66=AJ$518,$R$5:$R$66,""),""))=0,"-",AVERAGE(IF($R$5:$R$66=$AC531,IF($A$5:$A$66=AJ$518,$H$5:$Q$66,"")))-$AC531)</f>
        <v>-</v>
      </c>
      <c r="AK531" s="385" t="str">
        <f t="array" ref="AK531">IF(COUNT(IF($R$5:$R$66=$AC531,IF($A$5:$A$66=AK$518,$R$5:$R$66,""),""))=0,"-",AVERAGE(IF($R$5:$R$66=$AC531,IF($A$5:$A$66=AK$518,$H$5:$Q$66,"")))-$AC531)</f>
        <v>-</v>
      </c>
      <c r="AL531" s="385" t="str">
        <f t="array" ref="AL531">IF(COUNT(IF($R$5:$R$66=$AC531,IF($A$5:$A$66=AL$518,$R$5:$R$66,""),""))=0,"-",AVERAGE(IF($R$5:$R$66=$AC531,IF($A$5:$A$66=AL$518,$H$5:$Q$66,"")))-$AC531)</f>
        <v>-</v>
      </c>
      <c r="AM531" s="385" t="str">
        <f t="array" ref="AM531">IF(COUNT(IF($R$5:$R$66=$AC531,IF($A$5:$A$66=AM$518,$R$5:$R$66,""),""))=0,"-",AVERAGE(IF($R$5:$R$66=$AC531,IF($A$5:$A$66=AM$518,$H$5:$Q$66,"")))-$AC531)</f>
        <v>-</v>
      </c>
      <c r="AN531" s="385" t="str">
        <f t="array" ref="AN531">IF(COUNT(IF($R$5:$R$66=$AC531,IF($A$5:$A$66=AN$518,$R$5:$R$66,""),""))=0,"-",AVERAGE(IF($R$5:$R$66=$AC531,IF($A$5:$A$66=AN$518,$H$5:$Q$66,"")))-$AC531)</f>
        <v>-</v>
      </c>
      <c r="AO531" s="385" t="str">
        <f t="array" ref="AO531">IF(COUNT(IF($R$5:$R$66=$AC531,IF($A$5:$A$66=AO$518,$R$5:$R$66,""),""))=0,"-",AVERAGE(IF($R$5:$R$66=$AC531,IF($A$5:$A$66=AO$518,$H$5:$Q$66,"")))-$AC531)</f>
        <v>-</v>
      </c>
      <c r="AP531" s="387" t="str">
        <f t="array" ref="AP531">IF(COUNT(AD531:AO531)=0,"-",AVERAGE(IF($R$5:$R$66=$AC531,$H$5:$Q$66,""))-$AC531)</f>
        <v>-</v>
      </c>
      <c r="AQ531" s="19"/>
      <c r="AR531" s="8"/>
      <c r="AS531" s="19"/>
      <c r="AT531" s="19"/>
      <c r="AU531" s="19"/>
      <c r="AV531" s="19"/>
      <c r="AW531" s="19"/>
      <c r="AX531" s="19"/>
      <c r="AY531" s="19"/>
      <c r="AZ531" s="19"/>
      <c r="BA531" s="19"/>
      <c r="BB531" s="19"/>
      <c r="BC531" s="19"/>
      <c r="BQ531" s="12"/>
      <c r="BR531" s="12"/>
      <c r="BS531" s="12"/>
      <c r="BT531" s="76"/>
      <c r="BU531" s="76"/>
    </row>
    <row r="532" spans="1:73">
      <c r="A532" s="19"/>
      <c r="B532" s="19"/>
      <c r="C532" s="19"/>
      <c r="D532" s="19"/>
      <c r="E532" s="89"/>
      <c r="F532" s="89"/>
      <c r="G532" s="19"/>
      <c r="H532" s="90"/>
      <c r="I532" s="90"/>
      <c r="J532" s="19"/>
      <c r="K532" s="19"/>
      <c r="L532" s="19"/>
      <c r="M532" s="19"/>
      <c r="N532" s="19"/>
      <c r="O532" s="19"/>
      <c r="P532" s="19"/>
      <c r="Q532" s="19"/>
      <c r="R532" s="141"/>
      <c r="S532" s="141"/>
      <c r="T532" s="141"/>
      <c r="U532" s="141"/>
      <c r="V532" s="141"/>
      <c r="W532" s="141"/>
      <c r="X532" s="141"/>
      <c r="Y532" s="141"/>
      <c r="Z532" s="19"/>
      <c r="AA532" s="19"/>
      <c r="AB532" s="19"/>
      <c r="AC532" s="377">
        <v>13</v>
      </c>
      <c r="AD532" s="385" t="str">
        <f t="array" ref="AD532">IF(COUNT(IF($R$5:$R$66=$AC532,IF($A$5:$A$66=AD$518,$R$5:$R$66,""),""))=0,"-",AVERAGE(IF($R$5:$R$66=$AC532,IF($A$5:$A$66=AD$518,$H$5:$Q$66,"")))-$AC532)</f>
        <v>-</v>
      </c>
      <c r="AE532" s="385" t="str">
        <f t="array" ref="AE532">IF(COUNT(IF($R$5:$R$66=$AC532,IF($A$5:$A$66=AE$518,$R$5:$R$66,""),""))=0,"-",AVERAGE(IF($R$5:$R$66=$AC532,IF($A$5:$A$66=AE$518,$H$5:$Q$66,"")))-$AC532)</f>
        <v>-</v>
      </c>
      <c r="AF532" s="385" t="str">
        <f t="array" ref="AF532">IF(COUNT(IF($R$5:$R$66=$AC532,IF($A$5:$A$66=AF$518,$R$5:$R$66,""),""))=0,"-",AVERAGE(IF($R$5:$R$66=$AC532,IF($A$5:$A$66=AF$518,$H$5:$Q$66,"")))-$AC532)</f>
        <v>-</v>
      </c>
      <c r="AG532" s="385" t="str">
        <f t="array" ref="AG532">IF(COUNT(IF($R$5:$R$66=$AC532,IF($A$5:$A$66=AG$518,$R$5:$R$66,""),""))=0,"-",AVERAGE(IF($R$5:$R$66=$AC532,IF($A$5:$A$66=AG$518,$H$5:$Q$66,"")))-$AC532)</f>
        <v>-</v>
      </c>
      <c r="AH532" s="385" t="str">
        <f t="array" ref="AH532">IF(COUNT(IF($R$5:$R$66=$AC532,IF($A$5:$A$66=AH$518,$R$5:$R$66,""),""))=0,"-",AVERAGE(IF($R$5:$R$66=$AC532,IF($A$5:$A$66=AH$518,$H$5:$Q$66,"")))-$AC532)</f>
        <v>-</v>
      </c>
      <c r="AI532" s="385" t="str">
        <f t="array" ref="AI532">IF(COUNT(IF($R$5:$R$66=$AC532,IF($A$5:$A$66=AI$518,$R$5:$R$66,""),""))=0,"-",AVERAGE(IF($R$5:$R$66=$AC532,IF($A$5:$A$66=AI$518,$H$5:$Q$66,"")))-$AC532)</f>
        <v>-</v>
      </c>
      <c r="AJ532" s="385" t="str">
        <f t="array" ref="AJ532">IF(COUNT(IF($R$5:$R$66=$AC532,IF($A$5:$A$66=AJ$518,$R$5:$R$66,""),""))=0,"-",AVERAGE(IF($R$5:$R$66=$AC532,IF($A$5:$A$66=AJ$518,$H$5:$Q$66,"")))-$AC532)</f>
        <v>-</v>
      </c>
      <c r="AK532" s="385" t="str">
        <f t="array" ref="AK532">IF(COUNT(IF($R$5:$R$66=$AC532,IF($A$5:$A$66=AK$518,$R$5:$R$66,""),""))=0,"-",AVERAGE(IF($R$5:$R$66=$AC532,IF($A$5:$A$66=AK$518,$H$5:$Q$66,"")))-$AC532)</f>
        <v>-</v>
      </c>
      <c r="AL532" s="385" t="str">
        <f t="array" ref="AL532">IF(COUNT(IF($R$5:$R$66=$AC532,IF($A$5:$A$66=AL$518,$R$5:$R$66,""),""))=0,"-",AVERAGE(IF($R$5:$R$66=$AC532,IF($A$5:$A$66=AL$518,$H$5:$Q$66,"")))-$AC532)</f>
        <v>-</v>
      </c>
      <c r="AM532" s="385" t="str">
        <f t="array" ref="AM532">IF(COUNT(IF($R$5:$R$66=$AC532,IF($A$5:$A$66=AM$518,$R$5:$R$66,""),""))=0,"-",AVERAGE(IF($R$5:$R$66=$AC532,IF($A$5:$A$66=AM$518,$H$5:$Q$66,"")))-$AC532)</f>
        <v>-</v>
      </c>
      <c r="AN532" s="385" t="str">
        <f t="array" ref="AN532">IF(COUNT(IF($R$5:$R$66=$AC532,IF($A$5:$A$66=AN$518,$R$5:$R$66,""),""))=0,"-",AVERAGE(IF($R$5:$R$66=$AC532,IF($A$5:$A$66=AN$518,$H$5:$Q$66,"")))-$AC532)</f>
        <v>-</v>
      </c>
      <c r="AO532" s="385" t="str">
        <f t="array" ref="AO532">IF(COUNT(IF($R$5:$R$66=$AC532,IF($A$5:$A$66=AO$518,$R$5:$R$66,""),""))=0,"-",AVERAGE(IF($R$5:$R$66=$AC532,IF($A$5:$A$66=AO$518,$H$5:$Q$66,"")))-$AC532)</f>
        <v>-</v>
      </c>
      <c r="AP532" s="387" t="str">
        <f t="array" ref="AP532">IF(COUNT(AD532:AO532)=0,"-",AVERAGE(IF($R$5:$R$66=$AC532,$H$5:$Q$66,""))-$AC532)</f>
        <v>-</v>
      </c>
      <c r="AQ532" s="19"/>
      <c r="AR532" s="8"/>
      <c r="AS532" s="19"/>
      <c r="AT532" s="19"/>
      <c r="AU532" s="19"/>
      <c r="AV532" s="19"/>
      <c r="AW532" s="19"/>
      <c r="AX532" s="19"/>
      <c r="AY532" s="19"/>
      <c r="AZ532" s="19"/>
      <c r="BA532" s="19"/>
      <c r="BB532" s="19"/>
      <c r="BC532" s="19"/>
      <c r="BQ532" s="12"/>
      <c r="BR532" s="12"/>
      <c r="BS532" s="12"/>
      <c r="BT532" s="76"/>
      <c r="BU532" s="76"/>
    </row>
    <row r="533" spans="1:73">
      <c r="A533" s="19"/>
      <c r="B533" s="19"/>
      <c r="C533" s="19"/>
      <c r="D533" s="19"/>
      <c r="E533" s="89"/>
      <c r="F533" s="89"/>
      <c r="G533" s="19"/>
      <c r="H533" s="90"/>
      <c r="I533" s="90"/>
      <c r="J533" s="19"/>
      <c r="K533" s="19"/>
      <c r="L533" s="19"/>
      <c r="M533" s="19"/>
      <c r="N533" s="19"/>
      <c r="O533" s="19"/>
      <c r="P533" s="19"/>
      <c r="Q533" s="19"/>
      <c r="R533" s="141"/>
      <c r="S533" s="141"/>
      <c r="T533" s="141"/>
      <c r="U533" s="141"/>
      <c r="V533" s="141"/>
      <c r="W533" s="141"/>
      <c r="X533" s="141"/>
      <c r="Y533" s="141"/>
      <c r="Z533" s="19"/>
      <c r="AA533" s="19"/>
      <c r="AB533" s="19"/>
      <c r="AC533" s="377">
        <v>14</v>
      </c>
      <c r="AD533" s="385" t="str">
        <f t="array" ref="AD533">IF(COUNT(IF($R$5:$R$66=$AC533,IF($A$5:$A$66=AD$518,$R$5:$R$66,""),""))=0,"-",AVERAGE(IF($R$5:$R$66=$AC533,IF($A$5:$A$66=AD$518,$H$5:$Q$66,"")))-$AC533)</f>
        <v>-</v>
      </c>
      <c r="AE533" s="385" t="str">
        <f t="array" ref="AE533">IF(COUNT(IF($R$5:$R$66=$AC533,IF($A$5:$A$66=AE$518,$R$5:$R$66,""),""))=0,"-",AVERAGE(IF($R$5:$R$66=$AC533,IF($A$5:$A$66=AE$518,$H$5:$Q$66,"")))-$AC533)</f>
        <v>-</v>
      </c>
      <c r="AF533" s="385" t="str">
        <f t="array" ref="AF533">IF(COUNT(IF($R$5:$R$66=$AC533,IF($A$5:$A$66=AF$518,$R$5:$R$66,""),""))=0,"-",AVERAGE(IF($R$5:$R$66=$AC533,IF($A$5:$A$66=AF$518,$H$5:$Q$66,"")))-$AC533)</f>
        <v>-</v>
      </c>
      <c r="AG533" s="385" t="str">
        <f t="array" ref="AG533">IF(COUNT(IF($R$5:$R$66=$AC533,IF($A$5:$A$66=AG$518,$R$5:$R$66,""),""))=0,"-",AVERAGE(IF($R$5:$R$66=$AC533,IF($A$5:$A$66=AG$518,$H$5:$Q$66,"")))-$AC533)</f>
        <v>-</v>
      </c>
      <c r="AH533" s="385" t="str">
        <f t="array" ref="AH533">IF(COUNT(IF($R$5:$R$66=$AC533,IF($A$5:$A$66=AH$518,$R$5:$R$66,""),""))=0,"-",AVERAGE(IF($R$5:$R$66=$AC533,IF($A$5:$A$66=AH$518,$H$5:$Q$66,"")))-$AC533)</f>
        <v>-</v>
      </c>
      <c r="AI533" s="385" t="str">
        <f t="array" ref="AI533">IF(COUNT(IF($R$5:$R$66=$AC533,IF($A$5:$A$66=AI$518,$R$5:$R$66,""),""))=0,"-",AVERAGE(IF($R$5:$R$66=$AC533,IF($A$5:$A$66=AI$518,$H$5:$Q$66,"")))-$AC533)</f>
        <v>-</v>
      </c>
      <c r="AJ533" s="385" t="str">
        <f t="array" ref="AJ533">IF(COUNT(IF($R$5:$R$66=$AC533,IF($A$5:$A$66=AJ$518,$R$5:$R$66,""),""))=0,"-",AVERAGE(IF($R$5:$R$66=$AC533,IF($A$5:$A$66=AJ$518,$H$5:$Q$66,"")))-$AC533)</f>
        <v>-</v>
      </c>
      <c r="AK533" s="385" t="str">
        <f t="array" ref="AK533">IF(COUNT(IF($R$5:$R$66=$AC533,IF($A$5:$A$66=AK$518,$R$5:$R$66,""),""))=0,"-",AVERAGE(IF($R$5:$R$66=$AC533,IF($A$5:$A$66=AK$518,$H$5:$Q$66,"")))-$AC533)</f>
        <v>-</v>
      </c>
      <c r="AL533" s="385" t="str">
        <f t="array" ref="AL533">IF(COUNT(IF($R$5:$R$66=$AC533,IF($A$5:$A$66=AL$518,$R$5:$R$66,""),""))=0,"-",AVERAGE(IF($R$5:$R$66=$AC533,IF($A$5:$A$66=AL$518,$H$5:$Q$66,"")))-$AC533)</f>
        <v>-</v>
      </c>
      <c r="AM533" s="385" t="str">
        <f t="array" ref="AM533">IF(COUNT(IF($R$5:$R$66=$AC533,IF($A$5:$A$66=AM$518,$R$5:$R$66,""),""))=0,"-",AVERAGE(IF($R$5:$R$66=$AC533,IF($A$5:$A$66=AM$518,$H$5:$Q$66,"")))-$AC533)</f>
        <v>-</v>
      </c>
      <c r="AN533" s="385" t="str">
        <f t="array" ref="AN533">IF(COUNT(IF($R$5:$R$66=$AC533,IF($A$5:$A$66=AN$518,$R$5:$R$66,""),""))=0,"-",AVERAGE(IF($R$5:$R$66=$AC533,IF($A$5:$A$66=AN$518,$H$5:$Q$66,"")))-$AC533)</f>
        <v>-</v>
      </c>
      <c r="AO533" s="385" t="str">
        <f t="array" ref="AO533">IF(COUNT(IF($R$5:$R$66=$AC533,IF($A$5:$A$66=AO$518,$R$5:$R$66,""),""))=0,"-",AVERAGE(IF($R$5:$R$66=$AC533,IF($A$5:$A$66=AO$518,$H$5:$Q$66,"")))-$AC533)</f>
        <v>-</v>
      </c>
      <c r="AP533" s="387" t="str">
        <f t="array" ref="AP533">IF(COUNT(AD533:AO533)=0,"-",AVERAGE(IF($R$5:$R$66=$AC533,$H$5:$Q$66,""))-$AC533)</f>
        <v>-</v>
      </c>
      <c r="AQ533" s="19"/>
      <c r="AR533" s="8"/>
      <c r="AS533" s="19"/>
      <c r="AT533" s="19"/>
      <c r="AU533" s="19"/>
      <c r="AV533" s="19"/>
      <c r="AW533" s="19"/>
      <c r="AX533" s="19"/>
      <c r="AY533" s="19"/>
      <c r="AZ533" s="19"/>
      <c r="BA533" s="19"/>
      <c r="BB533" s="19"/>
      <c r="BC533" s="19"/>
      <c r="BQ533" s="12"/>
      <c r="BR533" s="12"/>
      <c r="BS533" s="12"/>
      <c r="BT533" s="76"/>
      <c r="BU533" s="76"/>
    </row>
    <row r="534" spans="1:73">
      <c r="A534" s="19"/>
      <c r="B534" s="19"/>
      <c r="C534" s="19"/>
      <c r="D534" s="19"/>
      <c r="E534" s="89"/>
      <c r="F534" s="89"/>
      <c r="G534" s="19"/>
      <c r="H534" s="90"/>
      <c r="I534" s="90"/>
      <c r="J534" s="19"/>
      <c r="K534" s="19"/>
      <c r="L534" s="19"/>
      <c r="M534" s="19"/>
      <c r="N534" s="19"/>
      <c r="O534" s="19"/>
      <c r="P534" s="19"/>
      <c r="Q534" s="19"/>
      <c r="R534" s="141"/>
      <c r="S534" s="141"/>
      <c r="T534" s="141"/>
      <c r="U534" s="141"/>
      <c r="V534" s="141"/>
      <c r="W534" s="141"/>
      <c r="X534" s="141"/>
      <c r="Y534" s="141"/>
      <c r="Z534" s="19"/>
      <c r="AA534" s="19"/>
      <c r="AB534" s="19"/>
      <c r="AC534" s="377">
        <v>15</v>
      </c>
      <c r="AD534" s="385" t="str">
        <f t="array" ref="AD534">IF(COUNT(IF($R$5:$R$66=$AC534,IF($A$5:$A$66=AD$518,$R$5:$R$66,""),""))=0,"-",AVERAGE(IF($R$5:$R$66=$AC534,IF($A$5:$A$66=AD$518,$H$5:$Q$66,"")))-$AC534)</f>
        <v>-</v>
      </c>
      <c r="AE534" s="385" t="str">
        <f t="array" ref="AE534">IF(COUNT(IF($R$5:$R$66=$AC534,IF($A$5:$A$66=AE$518,$R$5:$R$66,""),""))=0,"-",AVERAGE(IF($R$5:$R$66=$AC534,IF($A$5:$A$66=AE$518,$H$5:$Q$66,"")))-$AC534)</f>
        <v>-</v>
      </c>
      <c r="AF534" s="385" t="str">
        <f t="array" ref="AF534">IF(COUNT(IF($R$5:$R$66=$AC534,IF($A$5:$A$66=AF$518,$R$5:$R$66,""),""))=0,"-",AVERAGE(IF($R$5:$R$66=$AC534,IF($A$5:$A$66=AF$518,$H$5:$Q$66,"")))-$AC534)</f>
        <v>-</v>
      </c>
      <c r="AG534" s="385" t="str">
        <f t="array" ref="AG534">IF(COUNT(IF($R$5:$R$66=$AC534,IF($A$5:$A$66=AG$518,$R$5:$R$66,""),""))=0,"-",AVERAGE(IF($R$5:$R$66=$AC534,IF($A$5:$A$66=AG$518,$H$5:$Q$66,"")))-$AC534)</f>
        <v>-</v>
      </c>
      <c r="AH534" s="385" t="str">
        <f t="array" ref="AH534">IF(COUNT(IF($R$5:$R$66=$AC534,IF($A$5:$A$66=AH$518,$R$5:$R$66,""),""))=0,"-",AVERAGE(IF($R$5:$R$66=$AC534,IF($A$5:$A$66=AH$518,$H$5:$Q$66,"")))-$AC534)</f>
        <v>-</v>
      </c>
      <c r="AI534" s="385" t="str">
        <f t="array" ref="AI534">IF(COUNT(IF($R$5:$R$66=$AC534,IF($A$5:$A$66=AI$518,$R$5:$R$66,""),""))=0,"-",AVERAGE(IF($R$5:$R$66=$AC534,IF($A$5:$A$66=AI$518,$H$5:$Q$66,"")))-$AC534)</f>
        <v>-</v>
      </c>
      <c r="AJ534" s="385" t="str">
        <f t="array" ref="AJ534">IF(COUNT(IF($R$5:$R$66=$AC534,IF($A$5:$A$66=AJ$518,$R$5:$R$66,""),""))=0,"-",AVERAGE(IF($R$5:$R$66=$AC534,IF($A$5:$A$66=AJ$518,$H$5:$Q$66,"")))-$AC534)</f>
        <v>-</v>
      </c>
      <c r="AK534" s="385" t="str">
        <f t="array" ref="AK534">IF(COUNT(IF($R$5:$R$66=$AC534,IF($A$5:$A$66=AK$518,$R$5:$R$66,""),""))=0,"-",AVERAGE(IF($R$5:$R$66=$AC534,IF($A$5:$A$66=AK$518,$H$5:$Q$66,"")))-$AC534)</f>
        <v>-</v>
      </c>
      <c r="AL534" s="385" t="str">
        <f t="array" ref="AL534">IF(COUNT(IF($R$5:$R$66=$AC534,IF($A$5:$A$66=AL$518,$R$5:$R$66,""),""))=0,"-",AVERAGE(IF($R$5:$R$66=$AC534,IF($A$5:$A$66=AL$518,$H$5:$Q$66,"")))-$AC534)</f>
        <v>-</v>
      </c>
      <c r="AM534" s="385" t="str">
        <f t="array" ref="AM534">IF(COUNT(IF($R$5:$R$66=$AC534,IF($A$5:$A$66=AM$518,$R$5:$R$66,""),""))=0,"-",AVERAGE(IF($R$5:$R$66=$AC534,IF($A$5:$A$66=AM$518,$H$5:$Q$66,"")))-$AC534)</f>
        <v>-</v>
      </c>
      <c r="AN534" s="385" t="str">
        <f t="array" ref="AN534">IF(COUNT(IF($R$5:$R$66=$AC534,IF($A$5:$A$66=AN$518,$R$5:$R$66,""),""))=0,"-",AVERAGE(IF($R$5:$R$66=$AC534,IF($A$5:$A$66=AN$518,$H$5:$Q$66,"")))-$AC534)</f>
        <v>-</v>
      </c>
      <c r="AO534" s="385" t="str">
        <f t="array" ref="AO534">IF(COUNT(IF($R$5:$R$66=$AC534,IF($A$5:$A$66=AO$518,$R$5:$R$66,""),""))=0,"-",AVERAGE(IF($R$5:$R$66=$AC534,IF($A$5:$A$66=AO$518,$H$5:$Q$66,"")))-$AC534)</f>
        <v>-</v>
      </c>
      <c r="AP534" s="388" t="str">
        <f t="array" ref="AP534">IF(COUNT(AD534:AO534)=0,"-",AVERAGE(IF($R$5:$R$66=$AC534,$H$5:$Q$66,""))-$AC534)</f>
        <v>-</v>
      </c>
      <c r="AQ534" s="19"/>
      <c r="AR534" s="8"/>
      <c r="AS534" s="19"/>
      <c r="AT534" s="19"/>
      <c r="AU534" s="19"/>
      <c r="AV534" s="19"/>
      <c r="AW534" s="19"/>
      <c r="AX534" s="19"/>
      <c r="AY534" s="19"/>
      <c r="AZ534" s="19"/>
      <c r="BA534" s="19"/>
      <c r="BB534" s="19"/>
      <c r="BC534" s="19"/>
      <c r="BQ534" s="12"/>
      <c r="BR534" s="12"/>
      <c r="BS534" s="12"/>
      <c r="BT534" s="76"/>
      <c r="BU534" s="76"/>
    </row>
    <row r="535" spans="1:73">
      <c r="A535" s="19"/>
      <c r="B535" s="19"/>
      <c r="C535" s="19"/>
      <c r="D535" s="19"/>
      <c r="E535" s="89"/>
      <c r="F535" s="89"/>
      <c r="G535" s="19"/>
      <c r="H535" s="90"/>
      <c r="I535" s="90"/>
      <c r="J535" s="19"/>
      <c r="K535" s="19"/>
      <c r="L535" s="19"/>
      <c r="M535" s="19"/>
      <c r="N535" s="19"/>
      <c r="O535" s="19"/>
      <c r="P535" s="19"/>
      <c r="Q535" s="19"/>
      <c r="R535" s="141"/>
      <c r="S535" s="141"/>
      <c r="T535" s="141"/>
      <c r="U535" s="141"/>
      <c r="V535" s="141"/>
      <c r="W535" s="141"/>
      <c r="X535" s="141"/>
      <c r="Y535" s="141"/>
      <c r="Z535" s="19"/>
      <c r="AA535" s="19"/>
      <c r="AB535" s="19"/>
      <c r="AC535" s="424" t="s">
        <v>5</v>
      </c>
      <c r="AD535" s="390">
        <f>IF(COUNT(AD519:AD534)=0,"-",SUMPRODUCT(AD519:AD534,AD453:AD468)/AD469)</f>
        <v>8.0645161290322648E-2</v>
      </c>
      <c r="AE535" s="391">
        <f t="shared" ref="AE535:AP535" si="126">IF(COUNT(AE519:AE534)=0,"-",SUMPRODUCT(AE519:AE534,AE453:AE468)/AE469)</f>
        <v>0.12903225806451621</v>
      </c>
      <c r="AF535" s="391" t="str">
        <f t="shared" si="126"/>
        <v>-</v>
      </c>
      <c r="AG535" s="391" t="str">
        <f t="shared" si="126"/>
        <v>-</v>
      </c>
      <c r="AH535" s="391" t="str">
        <f t="shared" si="126"/>
        <v>-</v>
      </c>
      <c r="AI535" s="391" t="str">
        <f t="shared" si="126"/>
        <v>-</v>
      </c>
      <c r="AJ535" s="391" t="str">
        <f t="shared" si="126"/>
        <v>-</v>
      </c>
      <c r="AK535" s="391" t="str">
        <f t="shared" si="126"/>
        <v>-</v>
      </c>
      <c r="AL535" s="391" t="str">
        <f t="shared" si="126"/>
        <v>-</v>
      </c>
      <c r="AM535" s="391" t="str">
        <f t="shared" si="126"/>
        <v>-</v>
      </c>
      <c r="AN535" s="391" t="str">
        <f t="shared" si="126"/>
        <v>-</v>
      </c>
      <c r="AO535" s="392" t="str">
        <f t="shared" si="126"/>
        <v>-</v>
      </c>
      <c r="AP535" s="393">
        <f t="shared" si="126"/>
        <v>0.10483870967741934</v>
      </c>
      <c r="AQ535" s="19"/>
      <c r="AR535" s="8"/>
      <c r="AS535" s="19"/>
      <c r="AT535" s="19"/>
      <c r="AU535" s="19"/>
      <c r="AV535" s="19"/>
      <c r="AW535" s="19"/>
      <c r="AX535" s="19"/>
      <c r="AY535" s="19"/>
      <c r="AZ535" s="19"/>
      <c r="BA535" s="19"/>
      <c r="BB535" s="19"/>
      <c r="BC535" s="19"/>
      <c r="BQ535" s="12"/>
      <c r="BR535" s="12"/>
      <c r="BS535" s="12"/>
      <c r="BT535" s="76"/>
      <c r="BU535" s="76"/>
    </row>
    <row r="536" spans="1:73">
      <c r="A536" s="19"/>
      <c r="B536" s="19"/>
      <c r="C536" s="19"/>
      <c r="D536" s="19"/>
      <c r="E536" s="89"/>
      <c r="F536" s="89"/>
      <c r="G536" s="19"/>
      <c r="H536" s="90"/>
      <c r="I536" s="90"/>
      <c r="J536" s="19"/>
      <c r="K536" s="19"/>
      <c r="L536" s="19"/>
      <c r="M536" s="19"/>
      <c r="N536" s="19"/>
      <c r="O536" s="19"/>
      <c r="P536" s="19"/>
      <c r="Q536" s="19"/>
      <c r="R536" s="141"/>
      <c r="S536" s="141"/>
      <c r="T536" s="141"/>
      <c r="U536" s="141"/>
      <c r="V536" s="141"/>
      <c r="W536" s="141"/>
      <c r="X536" s="141"/>
      <c r="Y536" s="141"/>
      <c r="Z536" s="19"/>
      <c r="AA536" s="19"/>
      <c r="AB536" s="19"/>
      <c r="AC536" s="367" t="s">
        <v>88</v>
      </c>
      <c r="AD536" s="118"/>
      <c r="AE536" s="118"/>
      <c r="AF536" s="118"/>
      <c r="AG536" s="118"/>
      <c r="AH536" s="118"/>
      <c r="AI536" s="118"/>
      <c r="AJ536" s="118"/>
      <c r="AK536" s="118"/>
      <c r="AL536" s="118"/>
      <c r="AM536" s="118"/>
      <c r="AN536" s="118"/>
      <c r="AO536" s="118"/>
      <c r="AP536" s="118"/>
      <c r="AQ536" s="19"/>
      <c r="AR536" s="8"/>
      <c r="AS536" s="19"/>
      <c r="AT536" s="19"/>
      <c r="AU536" s="19"/>
      <c r="AV536" s="19"/>
      <c r="AW536" s="19"/>
      <c r="AX536" s="19"/>
      <c r="AY536" s="19"/>
      <c r="AZ536" s="19"/>
      <c r="BA536" s="19"/>
      <c r="BB536" s="19"/>
      <c r="BC536" s="19"/>
      <c r="BQ536" s="12"/>
      <c r="BR536" s="12"/>
      <c r="BS536" s="12"/>
      <c r="BT536" s="76"/>
      <c r="BU536" s="76"/>
    </row>
    <row r="537" spans="1:73">
      <c r="A537" s="19"/>
      <c r="B537" s="19"/>
      <c r="C537" s="19"/>
      <c r="D537" s="19"/>
      <c r="E537" s="89"/>
      <c r="F537" s="89"/>
      <c r="G537" s="19"/>
      <c r="H537" s="90"/>
      <c r="I537" s="90"/>
      <c r="J537" s="19"/>
      <c r="K537" s="19"/>
      <c r="L537" s="19"/>
      <c r="M537" s="19"/>
      <c r="N537" s="19"/>
      <c r="O537" s="19"/>
      <c r="P537" s="19"/>
      <c r="Q537" s="19"/>
      <c r="R537" s="141"/>
      <c r="S537" s="141"/>
      <c r="T537" s="141"/>
      <c r="U537" s="141"/>
      <c r="V537" s="141"/>
      <c r="W537" s="141"/>
      <c r="X537" s="141"/>
      <c r="Y537" s="141"/>
      <c r="Z537" s="19"/>
      <c r="AA537" s="19"/>
      <c r="AB537" s="19"/>
      <c r="AC537" s="19"/>
      <c r="AD537" s="19"/>
      <c r="AE537" s="19"/>
      <c r="AF537" s="19"/>
      <c r="AG537" s="19"/>
      <c r="AH537" s="19"/>
      <c r="AI537" s="19"/>
      <c r="AJ537" s="19"/>
      <c r="AK537" s="19"/>
      <c r="AL537" s="19"/>
      <c r="AM537" s="19"/>
      <c r="AN537" s="19"/>
      <c r="AO537" s="19"/>
      <c r="AP537" s="19"/>
      <c r="AQ537" s="19"/>
      <c r="AR537" s="8"/>
      <c r="AS537" s="19"/>
      <c r="AT537" s="19"/>
      <c r="AU537" s="19"/>
      <c r="AV537" s="19"/>
      <c r="AW537" s="19"/>
      <c r="AX537" s="19"/>
      <c r="AY537" s="19"/>
      <c r="AZ537" s="19"/>
      <c r="BA537" s="19"/>
      <c r="BB537" s="19"/>
      <c r="BC537" s="19"/>
      <c r="BQ537" s="12"/>
      <c r="BR537" s="12"/>
      <c r="BS537" s="12"/>
      <c r="BT537" s="76"/>
      <c r="BU537" s="76"/>
    </row>
    <row r="538" spans="1:73">
      <c r="A538" s="19"/>
      <c r="B538" s="19"/>
      <c r="C538" s="19"/>
      <c r="D538" s="19"/>
      <c r="E538" s="89"/>
      <c r="F538" s="89"/>
      <c r="G538" s="19"/>
      <c r="H538" s="90"/>
      <c r="I538" s="90"/>
      <c r="J538" s="19"/>
      <c r="K538" s="19"/>
      <c r="L538" s="19"/>
      <c r="M538" s="19"/>
      <c r="N538" s="19"/>
      <c r="O538" s="19"/>
      <c r="P538" s="19"/>
      <c r="Q538" s="19"/>
      <c r="R538" s="141"/>
      <c r="S538" s="141"/>
      <c r="T538" s="141"/>
      <c r="U538" s="141"/>
      <c r="V538" s="141"/>
      <c r="W538" s="141"/>
      <c r="X538" s="141"/>
      <c r="Y538" s="141"/>
      <c r="Z538" s="19"/>
      <c r="AA538" s="19"/>
      <c r="AB538" s="19"/>
      <c r="AC538" s="19"/>
      <c r="AD538" s="19"/>
      <c r="AE538" s="19"/>
      <c r="AF538" s="19"/>
      <c r="AG538" s="19"/>
      <c r="AH538" s="19"/>
      <c r="AI538" s="19"/>
      <c r="AJ538" s="19"/>
      <c r="AK538" s="19"/>
      <c r="AL538" s="19"/>
      <c r="AM538" s="19"/>
      <c r="AN538" s="19"/>
      <c r="AO538" s="19"/>
      <c r="AP538" s="19"/>
      <c r="AQ538" s="19"/>
      <c r="AR538" s="19"/>
      <c r="AS538" s="19"/>
      <c r="AT538" s="19"/>
      <c r="AU538" s="19"/>
      <c r="AV538" s="19"/>
      <c r="AW538" s="19"/>
      <c r="AX538" s="19"/>
      <c r="AY538" s="19"/>
      <c r="AZ538" s="19"/>
      <c r="BA538" s="19"/>
      <c r="BB538" s="19"/>
      <c r="BC538" s="19"/>
      <c r="BQ538" s="12"/>
      <c r="BR538" s="12"/>
      <c r="BS538" s="12"/>
      <c r="BT538" s="76"/>
      <c r="BU538" s="76"/>
    </row>
    <row r="539" spans="1:73" ht="23.25">
      <c r="A539" s="19"/>
      <c r="B539" s="19"/>
      <c r="C539" s="19"/>
      <c r="D539" s="19"/>
      <c r="E539" s="89"/>
      <c r="F539" s="89"/>
      <c r="G539" s="19"/>
      <c r="H539" s="90"/>
      <c r="I539" s="90"/>
      <c r="J539" s="19"/>
      <c r="K539" s="19"/>
      <c r="L539" s="19"/>
      <c r="M539" s="19"/>
      <c r="N539" s="19"/>
      <c r="O539" s="19"/>
      <c r="P539" s="19"/>
      <c r="Q539" s="19"/>
      <c r="R539" s="141"/>
      <c r="S539" s="141"/>
      <c r="T539" s="141"/>
      <c r="U539" s="141"/>
      <c r="V539" s="141"/>
      <c r="W539" s="141"/>
      <c r="X539" s="141"/>
      <c r="Y539" s="141"/>
      <c r="Z539" s="568"/>
      <c r="AA539" s="92" t="str">
        <f>H1</f>
        <v>International North Sea Cod reading 2012, AGE</v>
      </c>
      <c r="AB539" s="266"/>
      <c r="AC539" s="266"/>
      <c r="AD539" s="266"/>
      <c r="AE539" s="266"/>
      <c r="AF539" s="266"/>
      <c r="AG539" s="266"/>
      <c r="AH539" s="266"/>
      <c r="AI539" s="266"/>
      <c r="AJ539" s="266"/>
      <c r="AK539" s="266"/>
      <c r="AL539" s="266"/>
      <c r="AM539" s="266"/>
      <c r="AN539" s="266"/>
      <c r="AO539" s="266"/>
      <c r="AP539" s="266"/>
      <c r="AQ539" s="266"/>
      <c r="AR539" s="266"/>
      <c r="AS539" s="266"/>
      <c r="AT539" s="266"/>
      <c r="AU539" s="266"/>
      <c r="AV539" s="266"/>
      <c r="AW539" s="118"/>
      <c r="AX539" s="118"/>
      <c r="AY539" s="118"/>
      <c r="AZ539" s="118"/>
      <c r="BA539" s="118"/>
      <c r="BB539" s="19"/>
      <c r="BC539" s="19"/>
      <c r="BQ539" s="12"/>
      <c r="BR539" s="12"/>
      <c r="BS539" s="12"/>
      <c r="BT539" s="76"/>
      <c r="BU539" s="76"/>
    </row>
    <row r="540" spans="1:73" ht="15.75">
      <c r="A540" s="19"/>
      <c r="B540" s="19"/>
      <c r="C540" s="19"/>
      <c r="D540" s="19"/>
      <c r="E540" s="89"/>
      <c r="F540" s="89"/>
      <c r="G540" s="19"/>
      <c r="H540" s="90"/>
      <c r="I540" s="90"/>
      <c r="J540" s="19"/>
      <c r="K540" s="19"/>
      <c r="L540" s="19"/>
      <c r="M540" s="19"/>
      <c r="N540" s="19"/>
      <c r="O540" s="19"/>
      <c r="P540" s="19"/>
      <c r="Q540" s="19"/>
      <c r="R540" s="141"/>
      <c r="S540" s="141"/>
      <c r="T540" s="141"/>
      <c r="U540" s="141"/>
      <c r="V540" s="141"/>
      <c r="W540" s="141"/>
      <c r="X540" s="141"/>
      <c r="Y540" s="141"/>
      <c r="Z540" s="568"/>
      <c r="AA540" s="114"/>
      <c r="AB540" s="114"/>
      <c r="AC540" s="114"/>
      <c r="AD540" s="114"/>
      <c r="AE540" s="114"/>
      <c r="AF540" s="114"/>
      <c r="AG540" s="114"/>
      <c r="AH540" s="114"/>
      <c r="AI540" s="114"/>
      <c r="AJ540" s="114"/>
      <c r="AK540" s="114"/>
      <c r="AL540" s="114"/>
      <c r="AM540" s="114"/>
      <c r="AN540" s="114"/>
      <c r="AO540" s="114"/>
      <c r="AP540" s="114"/>
      <c r="AQ540" s="114"/>
      <c r="AR540" s="114"/>
      <c r="AS540" s="114"/>
      <c r="AT540" s="114"/>
      <c r="AU540" s="114"/>
      <c r="AV540" s="114"/>
      <c r="AW540" s="118"/>
      <c r="AX540" s="118"/>
      <c r="AY540" s="118"/>
      <c r="AZ540" s="118"/>
      <c r="BA540" s="118"/>
      <c r="BB540" s="19"/>
      <c r="BC540" s="19"/>
      <c r="BQ540" s="12"/>
      <c r="BR540" s="12"/>
      <c r="BS540" s="12"/>
      <c r="BT540" s="76"/>
      <c r="BU540" s="76"/>
    </row>
    <row r="541" spans="1:73" ht="18.75">
      <c r="A541" s="19"/>
      <c r="B541" s="19"/>
      <c r="C541" s="19"/>
      <c r="D541" s="19"/>
      <c r="E541" s="89"/>
      <c r="F541" s="89"/>
      <c r="G541" s="19"/>
      <c r="H541" s="90"/>
      <c r="I541" s="90"/>
      <c r="J541" s="19"/>
      <c r="K541" s="19"/>
      <c r="L541" s="19"/>
      <c r="M541" s="19"/>
      <c r="N541" s="19"/>
      <c r="O541" s="19"/>
      <c r="P541" s="19"/>
      <c r="Q541" s="19"/>
      <c r="R541" s="141"/>
      <c r="S541" s="141"/>
      <c r="T541" s="141"/>
      <c r="U541" s="141"/>
      <c r="V541" s="141"/>
      <c r="W541" s="141"/>
      <c r="X541" s="141"/>
      <c r="Y541" s="141"/>
      <c r="Z541" s="568"/>
      <c r="AA541" s="220" t="s">
        <v>100</v>
      </c>
      <c r="AB541" s="425"/>
      <c r="AC541" s="425"/>
      <c r="AD541" s="426"/>
      <c r="AE541" s="96"/>
      <c r="AF541" s="427"/>
      <c r="AG541" s="94"/>
      <c r="AH541" s="94"/>
      <c r="AI541" s="94"/>
      <c r="AJ541" s="94"/>
      <c r="AK541" s="94"/>
      <c r="AL541" s="94"/>
      <c r="AM541" s="94"/>
      <c r="AN541" s="94"/>
      <c r="AO541" s="94"/>
      <c r="AP541" s="94"/>
      <c r="AQ541" s="94"/>
      <c r="AR541" s="94"/>
      <c r="AS541" s="94"/>
      <c r="AT541" s="94"/>
      <c r="AU541" s="94"/>
      <c r="AV541" s="94"/>
      <c r="AW541" s="96"/>
      <c r="AX541" s="118"/>
      <c r="AY541" s="118"/>
      <c r="AZ541" s="118"/>
      <c r="BA541" s="118"/>
      <c r="BB541" s="19"/>
      <c r="BC541" s="19"/>
      <c r="BQ541" s="12"/>
      <c r="BR541" s="12"/>
      <c r="BS541" s="12"/>
      <c r="BT541" s="76"/>
      <c r="BU541" s="76"/>
    </row>
    <row r="542" spans="1:73" ht="18.75">
      <c r="A542" s="214"/>
      <c r="B542" s="214"/>
      <c r="C542" s="214"/>
      <c r="D542" s="214"/>
      <c r="E542" s="332"/>
      <c r="F542" s="332"/>
      <c r="G542" s="214"/>
      <c r="H542" s="333"/>
      <c r="I542" s="333"/>
      <c r="J542" s="214"/>
      <c r="K542" s="214"/>
      <c r="L542" s="214"/>
      <c r="M542" s="214"/>
      <c r="N542" s="214"/>
      <c r="O542" s="214"/>
      <c r="P542" s="214"/>
      <c r="Q542" s="214"/>
      <c r="R542" s="248"/>
      <c r="S542" s="248"/>
      <c r="T542" s="248"/>
      <c r="U542" s="248"/>
      <c r="V542" s="248"/>
      <c r="W542" s="248"/>
      <c r="X542" s="248"/>
      <c r="Y542" s="248"/>
      <c r="Z542" s="568"/>
      <c r="AA542" s="93"/>
      <c r="AB542" s="102"/>
      <c r="AC542" s="93"/>
      <c r="AD542" s="426"/>
      <c r="AE542" s="96"/>
      <c r="AF542" s="427"/>
      <c r="AG542" s="94"/>
      <c r="AH542" s="94"/>
      <c r="AI542" s="94"/>
      <c r="AJ542" s="94"/>
      <c r="AK542" s="94"/>
      <c r="AL542" s="94"/>
      <c r="AM542" s="94"/>
      <c r="AN542" s="94"/>
      <c r="AO542" s="94"/>
      <c r="AP542" s="94"/>
      <c r="AQ542" s="94"/>
      <c r="AR542" s="94"/>
      <c r="AS542" s="94"/>
      <c r="AT542" s="94"/>
      <c r="AU542" s="94"/>
      <c r="AV542" s="94"/>
      <c r="AW542" s="96"/>
      <c r="AX542" s="118"/>
      <c r="AY542" s="118"/>
      <c r="AZ542" s="118"/>
      <c r="BA542" s="118"/>
      <c r="BB542" s="19"/>
      <c r="BC542" s="19"/>
      <c r="BQ542" s="12"/>
      <c r="BR542" s="12"/>
      <c r="BS542" s="12"/>
      <c r="BT542" s="76"/>
      <c r="BU542" s="76"/>
    </row>
    <row r="543" spans="1:73" ht="18.75">
      <c r="A543" s="335" t="s">
        <v>101</v>
      </c>
      <c r="B543" s="336"/>
      <c r="C543" s="337"/>
      <c r="D543" s="336" t="s">
        <v>70</v>
      </c>
      <c r="E543" s="338"/>
      <c r="F543" s="336" t="s">
        <v>70</v>
      </c>
      <c r="G543" s="337"/>
      <c r="H543" s="336" t="s">
        <v>70</v>
      </c>
      <c r="I543" s="336"/>
      <c r="J543" s="337"/>
      <c r="K543" s="336" t="s">
        <v>70</v>
      </c>
      <c r="L543" s="337"/>
      <c r="M543" s="336" t="s">
        <v>70</v>
      </c>
      <c r="N543" s="337"/>
      <c r="O543" s="337"/>
      <c r="P543" s="336" t="s">
        <v>70</v>
      </c>
      <c r="Q543" s="337"/>
      <c r="R543" s="339"/>
      <c r="S543" s="336" t="s">
        <v>70</v>
      </c>
      <c r="T543" s="339"/>
      <c r="U543" s="336" t="s">
        <v>70</v>
      </c>
      <c r="V543" s="339"/>
      <c r="W543" s="336" t="s">
        <v>70</v>
      </c>
      <c r="X543" s="339"/>
      <c r="Y543" s="339"/>
      <c r="Z543" s="568"/>
      <c r="AA543" s="94"/>
      <c r="AB543" s="94"/>
      <c r="AC543" s="94"/>
      <c r="AD543" s="426"/>
      <c r="AE543" s="96"/>
      <c r="AF543" s="428"/>
      <c r="AG543" s="428"/>
      <c r="AH543" s="428"/>
      <c r="AI543" s="428"/>
      <c r="AJ543" s="428"/>
      <c r="AK543" s="428"/>
      <c r="AL543" s="428"/>
      <c r="AM543" s="428"/>
      <c r="AN543" s="428"/>
      <c r="AO543" s="428"/>
      <c r="AP543" s="428"/>
      <c r="AQ543" s="428"/>
      <c r="AR543" s="428"/>
      <c r="AS543" s="428"/>
      <c r="AT543" s="428"/>
      <c r="AU543" s="428"/>
      <c r="AV543" s="428"/>
      <c r="AW543" s="96"/>
      <c r="AX543" s="118"/>
      <c r="AY543" s="118"/>
      <c r="AZ543" s="118"/>
      <c r="BA543" s="118"/>
      <c r="BB543" s="19"/>
      <c r="BC543" s="19"/>
      <c r="BQ543" s="12"/>
      <c r="BR543" s="12"/>
      <c r="BS543" s="12"/>
      <c r="BT543" s="76"/>
      <c r="BU543" s="76"/>
    </row>
    <row r="544" spans="1:73" ht="15.75">
      <c r="A544" s="214"/>
      <c r="B544" s="214"/>
      <c r="C544" s="214"/>
      <c r="D544" s="214"/>
      <c r="E544" s="332"/>
      <c r="F544" s="332"/>
      <c r="G544" s="214"/>
      <c r="H544" s="333"/>
      <c r="I544" s="333"/>
      <c r="J544" s="214"/>
      <c r="K544" s="214"/>
      <c r="L544" s="214"/>
      <c r="M544" s="214"/>
      <c r="N544" s="214"/>
      <c r="O544" s="214"/>
      <c r="P544" s="214"/>
      <c r="Q544" s="214"/>
      <c r="R544" s="214"/>
      <c r="S544" s="214"/>
      <c r="T544" s="214"/>
      <c r="U544" s="214"/>
      <c r="V544" s="214"/>
      <c r="W544" s="214"/>
      <c r="X544" s="214"/>
      <c r="Y544" s="214"/>
      <c r="Z544" s="568"/>
      <c r="AA544" s="114"/>
      <c r="AB544" s="114"/>
      <c r="AC544" s="114"/>
      <c r="AD544" s="111"/>
      <c r="AE544" s="111"/>
      <c r="AF544" s="111"/>
      <c r="AG544" s="111"/>
      <c r="AH544" s="111"/>
      <c r="AI544" s="111"/>
      <c r="AJ544" s="111"/>
      <c r="AK544" s="111"/>
      <c r="AL544" s="111"/>
      <c r="AM544" s="111"/>
      <c r="AN544" s="111"/>
      <c r="AO544" s="111"/>
      <c r="AP544" s="111"/>
      <c r="AQ544" s="111"/>
      <c r="AR544" s="111"/>
      <c r="AS544" s="111"/>
      <c r="AT544" s="111"/>
      <c r="AU544" s="111"/>
      <c r="AV544" s="111"/>
      <c r="AW544" s="118"/>
      <c r="AX544" s="118"/>
      <c r="AY544" s="118"/>
      <c r="AZ544" s="118"/>
      <c r="BA544" s="118"/>
      <c r="BB544" s="19"/>
      <c r="BC544" s="19"/>
      <c r="BQ544" s="12"/>
      <c r="BR544" s="12"/>
      <c r="BS544" s="12"/>
      <c r="BT544" s="76"/>
      <c r="BU544" s="76"/>
    </row>
    <row r="545" spans="1:73" ht="12.75" customHeight="1">
      <c r="A545" s="19"/>
      <c r="B545" s="19"/>
      <c r="C545" s="19"/>
      <c r="D545" s="19"/>
      <c r="E545" s="89"/>
      <c r="F545" s="89"/>
      <c r="G545" s="19"/>
      <c r="H545" s="90"/>
      <c r="I545" s="90"/>
      <c r="J545" s="19"/>
      <c r="K545" s="19"/>
      <c r="L545" s="19"/>
      <c r="M545" s="19"/>
      <c r="N545" s="19"/>
      <c r="O545" s="19"/>
      <c r="P545" s="19"/>
      <c r="Q545" s="19"/>
      <c r="R545" s="141"/>
      <c r="S545" s="141"/>
      <c r="T545" s="141"/>
      <c r="U545" s="141"/>
      <c r="V545" s="141"/>
      <c r="W545" s="141"/>
      <c r="X545" s="141"/>
      <c r="Y545" s="141"/>
      <c r="Z545" s="603" t="str">
        <f>H3</f>
        <v>Norway Harald Senneset</v>
      </c>
      <c r="AA545" s="603"/>
      <c r="AB545" s="603"/>
      <c r="AC545" s="136"/>
      <c r="AD545" s="118"/>
      <c r="AE545" s="118"/>
      <c r="AF545" s="118"/>
      <c r="AG545" s="118"/>
      <c r="AH545" s="118"/>
      <c r="AI545" s="118"/>
      <c r="AJ545" s="118"/>
      <c r="AK545" s="118"/>
      <c r="AL545" s="118"/>
      <c r="AM545" s="118"/>
      <c r="AN545" s="118"/>
      <c r="AO545" s="118"/>
      <c r="AP545" s="118"/>
      <c r="AQ545" s="118"/>
      <c r="AR545" s="118"/>
      <c r="AS545" s="118"/>
      <c r="AT545" s="118"/>
      <c r="AU545" s="626" t="str">
        <f>I3</f>
        <v>Norway Hildegunn Mjanger</v>
      </c>
      <c r="AV545" s="626"/>
      <c r="AW545" s="626"/>
      <c r="AX545" s="626"/>
      <c r="AY545" s="626"/>
      <c r="AZ545" s="626"/>
      <c r="BA545" s="626"/>
      <c r="BB545" s="19"/>
      <c r="BC545" s="19"/>
      <c r="BQ545" s="12"/>
      <c r="BR545" s="12"/>
      <c r="BS545" s="12"/>
      <c r="BT545" s="76"/>
      <c r="BU545" s="76"/>
    </row>
    <row r="546" spans="1:73" ht="12.75" customHeight="1">
      <c r="A546" s="19"/>
      <c r="B546" s="19"/>
      <c r="C546" s="19"/>
      <c r="D546" s="19"/>
      <c r="E546" s="89"/>
      <c r="F546" s="89"/>
      <c r="G546" s="19"/>
      <c r="H546" s="90"/>
      <c r="I546" s="90"/>
      <c r="J546" s="19"/>
      <c r="K546" s="19"/>
      <c r="L546" s="19"/>
      <c r="M546" s="19"/>
      <c r="N546" s="19"/>
      <c r="O546" s="19"/>
      <c r="P546" s="19"/>
      <c r="Q546" s="19"/>
      <c r="R546" s="141"/>
      <c r="S546" s="141"/>
      <c r="T546" s="141"/>
      <c r="U546" s="141"/>
      <c r="V546" s="141"/>
      <c r="W546" s="141"/>
      <c r="X546" s="141"/>
      <c r="Y546" s="141"/>
      <c r="Z546" s="603"/>
      <c r="AA546" s="603"/>
      <c r="AB546" s="603"/>
      <c r="AC546" s="136"/>
      <c r="AD546" s="118"/>
      <c r="AE546" s="118"/>
      <c r="AF546" s="118"/>
      <c r="AG546" s="118"/>
      <c r="AH546" s="118"/>
      <c r="AI546" s="118"/>
      <c r="AJ546" s="118"/>
      <c r="AK546" s="118"/>
      <c r="AL546" s="118"/>
      <c r="AM546" s="118"/>
      <c r="AN546" s="118"/>
      <c r="AO546" s="118"/>
      <c r="AP546" s="118"/>
      <c r="AQ546" s="118"/>
      <c r="AR546" s="118"/>
      <c r="AS546" s="118"/>
      <c r="AT546" s="118"/>
      <c r="AU546" s="626"/>
      <c r="AV546" s="626"/>
      <c r="AW546" s="626"/>
      <c r="AX546" s="626"/>
      <c r="AY546" s="626"/>
      <c r="AZ546" s="626"/>
      <c r="BA546" s="626"/>
      <c r="BB546" s="19"/>
      <c r="BC546" s="19"/>
      <c r="BQ546" s="12"/>
      <c r="BR546" s="12"/>
      <c r="BS546" s="12"/>
      <c r="BT546" s="76"/>
      <c r="BU546" s="76"/>
    </row>
    <row r="547" spans="1:73" ht="12.75" customHeight="1">
      <c r="A547" s="19"/>
      <c r="B547" s="19"/>
      <c r="C547" s="19"/>
      <c r="D547" s="19"/>
      <c r="E547" s="89"/>
      <c r="F547" s="89"/>
      <c r="G547" s="19"/>
      <c r="H547" s="90"/>
      <c r="I547" s="90"/>
      <c r="J547" s="19"/>
      <c r="K547" s="19"/>
      <c r="L547" s="19"/>
      <c r="M547" s="19"/>
      <c r="N547" s="19"/>
      <c r="O547" s="19"/>
      <c r="P547" s="19"/>
      <c r="Q547" s="19"/>
      <c r="R547" s="141"/>
      <c r="S547" s="141"/>
      <c r="T547" s="141"/>
      <c r="U547" s="141"/>
      <c r="V547" s="141"/>
      <c r="W547" s="141"/>
      <c r="X547" s="141"/>
      <c r="Y547" s="141"/>
      <c r="Z547" s="603"/>
      <c r="AA547" s="603"/>
      <c r="AB547" s="603"/>
      <c r="AC547" s="136"/>
      <c r="AD547" s="118"/>
      <c r="AE547" s="118"/>
      <c r="AF547" s="118"/>
      <c r="AG547" s="118"/>
      <c r="AH547" s="118"/>
      <c r="AI547" s="118"/>
      <c r="AJ547" s="118"/>
      <c r="AK547" s="118"/>
      <c r="AL547" s="118"/>
      <c r="AM547" s="118"/>
      <c r="AN547" s="118"/>
      <c r="AO547" s="118"/>
      <c r="AP547" s="118"/>
      <c r="AQ547" s="118"/>
      <c r="AR547" s="118"/>
      <c r="AS547" s="118"/>
      <c r="AT547" s="118"/>
      <c r="AU547" s="626"/>
      <c r="AV547" s="626"/>
      <c r="AW547" s="626"/>
      <c r="AX547" s="626"/>
      <c r="AY547" s="626"/>
      <c r="AZ547" s="626"/>
      <c r="BA547" s="626"/>
      <c r="BB547" s="19"/>
      <c r="BC547" s="19"/>
      <c r="BQ547" s="12"/>
      <c r="BR547" s="12"/>
      <c r="BS547" s="12"/>
      <c r="BT547" s="76"/>
      <c r="BU547" s="76"/>
    </row>
    <row r="548" spans="1:73">
      <c r="A548" s="19"/>
      <c r="B548" s="19"/>
      <c r="C548" s="19"/>
      <c r="D548" s="19"/>
      <c r="E548" s="89"/>
      <c r="F548" s="89"/>
      <c r="G548" s="19"/>
      <c r="H548" s="90"/>
      <c r="I548" s="90"/>
      <c r="J548" s="19"/>
      <c r="K548" s="19"/>
      <c r="L548" s="19"/>
      <c r="M548" s="19"/>
      <c r="N548" s="19"/>
      <c r="O548" s="19"/>
      <c r="P548" s="19"/>
      <c r="Q548" s="19"/>
      <c r="R548" s="141"/>
      <c r="S548" s="141"/>
      <c r="T548" s="141"/>
      <c r="U548" s="141"/>
      <c r="V548" s="141"/>
      <c r="W548" s="141"/>
      <c r="X548" s="141"/>
      <c r="Y548" s="141"/>
      <c r="Z548" s="568"/>
      <c r="AA548" s="601" t="str">
        <f>H4</f>
        <v>Reader 1</v>
      </c>
      <c r="AB548" s="601"/>
      <c r="AC548" s="136"/>
      <c r="AD548" s="118"/>
      <c r="AE548" s="118"/>
      <c r="AF548" s="118"/>
      <c r="AG548" s="118"/>
      <c r="AH548" s="118"/>
      <c r="AI548" s="118"/>
      <c r="AJ548" s="118"/>
      <c r="AK548" s="118"/>
      <c r="AL548" s="118"/>
      <c r="AM548" s="118"/>
      <c r="AN548" s="118"/>
      <c r="AO548" s="118"/>
      <c r="AP548" s="118"/>
      <c r="AQ548" s="118"/>
      <c r="AR548" s="118"/>
      <c r="AS548" s="118"/>
      <c r="AT548" s="118"/>
      <c r="AU548" s="601" t="str">
        <f>I4</f>
        <v>Reader 2</v>
      </c>
      <c r="AV548" s="601"/>
      <c r="AW548" s="118"/>
      <c r="AX548" s="118"/>
      <c r="AY548" s="118"/>
      <c r="AZ548" s="118"/>
      <c r="BA548" s="118"/>
      <c r="BB548" s="19"/>
      <c r="BC548" s="19"/>
      <c r="BQ548" s="12"/>
      <c r="BR548" s="12"/>
      <c r="BS548" s="12"/>
      <c r="BT548" s="76"/>
      <c r="BU548" s="76"/>
    </row>
    <row r="549" spans="1:73">
      <c r="A549" s="19"/>
      <c r="B549" s="19"/>
      <c r="C549" s="19"/>
      <c r="D549" s="19"/>
      <c r="E549" s="89"/>
      <c r="F549" s="89"/>
      <c r="G549" s="19"/>
      <c r="H549" s="90"/>
      <c r="I549" s="90"/>
      <c r="J549" s="19"/>
      <c r="K549" s="19"/>
      <c r="L549" s="19"/>
      <c r="M549" s="19"/>
      <c r="N549" s="19"/>
      <c r="O549" s="19"/>
      <c r="P549" s="19"/>
      <c r="Q549" s="19"/>
      <c r="R549" s="141"/>
      <c r="S549" s="141"/>
      <c r="T549" s="141"/>
      <c r="U549" s="141"/>
      <c r="V549" s="141"/>
      <c r="W549" s="141"/>
      <c r="X549" s="141"/>
      <c r="Y549" s="141"/>
      <c r="Z549" s="568"/>
      <c r="AA549" s="601"/>
      <c r="AB549" s="601"/>
      <c r="AC549" s="136"/>
      <c r="AD549" s="118"/>
      <c r="AE549" s="118"/>
      <c r="AF549" s="118"/>
      <c r="AG549" s="118"/>
      <c r="AH549" s="118"/>
      <c r="AI549" s="118"/>
      <c r="AJ549" s="118"/>
      <c r="AK549" s="118"/>
      <c r="AL549" s="118"/>
      <c r="AM549" s="118"/>
      <c r="AN549" s="118"/>
      <c r="AO549" s="118"/>
      <c r="AP549" s="118"/>
      <c r="AQ549" s="118"/>
      <c r="AR549" s="118"/>
      <c r="AS549" s="118"/>
      <c r="AT549" s="118"/>
      <c r="AU549" s="601"/>
      <c r="AV549" s="601"/>
      <c r="AW549" s="118"/>
      <c r="AX549" s="118"/>
      <c r="AY549" s="118"/>
      <c r="AZ549" s="118"/>
      <c r="BA549" s="118"/>
      <c r="BB549" s="19"/>
      <c r="BC549" s="19"/>
      <c r="BQ549" s="12"/>
      <c r="BR549" s="12"/>
      <c r="BS549" s="12"/>
      <c r="BT549" s="76"/>
      <c r="BU549" s="76"/>
    </row>
    <row r="550" spans="1:73">
      <c r="A550" s="19"/>
      <c r="B550" s="19"/>
      <c r="C550" s="19"/>
      <c r="D550" s="19"/>
      <c r="E550" s="89"/>
      <c r="F550" s="89"/>
      <c r="G550" s="19"/>
      <c r="H550" s="90"/>
      <c r="I550" s="90"/>
      <c r="J550" s="19"/>
      <c r="K550" s="19"/>
      <c r="L550" s="19"/>
      <c r="M550" s="19"/>
      <c r="N550" s="19"/>
      <c r="O550" s="19"/>
      <c r="P550" s="19"/>
      <c r="Q550" s="19"/>
      <c r="R550" s="141"/>
      <c r="S550" s="141"/>
      <c r="T550" s="141"/>
      <c r="U550" s="141"/>
      <c r="V550" s="141"/>
      <c r="W550" s="141"/>
      <c r="X550" s="141"/>
      <c r="Y550" s="141"/>
      <c r="Z550" s="568"/>
      <c r="AA550" s="601"/>
      <c r="AB550" s="601"/>
      <c r="AC550" s="136"/>
      <c r="AD550" s="118"/>
      <c r="AE550" s="118"/>
      <c r="AF550" s="118"/>
      <c r="AG550" s="118"/>
      <c r="AH550" s="118"/>
      <c r="AI550" s="118"/>
      <c r="AJ550" s="118"/>
      <c r="AK550" s="118"/>
      <c r="AL550" s="118"/>
      <c r="AM550" s="118"/>
      <c r="AN550" s="118"/>
      <c r="AO550" s="118"/>
      <c r="AP550" s="118"/>
      <c r="AQ550" s="118"/>
      <c r="AR550" s="118"/>
      <c r="AS550" s="118"/>
      <c r="AT550" s="118"/>
      <c r="AU550" s="601"/>
      <c r="AV550" s="601"/>
      <c r="AW550" s="118"/>
      <c r="AX550" s="118"/>
      <c r="AY550" s="118"/>
      <c r="AZ550" s="118"/>
      <c r="BA550" s="118"/>
      <c r="BB550" s="19"/>
      <c r="BC550" s="19"/>
      <c r="BQ550" s="12"/>
      <c r="BR550" s="12"/>
      <c r="BS550" s="12"/>
      <c r="BT550" s="76"/>
      <c r="BU550" s="76"/>
    </row>
    <row r="551" spans="1:73">
      <c r="A551" s="19"/>
      <c r="B551" s="19"/>
      <c r="C551" s="19"/>
      <c r="D551" s="19"/>
      <c r="E551" s="89"/>
      <c r="F551" s="89"/>
      <c r="G551" s="19"/>
      <c r="H551" s="90"/>
      <c r="I551" s="90"/>
      <c r="J551" s="19"/>
      <c r="K551" s="19"/>
      <c r="L551" s="19"/>
      <c r="M551" s="19"/>
      <c r="N551" s="19"/>
      <c r="O551" s="19"/>
      <c r="P551" s="19"/>
      <c r="Q551" s="19"/>
      <c r="R551" s="141"/>
      <c r="S551" s="141"/>
      <c r="T551" s="141"/>
      <c r="U551" s="141"/>
      <c r="V551" s="141"/>
      <c r="W551" s="141"/>
      <c r="X551" s="141"/>
      <c r="Y551" s="141"/>
      <c r="Z551" s="568"/>
      <c r="AA551" s="601"/>
      <c r="AB551" s="601"/>
      <c r="AC551" s="136"/>
      <c r="AD551" s="118"/>
      <c r="AE551" s="118"/>
      <c r="AF551" s="118"/>
      <c r="AG551" s="118"/>
      <c r="AH551" s="118"/>
      <c r="AI551" s="118"/>
      <c r="AJ551" s="118"/>
      <c r="AK551" s="118"/>
      <c r="AL551" s="118"/>
      <c r="AM551" s="118"/>
      <c r="AN551" s="118"/>
      <c r="AO551" s="118"/>
      <c r="AP551" s="118"/>
      <c r="AQ551" s="118"/>
      <c r="AR551" s="118"/>
      <c r="AS551" s="118"/>
      <c r="AT551" s="118"/>
      <c r="AU551" s="601"/>
      <c r="AV551" s="601"/>
      <c r="AW551" s="118"/>
      <c r="AX551" s="118"/>
      <c r="AY551" s="118"/>
      <c r="AZ551" s="118"/>
      <c r="BA551" s="118"/>
      <c r="BB551" s="19"/>
      <c r="BC551" s="19"/>
      <c r="BQ551" s="12"/>
      <c r="BR551" s="12"/>
      <c r="BS551" s="12"/>
      <c r="BT551" s="76"/>
      <c r="BU551" s="76"/>
    </row>
    <row r="552" spans="1:73">
      <c r="A552" s="19"/>
      <c r="B552" s="19"/>
      <c r="C552" s="19"/>
      <c r="D552" s="19"/>
      <c r="E552" s="89"/>
      <c r="F552" s="89"/>
      <c r="G552" s="19"/>
      <c r="H552" s="90"/>
      <c r="I552" s="90"/>
      <c r="J552" s="19"/>
      <c r="K552" s="19"/>
      <c r="L552" s="19"/>
      <c r="M552" s="19"/>
      <c r="N552" s="19"/>
      <c r="O552" s="19"/>
      <c r="P552" s="19"/>
      <c r="Q552" s="19"/>
      <c r="R552" s="141"/>
      <c r="S552" s="141"/>
      <c r="T552" s="141"/>
      <c r="U552" s="141"/>
      <c r="V552" s="141"/>
      <c r="W552" s="141"/>
      <c r="X552" s="141"/>
      <c r="Y552" s="141"/>
      <c r="Z552" s="568"/>
      <c r="AA552" s="601"/>
      <c r="AB552" s="601"/>
      <c r="AC552" s="136"/>
      <c r="AD552" s="118"/>
      <c r="AE552" s="118"/>
      <c r="AF552" s="118"/>
      <c r="AG552" s="118"/>
      <c r="AH552" s="118"/>
      <c r="AI552" s="118"/>
      <c r="AJ552" s="118"/>
      <c r="AK552" s="118"/>
      <c r="AL552" s="118"/>
      <c r="AM552" s="118"/>
      <c r="AN552" s="118"/>
      <c r="AO552" s="118"/>
      <c r="AP552" s="118"/>
      <c r="AQ552" s="118"/>
      <c r="AR552" s="118"/>
      <c r="AS552" s="118"/>
      <c r="AT552" s="118"/>
      <c r="AU552" s="601"/>
      <c r="AV552" s="601"/>
      <c r="AW552" s="118"/>
      <c r="AX552" s="118"/>
      <c r="AY552" s="118"/>
      <c r="AZ552" s="118"/>
      <c r="BA552" s="118"/>
      <c r="BB552" s="19"/>
      <c r="BC552" s="19"/>
      <c r="BQ552" s="12"/>
      <c r="BR552" s="12"/>
      <c r="BS552" s="12"/>
      <c r="BT552" s="76"/>
      <c r="BU552" s="76"/>
    </row>
    <row r="553" spans="1:73">
      <c r="A553" s="19"/>
      <c r="B553" s="19"/>
      <c r="C553" s="19"/>
      <c r="D553" s="19"/>
      <c r="E553" s="89"/>
      <c r="F553" s="89"/>
      <c r="G553" s="19"/>
      <c r="H553" s="90"/>
      <c r="I553" s="90"/>
      <c r="J553" s="19"/>
      <c r="K553" s="19"/>
      <c r="L553" s="19"/>
      <c r="M553" s="19"/>
      <c r="N553" s="19"/>
      <c r="O553" s="19"/>
      <c r="P553" s="19"/>
      <c r="Q553" s="19"/>
      <c r="R553" s="141"/>
      <c r="S553" s="141"/>
      <c r="T553" s="141"/>
      <c r="U553" s="141"/>
      <c r="V553" s="141"/>
      <c r="W553" s="141"/>
      <c r="X553" s="141"/>
      <c r="Y553" s="141"/>
      <c r="Z553" s="568"/>
      <c r="AA553" s="601"/>
      <c r="AB553" s="601"/>
      <c r="AC553" s="136"/>
      <c r="AD553" s="118"/>
      <c r="AE553" s="118"/>
      <c r="AF553" s="118"/>
      <c r="AG553" s="118"/>
      <c r="AH553" s="118"/>
      <c r="AI553" s="118"/>
      <c r="AJ553" s="118"/>
      <c r="AK553" s="118"/>
      <c r="AL553" s="118"/>
      <c r="AM553" s="118"/>
      <c r="AN553" s="118"/>
      <c r="AO553" s="118"/>
      <c r="AP553" s="118"/>
      <c r="AQ553" s="118"/>
      <c r="AR553" s="118"/>
      <c r="AS553" s="118"/>
      <c r="AT553" s="118"/>
      <c r="AU553" s="601"/>
      <c r="AV553" s="601"/>
      <c r="AW553" s="118"/>
      <c r="AX553" s="118"/>
      <c r="AY553" s="118"/>
      <c r="AZ553" s="118"/>
      <c r="BA553" s="118"/>
      <c r="BB553" s="19"/>
      <c r="BC553" s="19"/>
      <c r="BQ553" s="12"/>
      <c r="BR553" s="12"/>
      <c r="BS553" s="12"/>
      <c r="BT553" s="76"/>
      <c r="BU553" s="76"/>
    </row>
    <row r="554" spans="1:73">
      <c r="A554" s="19"/>
      <c r="B554" s="19"/>
      <c r="C554" s="19"/>
      <c r="D554" s="19"/>
      <c r="E554" s="89"/>
      <c r="F554" s="89"/>
      <c r="G554" s="19"/>
      <c r="H554" s="90"/>
      <c r="I554" s="90"/>
      <c r="J554" s="19"/>
      <c r="K554" s="19"/>
      <c r="L554" s="19"/>
      <c r="M554" s="19"/>
      <c r="N554" s="19"/>
      <c r="O554" s="19"/>
      <c r="P554" s="19"/>
      <c r="Q554" s="19"/>
      <c r="R554" s="141"/>
      <c r="S554" s="141"/>
      <c r="T554" s="141"/>
      <c r="U554" s="141"/>
      <c r="V554" s="141"/>
      <c r="W554" s="141"/>
      <c r="X554" s="141"/>
      <c r="Y554" s="141"/>
      <c r="Z554" s="568"/>
      <c r="AA554" s="601"/>
      <c r="AB554" s="601"/>
      <c r="AC554" s="136"/>
      <c r="AD554" s="118"/>
      <c r="AE554" s="118"/>
      <c r="AF554" s="118"/>
      <c r="AG554" s="118"/>
      <c r="AH554" s="118"/>
      <c r="AI554" s="118"/>
      <c r="AJ554" s="118"/>
      <c r="AK554" s="118"/>
      <c r="AL554" s="118"/>
      <c r="AM554" s="118"/>
      <c r="AN554" s="118"/>
      <c r="AO554" s="118"/>
      <c r="AP554" s="118"/>
      <c r="AQ554" s="118"/>
      <c r="AR554" s="118"/>
      <c r="AS554" s="118"/>
      <c r="AT554" s="118"/>
      <c r="AU554" s="601"/>
      <c r="AV554" s="601"/>
      <c r="AW554" s="118"/>
      <c r="AX554" s="118"/>
      <c r="AY554" s="118"/>
      <c r="AZ554" s="118"/>
      <c r="BA554" s="118"/>
      <c r="BB554" s="19"/>
      <c r="BC554" s="19"/>
      <c r="BQ554" s="12"/>
      <c r="BR554" s="12"/>
      <c r="BS554" s="12"/>
      <c r="BT554" s="76"/>
      <c r="BU554" s="76"/>
    </row>
    <row r="555" spans="1:73">
      <c r="A555" s="19"/>
      <c r="B555" s="19"/>
      <c r="C555" s="19"/>
      <c r="D555" s="19"/>
      <c r="E555" s="89"/>
      <c r="F555" s="89"/>
      <c r="G555" s="19"/>
      <c r="H555" s="90"/>
      <c r="I555" s="90"/>
      <c r="J555" s="19"/>
      <c r="K555" s="19"/>
      <c r="L555" s="19"/>
      <c r="M555" s="19"/>
      <c r="N555" s="19"/>
      <c r="O555" s="19"/>
      <c r="P555" s="19"/>
      <c r="Q555" s="19"/>
      <c r="R555" s="141"/>
      <c r="S555" s="141"/>
      <c r="T555" s="141"/>
      <c r="U555" s="141"/>
      <c r="V555" s="141"/>
      <c r="W555" s="141"/>
      <c r="X555" s="141"/>
      <c r="Y555" s="141"/>
      <c r="Z555" s="568"/>
      <c r="AA555" s="601"/>
      <c r="AB555" s="601"/>
      <c r="AC555" s="118"/>
      <c r="AD555" s="118"/>
      <c r="AE555" s="118"/>
      <c r="AF555" s="118"/>
      <c r="AG555" s="118"/>
      <c r="AH555" s="118"/>
      <c r="AI555" s="118"/>
      <c r="AJ555" s="118"/>
      <c r="AK555" s="118"/>
      <c r="AL555" s="118"/>
      <c r="AM555" s="118"/>
      <c r="AN555" s="118"/>
      <c r="AO555" s="118"/>
      <c r="AP555" s="118"/>
      <c r="AQ555" s="118"/>
      <c r="AR555" s="118"/>
      <c r="AS555" s="118"/>
      <c r="AT555" s="118"/>
      <c r="AU555" s="601"/>
      <c r="AV555" s="601"/>
      <c r="AW555" s="118"/>
      <c r="AX555" s="118"/>
      <c r="AY555" s="118"/>
      <c r="AZ555" s="118"/>
      <c r="BA555" s="118"/>
      <c r="BB555" s="19"/>
      <c r="BC555" s="19"/>
      <c r="BQ555" s="12"/>
      <c r="BR555" s="12"/>
      <c r="BS555" s="12"/>
      <c r="BT555" s="76"/>
      <c r="BU555" s="76"/>
    </row>
    <row r="556" spans="1:73">
      <c r="A556" s="19"/>
      <c r="B556" s="19"/>
      <c r="C556" s="19"/>
      <c r="D556" s="19"/>
      <c r="E556" s="89"/>
      <c r="F556" s="89"/>
      <c r="G556" s="19"/>
      <c r="H556" s="90"/>
      <c r="I556" s="90"/>
      <c r="J556" s="19"/>
      <c r="K556" s="19"/>
      <c r="L556" s="19"/>
      <c r="M556" s="19"/>
      <c r="N556" s="19"/>
      <c r="O556" s="19"/>
      <c r="P556" s="19"/>
      <c r="Q556" s="19"/>
      <c r="R556" s="141"/>
      <c r="S556" s="141"/>
      <c r="T556" s="141"/>
      <c r="U556" s="141"/>
      <c r="V556" s="141"/>
      <c r="W556" s="141"/>
      <c r="X556" s="141"/>
      <c r="Y556" s="141"/>
      <c r="Z556" s="568"/>
      <c r="AA556" s="601"/>
      <c r="AB556" s="601"/>
      <c r="AC556" s="118"/>
      <c r="AD556" s="118"/>
      <c r="AE556" s="118"/>
      <c r="AF556" s="118"/>
      <c r="AG556" s="118"/>
      <c r="AH556" s="118"/>
      <c r="AI556" s="118"/>
      <c r="AJ556" s="118"/>
      <c r="AK556" s="118"/>
      <c r="AL556" s="118"/>
      <c r="AM556" s="118"/>
      <c r="AN556" s="118"/>
      <c r="AO556" s="118"/>
      <c r="AP556" s="118"/>
      <c r="AQ556" s="118"/>
      <c r="AR556" s="118"/>
      <c r="AS556" s="118"/>
      <c r="AT556" s="118"/>
      <c r="AU556" s="601"/>
      <c r="AV556" s="601"/>
      <c r="AW556" s="118"/>
      <c r="AX556" s="118"/>
      <c r="AY556" s="118"/>
      <c r="AZ556" s="118"/>
      <c r="BA556" s="118"/>
      <c r="BB556" s="19"/>
      <c r="BC556" s="19"/>
      <c r="BQ556" s="12"/>
      <c r="BR556" s="12"/>
      <c r="BS556" s="12"/>
      <c r="BT556" s="76"/>
      <c r="BU556" s="76"/>
    </row>
    <row r="557" spans="1:73">
      <c r="A557" s="19"/>
      <c r="B557" s="19"/>
      <c r="C557" s="19"/>
      <c r="D557" s="19"/>
      <c r="E557" s="89"/>
      <c r="F557" s="89"/>
      <c r="G557" s="19"/>
      <c r="H557" s="90"/>
      <c r="I557" s="90"/>
      <c r="J557" s="19"/>
      <c r="K557" s="19"/>
      <c r="L557" s="19"/>
      <c r="M557" s="19"/>
      <c r="N557" s="19"/>
      <c r="O557" s="19"/>
      <c r="P557" s="19"/>
      <c r="Q557" s="19"/>
      <c r="R557" s="141"/>
      <c r="S557" s="141"/>
      <c r="T557" s="141"/>
      <c r="U557" s="141"/>
      <c r="V557" s="141"/>
      <c r="W557" s="141"/>
      <c r="X557" s="141"/>
      <c r="Y557" s="141"/>
      <c r="Z557" s="568"/>
      <c r="AA557" s="601"/>
      <c r="AB557" s="601"/>
      <c r="AC557" s="118"/>
      <c r="AD557" s="118"/>
      <c r="AE557" s="118"/>
      <c r="AF557" s="118"/>
      <c r="AG557" s="118"/>
      <c r="AH557" s="118"/>
      <c r="AI557" s="118"/>
      <c r="AJ557" s="118"/>
      <c r="AK557" s="118"/>
      <c r="AL557" s="118"/>
      <c r="AM557" s="118"/>
      <c r="AN557" s="118"/>
      <c r="AO557" s="118"/>
      <c r="AP557" s="118"/>
      <c r="AQ557" s="118"/>
      <c r="AR557" s="118"/>
      <c r="AS557" s="118"/>
      <c r="AT557" s="118"/>
      <c r="AU557" s="601"/>
      <c r="AV557" s="601"/>
      <c r="AW557" s="118"/>
      <c r="AX557" s="118"/>
      <c r="AY557" s="118"/>
      <c r="AZ557" s="118"/>
      <c r="BA557" s="118"/>
      <c r="BB557" s="19"/>
      <c r="BC557" s="19"/>
      <c r="BQ557" s="12"/>
      <c r="BR557" s="12"/>
      <c r="BS557" s="12"/>
      <c r="BT557" s="76"/>
      <c r="BU557" s="76"/>
    </row>
    <row r="558" spans="1:73">
      <c r="A558" s="19"/>
      <c r="B558" s="19"/>
      <c r="C558" s="19"/>
      <c r="D558" s="19"/>
      <c r="E558" s="89"/>
      <c r="F558" s="89"/>
      <c r="G558" s="19"/>
      <c r="H558" s="90"/>
      <c r="I558" s="90"/>
      <c r="J558" s="19"/>
      <c r="K558" s="19"/>
      <c r="L558" s="19"/>
      <c r="M558" s="19"/>
      <c r="N558" s="19"/>
      <c r="O558" s="19"/>
      <c r="P558" s="19"/>
      <c r="Q558" s="19"/>
      <c r="R558" s="141"/>
      <c r="S558" s="141"/>
      <c r="T558" s="141"/>
      <c r="U558" s="141"/>
      <c r="V558" s="141"/>
      <c r="W558" s="141"/>
      <c r="X558" s="141"/>
      <c r="Y558" s="141"/>
      <c r="Z558" s="603" t="str">
        <f>J3</f>
        <v>Scotland Peter Clark</v>
      </c>
      <c r="AA558" s="603"/>
      <c r="AB558" s="603"/>
      <c r="AC558" s="118"/>
      <c r="AD558" s="118"/>
      <c r="AE558" s="118"/>
      <c r="AF558" s="118"/>
      <c r="AG558" s="118"/>
      <c r="AH558" s="118"/>
      <c r="AI558" s="118"/>
      <c r="AJ558" s="118"/>
      <c r="AK558" s="118"/>
      <c r="AL558" s="118"/>
      <c r="AM558" s="118"/>
      <c r="AN558" s="118"/>
      <c r="AO558" s="118"/>
      <c r="AP558" s="118"/>
      <c r="AQ558" s="118"/>
      <c r="AR558" s="118"/>
      <c r="AS558" s="118"/>
      <c r="AT558" s="118"/>
      <c r="AU558" s="603" t="str">
        <f>K3</f>
        <v>Belgium Martine Moerman</v>
      </c>
      <c r="AV558" s="603"/>
      <c r="AW558" s="603"/>
      <c r="AX558" s="603"/>
      <c r="AY558" s="603"/>
      <c r="AZ558" s="603"/>
      <c r="BA558" s="603"/>
      <c r="BB558" s="19"/>
      <c r="BC558" s="19"/>
      <c r="BQ558" s="12"/>
      <c r="BR558" s="12"/>
      <c r="BS558" s="12"/>
      <c r="BT558" s="76"/>
      <c r="BU558" s="76"/>
    </row>
    <row r="559" spans="1:73">
      <c r="A559" s="19"/>
      <c r="B559" s="19"/>
      <c r="C559" s="19"/>
      <c r="D559" s="19"/>
      <c r="E559" s="89"/>
      <c r="F559" s="89"/>
      <c r="G559" s="19"/>
      <c r="H559" s="90"/>
      <c r="I559" s="90"/>
      <c r="J559" s="19"/>
      <c r="K559" s="19"/>
      <c r="L559" s="19"/>
      <c r="M559" s="19"/>
      <c r="N559" s="19"/>
      <c r="O559" s="19"/>
      <c r="P559" s="19"/>
      <c r="Q559" s="19"/>
      <c r="R559" s="141"/>
      <c r="S559" s="141"/>
      <c r="T559" s="141"/>
      <c r="U559" s="141"/>
      <c r="V559" s="141"/>
      <c r="W559" s="141"/>
      <c r="X559" s="141"/>
      <c r="Y559" s="141"/>
      <c r="Z559" s="603"/>
      <c r="AA559" s="603"/>
      <c r="AB559" s="603"/>
      <c r="AC559" s="118"/>
      <c r="AD559" s="118"/>
      <c r="AE559" s="118"/>
      <c r="AF559" s="118"/>
      <c r="AG559" s="118"/>
      <c r="AH559" s="118"/>
      <c r="AI559" s="118"/>
      <c r="AJ559" s="118"/>
      <c r="AK559" s="118"/>
      <c r="AL559" s="118"/>
      <c r="AM559" s="118"/>
      <c r="AN559" s="118"/>
      <c r="AO559" s="118"/>
      <c r="AP559" s="118"/>
      <c r="AQ559" s="118"/>
      <c r="AR559" s="118"/>
      <c r="AS559" s="118"/>
      <c r="AT559" s="118"/>
      <c r="AU559" s="603"/>
      <c r="AV559" s="603"/>
      <c r="AW559" s="603"/>
      <c r="AX559" s="603"/>
      <c r="AY559" s="603"/>
      <c r="AZ559" s="603"/>
      <c r="BA559" s="603"/>
      <c r="BB559" s="19"/>
      <c r="BC559" s="19"/>
      <c r="BQ559" s="12"/>
      <c r="BR559" s="12"/>
      <c r="BS559" s="12"/>
      <c r="BT559" s="76"/>
      <c r="BU559" s="76"/>
    </row>
    <row r="560" spans="1:73">
      <c r="A560" s="19"/>
      <c r="B560" s="19"/>
      <c r="C560" s="19"/>
      <c r="D560" s="19"/>
      <c r="E560" s="89"/>
      <c r="F560" s="89"/>
      <c r="G560" s="19"/>
      <c r="H560" s="90"/>
      <c r="I560" s="90"/>
      <c r="J560" s="19"/>
      <c r="K560" s="19"/>
      <c r="L560" s="19"/>
      <c r="M560" s="19"/>
      <c r="N560" s="19"/>
      <c r="O560" s="19"/>
      <c r="P560" s="19"/>
      <c r="Q560" s="19"/>
      <c r="R560" s="141"/>
      <c r="S560" s="141"/>
      <c r="T560" s="141"/>
      <c r="U560" s="141"/>
      <c r="V560" s="141"/>
      <c r="W560" s="141"/>
      <c r="X560" s="141"/>
      <c r="Y560" s="141"/>
      <c r="Z560" s="603"/>
      <c r="AA560" s="603"/>
      <c r="AB560" s="603"/>
      <c r="AC560" s="118"/>
      <c r="AD560" s="118"/>
      <c r="AE560" s="118"/>
      <c r="AF560" s="118"/>
      <c r="AG560" s="118"/>
      <c r="AH560" s="118"/>
      <c r="AI560" s="118"/>
      <c r="AJ560" s="118"/>
      <c r="AK560" s="118"/>
      <c r="AL560" s="118"/>
      <c r="AM560" s="118"/>
      <c r="AN560" s="118"/>
      <c r="AO560" s="118"/>
      <c r="AP560" s="118"/>
      <c r="AQ560" s="118"/>
      <c r="AR560" s="118"/>
      <c r="AS560" s="118"/>
      <c r="AT560" s="118"/>
      <c r="AU560" s="603"/>
      <c r="AV560" s="603"/>
      <c r="AW560" s="603"/>
      <c r="AX560" s="603"/>
      <c r="AY560" s="603"/>
      <c r="AZ560" s="603"/>
      <c r="BA560" s="603"/>
      <c r="BB560" s="19"/>
      <c r="BC560" s="19"/>
      <c r="BQ560" s="12"/>
      <c r="BR560" s="12"/>
      <c r="BS560" s="12"/>
      <c r="BT560" s="76"/>
      <c r="BU560" s="76"/>
    </row>
    <row r="561" spans="1:73">
      <c r="A561" s="19"/>
      <c r="B561" s="19"/>
      <c r="C561" s="19"/>
      <c r="D561" s="19"/>
      <c r="E561" s="89"/>
      <c r="F561" s="89"/>
      <c r="G561" s="19"/>
      <c r="H561" s="90"/>
      <c r="I561" s="90"/>
      <c r="J561" s="19"/>
      <c r="K561" s="19"/>
      <c r="L561" s="19"/>
      <c r="M561" s="19"/>
      <c r="N561" s="19"/>
      <c r="O561" s="19"/>
      <c r="P561" s="19"/>
      <c r="Q561" s="19"/>
      <c r="R561" s="141"/>
      <c r="S561" s="141"/>
      <c r="T561" s="141"/>
      <c r="U561" s="141"/>
      <c r="V561" s="141"/>
      <c r="W561" s="141"/>
      <c r="X561" s="141"/>
      <c r="Y561" s="141"/>
      <c r="Z561" s="568"/>
      <c r="AA561" s="601" t="str">
        <f>J4</f>
        <v>Reader 3</v>
      </c>
      <c r="AB561" s="601"/>
      <c r="AC561" s="118"/>
      <c r="AD561" s="118"/>
      <c r="AE561" s="118"/>
      <c r="AF561" s="118"/>
      <c r="AG561" s="118"/>
      <c r="AH561" s="118"/>
      <c r="AI561" s="118"/>
      <c r="AJ561" s="118"/>
      <c r="AK561" s="118"/>
      <c r="AL561" s="118"/>
      <c r="AM561" s="118"/>
      <c r="AN561" s="118"/>
      <c r="AO561" s="118"/>
      <c r="AP561" s="118"/>
      <c r="AQ561" s="118"/>
      <c r="AR561" s="118"/>
      <c r="AS561" s="118"/>
      <c r="AT561" s="118"/>
      <c r="AU561" s="601" t="str">
        <f>K4</f>
        <v>Reader 4</v>
      </c>
      <c r="AV561" s="601"/>
      <c r="AW561" s="118"/>
      <c r="AX561" s="118"/>
      <c r="AY561" s="118"/>
      <c r="AZ561" s="118"/>
      <c r="BA561" s="118"/>
      <c r="BB561" s="19"/>
      <c r="BC561" s="19"/>
      <c r="BQ561" s="12"/>
      <c r="BR561" s="12"/>
      <c r="BS561" s="12"/>
      <c r="BT561" s="76"/>
      <c r="BU561" s="76"/>
    </row>
    <row r="562" spans="1:73">
      <c r="A562" s="19"/>
      <c r="B562" s="19"/>
      <c r="C562" s="19"/>
      <c r="D562" s="19"/>
      <c r="E562" s="89"/>
      <c r="F562" s="89"/>
      <c r="G562" s="19"/>
      <c r="H562" s="90"/>
      <c r="I562" s="90"/>
      <c r="J562" s="19"/>
      <c r="K562" s="19"/>
      <c r="L562" s="19"/>
      <c r="M562" s="19"/>
      <c r="N562" s="19"/>
      <c r="O562" s="19"/>
      <c r="P562" s="19"/>
      <c r="Q562" s="19"/>
      <c r="R562" s="141"/>
      <c r="S562" s="141"/>
      <c r="T562" s="141"/>
      <c r="U562" s="141"/>
      <c r="V562" s="141"/>
      <c r="W562" s="141"/>
      <c r="X562" s="141"/>
      <c r="Y562" s="141"/>
      <c r="Z562" s="568"/>
      <c r="AA562" s="601"/>
      <c r="AB562" s="601"/>
      <c r="AC562" s="118"/>
      <c r="AD562" s="118"/>
      <c r="AE562" s="118"/>
      <c r="AF562" s="118"/>
      <c r="AG562" s="118"/>
      <c r="AH562" s="118"/>
      <c r="AI562" s="118"/>
      <c r="AJ562" s="118"/>
      <c r="AK562" s="118"/>
      <c r="AL562" s="118"/>
      <c r="AM562" s="118"/>
      <c r="AN562" s="118"/>
      <c r="AO562" s="118"/>
      <c r="AP562" s="118"/>
      <c r="AQ562" s="118"/>
      <c r="AR562" s="118"/>
      <c r="AS562" s="118"/>
      <c r="AT562" s="118"/>
      <c r="AU562" s="601"/>
      <c r="AV562" s="601"/>
      <c r="AW562" s="118"/>
      <c r="AX562" s="118"/>
      <c r="AY562" s="118"/>
      <c r="AZ562" s="118"/>
      <c r="BA562" s="118"/>
      <c r="BB562" s="19"/>
      <c r="BC562" s="19"/>
      <c r="BQ562" s="12"/>
      <c r="BR562" s="12"/>
      <c r="BS562" s="12"/>
      <c r="BT562" s="76"/>
      <c r="BU562" s="76"/>
    </row>
    <row r="563" spans="1:73">
      <c r="A563" s="19"/>
      <c r="B563" s="19"/>
      <c r="C563" s="19"/>
      <c r="D563" s="19"/>
      <c r="E563" s="89"/>
      <c r="F563" s="89"/>
      <c r="G563" s="19"/>
      <c r="H563" s="90"/>
      <c r="I563" s="90"/>
      <c r="J563" s="19"/>
      <c r="K563" s="19"/>
      <c r="L563" s="19"/>
      <c r="M563" s="19"/>
      <c r="N563" s="19"/>
      <c r="O563" s="19"/>
      <c r="P563" s="19"/>
      <c r="Q563" s="19"/>
      <c r="R563" s="141"/>
      <c r="S563" s="141"/>
      <c r="T563" s="141"/>
      <c r="U563" s="141"/>
      <c r="V563" s="141"/>
      <c r="W563" s="141"/>
      <c r="X563" s="141"/>
      <c r="Y563" s="141"/>
      <c r="Z563" s="568"/>
      <c r="AA563" s="601"/>
      <c r="AB563" s="601"/>
      <c r="AC563" s="118"/>
      <c r="AD563" s="118"/>
      <c r="AE563" s="118"/>
      <c r="AF563" s="118"/>
      <c r="AG563" s="118"/>
      <c r="AH563" s="118"/>
      <c r="AI563" s="118"/>
      <c r="AJ563" s="118"/>
      <c r="AK563" s="118"/>
      <c r="AL563" s="118"/>
      <c r="AM563" s="118"/>
      <c r="AN563" s="118"/>
      <c r="AO563" s="118"/>
      <c r="AP563" s="118"/>
      <c r="AQ563" s="118"/>
      <c r="AR563" s="118"/>
      <c r="AS563" s="118"/>
      <c r="AT563" s="118"/>
      <c r="AU563" s="601"/>
      <c r="AV563" s="601"/>
      <c r="AW563" s="118"/>
      <c r="AX563" s="118"/>
      <c r="AY563" s="118"/>
      <c r="AZ563" s="118"/>
      <c r="BA563" s="118"/>
      <c r="BB563" s="19"/>
      <c r="BC563" s="19"/>
      <c r="BQ563" s="12"/>
      <c r="BR563" s="12"/>
      <c r="BS563" s="12"/>
      <c r="BT563" s="76"/>
      <c r="BU563" s="76"/>
    </row>
    <row r="564" spans="1:73">
      <c r="A564" s="19"/>
      <c r="B564" s="19"/>
      <c r="C564" s="19"/>
      <c r="D564" s="19"/>
      <c r="E564" s="89"/>
      <c r="F564" s="89"/>
      <c r="G564" s="19"/>
      <c r="H564" s="90"/>
      <c r="I564" s="90"/>
      <c r="J564" s="19"/>
      <c r="K564" s="19"/>
      <c r="L564" s="19"/>
      <c r="M564" s="19"/>
      <c r="N564" s="19"/>
      <c r="O564" s="19"/>
      <c r="P564" s="19"/>
      <c r="Q564" s="19"/>
      <c r="R564" s="141"/>
      <c r="S564" s="141"/>
      <c r="T564" s="141"/>
      <c r="U564" s="141"/>
      <c r="V564" s="141"/>
      <c r="W564" s="141"/>
      <c r="X564" s="141"/>
      <c r="Y564" s="141"/>
      <c r="Z564" s="568"/>
      <c r="AA564" s="601"/>
      <c r="AB564" s="601"/>
      <c r="AC564" s="118"/>
      <c r="AD564" s="118"/>
      <c r="AE564" s="118"/>
      <c r="AF564" s="118"/>
      <c r="AG564" s="118"/>
      <c r="AH564" s="118"/>
      <c r="AI564" s="118"/>
      <c r="AJ564" s="118"/>
      <c r="AK564" s="118"/>
      <c r="AL564" s="118"/>
      <c r="AM564" s="118"/>
      <c r="AN564" s="118"/>
      <c r="AO564" s="118"/>
      <c r="AP564" s="118"/>
      <c r="AQ564" s="118"/>
      <c r="AR564" s="118"/>
      <c r="AS564" s="118"/>
      <c r="AT564" s="118"/>
      <c r="AU564" s="601"/>
      <c r="AV564" s="601"/>
      <c r="AW564" s="118"/>
      <c r="AX564" s="118"/>
      <c r="AY564" s="118"/>
      <c r="AZ564" s="118"/>
      <c r="BA564" s="118"/>
      <c r="BB564" s="19"/>
      <c r="BC564" s="19"/>
      <c r="BQ564" s="12"/>
      <c r="BR564" s="12"/>
      <c r="BS564" s="12"/>
      <c r="BT564" s="76"/>
      <c r="BU564" s="76"/>
    </row>
    <row r="565" spans="1:73">
      <c r="A565" s="19"/>
      <c r="B565" s="19"/>
      <c r="C565" s="19"/>
      <c r="D565" s="19"/>
      <c r="E565" s="89"/>
      <c r="F565" s="89"/>
      <c r="G565" s="19"/>
      <c r="H565" s="90"/>
      <c r="I565" s="90"/>
      <c r="J565" s="19"/>
      <c r="K565" s="19"/>
      <c r="L565" s="19"/>
      <c r="M565" s="19"/>
      <c r="N565" s="19"/>
      <c r="O565" s="19"/>
      <c r="P565" s="19"/>
      <c r="Q565" s="19"/>
      <c r="R565" s="141"/>
      <c r="S565" s="141"/>
      <c r="T565" s="141"/>
      <c r="U565" s="141"/>
      <c r="V565" s="141"/>
      <c r="W565" s="141"/>
      <c r="X565" s="141"/>
      <c r="Y565" s="141"/>
      <c r="Z565" s="568"/>
      <c r="AA565" s="601"/>
      <c r="AB565" s="601"/>
      <c r="AC565" s="118"/>
      <c r="AD565" s="118"/>
      <c r="AE565" s="118"/>
      <c r="AF565" s="118"/>
      <c r="AG565" s="118"/>
      <c r="AH565" s="118"/>
      <c r="AI565" s="118"/>
      <c r="AJ565" s="118"/>
      <c r="AK565" s="118"/>
      <c r="AL565" s="118"/>
      <c r="AM565" s="118"/>
      <c r="AN565" s="118"/>
      <c r="AO565" s="118"/>
      <c r="AP565" s="118"/>
      <c r="AQ565" s="118"/>
      <c r="AR565" s="118"/>
      <c r="AS565" s="118"/>
      <c r="AT565" s="118"/>
      <c r="AU565" s="601"/>
      <c r="AV565" s="601"/>
      <c r="AW565" s="118"/>
      <c r="AX565" s="118"/>
      <c r="AY565" s="118"/>
      <c r="AZ565" s="118"/>
      <c r="BA565" s="118"/>
      <c r="BB565" s="19"/>
      <c r="BC565" s="19"/>
      <c r="BQ565" s="12"/>
      <c r="BR565" s="12"/>
      <c r="BS565" s="12"/>
      <c r="BT565" s="76"/>
      <c r="BU565" s="76"/>
    </row>
    <row r="566" spans="1:73">
      <c r="A566" s="19"/>
      <c r="B566" s="19"/>
      <c r="C566" s="19"/>
      <c r="D566" s="19"/>
      <c r="E566" s="89"/>
      <c r="F566" s="89"/>
      <c r="G566" s="19"/>
      <c r="H566" s="90"/>
      <c r="I566" s="90"/>
      <c r="J566" s="19"/>
      <c r="K566" s="19"/>
      <c r="L566" s="19"/>
      <c r="M566" s="19"/>
      <c r="N566" s="19"/>
      <c r="O566" s="19"/>
      <c r="P566" s="19"/>
      <c r="Q566" s="19"/>
      <c r="R566" s="141"/>
      <c r="S566" s="141"/>
      <c r="T566" s="141"/>
      <c r="U566" s="141"/>
      <c r="V566" s="141"/>
      <c r="W566" s="141"/>
      <c r="X566" s="141"/>
      <c r="Y566" s="141"/>
      <c r="Z566" s="568"/>
      <c r="AA566" s="601"/>
      <c r="AB566" s="601"/>
      <c r="AC566" s="118"/>
      <c r="AD566" s="118"/>
      <c r="AE566" s="118"/>
      <c r="AF566" s="118"/>
      <c r="AG566" s="118"/>
      <c r="AH566" s="118"/>
      <c r="AI566" s="118"/>
      <c r="AJ566" s="118"/>
      <c r="AK566" s="118"/>
      <c r="AL566" s="118"/>
      <c r="AM566" s="118"/>
      <c r="AN566" s="118"/>
      <c r="AO566" s="118"/>
      <c r="AP566" s="118"/>
      <c r="AQ566" s="118"/>
      <c r="AR566" s="118"/>
      <c r="AS566" s="118"/>
      <c r="AT566" s="118"/>
      <c r="AU566" s="601"/>
      <c r="AV566" s="601"/>
      <c r="AW566" s="118"/>
      <c r="AX566" s="118"/>
      <c r="AY566" s="118"/>
      <c r="AZ566" s="118"/>
      <c r="BA566" s="118"/>
      <c r="BB566" s="19"/>
      <c r="BC566" s="19"/>
      <c r="BQ566" s="12"/>
      <c r="BR566" s="12"/>
      <c r="BS566" s="12"/>
      <c r="BT566" s="76"/>
      <c r="BU566" s="76"/>
    </row>
    <row r="567" spans="1:73">
      <c r="A567" s="19"/>
      <c r="B567" s="19"/>
      <c r="C567" s="19"/>
      <c r="D567" s="19"/>
      <c r="E567" s="89"/>
      <c r="F567" s="89"/>
      <c r="G567" s="19"/>
      <c r="H567" s="90"/>
      <c r="I567" s="90"/>
      <c r="J567" s="19"/>
      <c r="K567" s="19"/>
      <c r="L567" s="19"/>
      <c r="M567" s="19"/>
      <c r="N567" s="19"/>
      <c r="O567" s="19"/>
      <c r="P567" s="19"/>
      <c r="Q567" s="19"/>
      <c r="R567" s="141"/>
      <c r="S567" s="141"/>
      <c r="T567" s="141"/>
      <c r="U567" s="141"/>
      <c r="V567" s="141"/>
      <c r="W567" s="141"/>
      <c r="X567" s="141"/>
      <c r="Y567" s="141"/>
      <c r="Z567" s="568"/>
      <c r="AA567" s="601"/>
      <c r="AB567" s="601"/>
      <c r="AC567" s="118"/>
      <c r="AD567" s="118"/>
      <c r="AE567" s="118"/>
      <c r="AF567" s="118"/>
      <c r="AG567" s="118"/>
      <c r="AH567" s="118"/>
      <c r="AI567" s="118"/>
      <c r="AJ567" s="118"/>
      <c r="AK567" s="118"/>
      <c r="AL567" s="118"/>
      <c r="AM567" s="118"/>
      <c r="AN567" s="118"/>
      <c r="AO567" s="118"/>
      <c r="AP567" s="118"/>
      <c r="AQ567" s="118"/>
      <c r="AR567" s="118"/>
      <c r="AS567" s="118"/>
      <c r="AT567" s="118"/>
      <c r="AU567" s="601"/>
      <c r="AV567" s="601"/>
      <c r="AW567" s="118"/>
      <c r="AX567" s="118"/>
      <c r="AY567" s="118"/>
      <c r="AZ567" s="118"/>
      <c r="BA567" s="118"/>
      <c r="BB567" s="19"/>
      <c r="BC567" s="19"/>
      <c r="BQ567" s="12"/>
      <c r="BR567" s="12"/>
      <c r="BS567" s="12"/>
      <c r="BT567" s="76"/>
      <c r="BU567" s="76"/>
    </row>
    <row r="568" spans="1:73" ht="18">
      <c r="A568" s="19"/>
      <c r="B568" s="19"/>
      <c r="C568" s="19"/>
      <c r="D568" s="19"/>
      <c r="E568" s="89"/>
      <c r="F568" s="89"/>
      <c r="G568" s="19"/>
      <c r="H568" s="90"/>
      <c r="I568" s="90"/>
      <c r="J568" s="19"/>
      <c r="K568" s="19"/>
      <c r="L568" s="19"/>
      <c r="M568" s="19"/>
      <c r="N568" s="19"/>
      <c r="O568" s="19"/>
      <c r="P568" s="19"/>
      <c r="Q568" s="19"/>
      <c r="R568" s="141"/>
      <c r="S568" s="141"/>
      <c r="T568" s="141"/>
      <c r="U568" s="141"/>
      <c r="V568" s="141"/>
      <c r="W568" s="141"/>
      <c r="X568" s="141"/>
      <c r="Y568" s="141"/>
      <c r="Z568" s="568"/>
      <c r="AA568" s="601"/>
      <c r="AB568" s="601"/>
      <c r="AC568" s="96"/>
      <c r="AD568" s="96"/>
      <c r="AE568" s="96"/>
      <c r="AF568" s="96"/>
      <c r="AG568" s="96"/>
      <c r="AH568" s="96"/>
      <c r="AI568" s="96"/>
      <c r="AJ568" s="96"/>
      <c r="AK568" s="96"/>
      <c r="AL568" s="96"/>
      <c r="AM568" s="96"/>
      <c r="AN568" s="96"/>
      <c r="AO568" s="96"/>
      <c r="AP568" s="96"/>
      <c r="AQ568" s="96"/>
      <c r="AR568" s="96"/>
      <c r="AS568" s="96"/>
      <c r="AT568" s="96"/>
      <c r="AU568" s="601"/>
      <c r="AV568" s="601"/>
      <c r="AW568" s="118"/>
      <c r="AX568" s="118"/>
      <c r="AY568" s="118"/>
      <c r="AZ568" s="118"/>
      <c r="BA568" s="118"/>
      <c r="BB568" s="19"/>
      <c r="BC568" s="19"/>
      <c r="BQ568" s="12"/>
      <c r="BR568" s="12"/>
      <c r="BS568" s="12"/>
      <c r="BT568" s="76"/>
      <c r="BU568" s="76"/>
    </row>
    <row r="569" spans="1:73">
      <c r="A569" s="19"/>
      <c r="B569" s="19"/>
      <c r="C569" s="19"/>
      <c r="D569" s="19"/>
      <c r="E569" s="89"/>
      <c r="F569" s="89"/>
      <c r="G569" s="19"/>
      <c r="H569" s="90"/>
      <c r="I569" s="90"/>
      <c r="J569" s="19"/>
      <c r="K569" s="19"/>
      <c r="L569" s="19"/>
      <c r="M569" s="19"/>
      <c r="N569" s="19"/>
      <c r="O569" s="19"/>
      <c r="P569" s="19"/>
      <c r="Q569" s="19"/>
      <c r="R569" s="141"/>
      <c r="S569" s="141"/>
      <c r="T569" s="141"/>
      <c r="U569" s="141"/>
      <c r="V569" s="141"/>
      <c r="W569" s="141"/>
      <c r="X569" s="141"/>
      <c r="Y569" s="141"/>
      <c r="Z569" s="568"/>
      <c r="AA569" s="601"/>
      <c r="AB569" s="601"/>
      <c r="AC569" s="118"/>
      <c r="AD569" s="118"/>
      <c r="AE569" s="118"/>
      <c r="AF569" s="118"/>
      <c r="AG569" s="118"/>
      <c r="AH569" s="118"/>
      <c r="AI569" s="118"/>
      <c r="AJ569" s="118"/>
      <c r="AK569" s="118"/>
      <c r="AL569" s="118"/>
      <c r="AM569" s="118"/>
      <c r="AN569" s="118"/>
      <c r="AO569" s="118"/>
      <c r="AP569" s="118"/>
      <c r="AQ569" s="118"/>
      <c r="AR569" s="118"/>
      <c r="AS569" s="118"/>
      <c r="AT569" s="118"/>
      <c r="AU569" s="601"/>
      <c r="AV569" s="601"/>
      <c r="AW569" s="118"/>
      <c r="AX569" s="118"/>
      <c r="AY569" s="118"/>
      <c r="AZ569" s="118"/>
      <c r="BA569" s="118"/>
      <c r="BB569" s="19"/>
      <c r="BC569" s="19"/>
      <c r="BQ569" s="12"/>
      <c r="BR569" s="12"/>
      <c r="BS569" s="12"/>
      <c r="BT569" s="76"/>
      <c r="BU569" s="76"/>
    </row>
    <row r="570" spans="1:73">
      <c r="A570" s="19"/>
      <c r="B570" s="19"/>
      <c r="C570" s="19"/>
      <c r="D570" s="19"/>
      <c r="E570" s="89"/>
      <c r="F570" s="89"/>
      <c r="G570" s="19"/>
      <c r="H570" s="90"/>
      <c r="I570" s="90"/>
      <c r="J570" s="19"/>
      <c r="K570" s="19"/>
      <c r="L570" s="19"/>
      <c r="M570" s="19"/>
      <c r="N570" s="19"/>
      <c r="O570" s="19"/>
      <c r="P570" s="19"/>
      <c r="Q570" s="19"/>
      <c r="R570" s="141"/>
      <c r="S570" s="141"/>
      <c r="T570" s="141"/>
      <c r="U570" s="141"/>
      <c r="V570" s="141"/>
      <c r="W570" s="141"/>
      <c r="X570" s="141"/>
      <c r="Y570" s="141"/>
      <c r="Z570" s="568"/>
      <c r="AA570" s="601"/>
      <c r="AB570" s="601"/>
      <c r="AC570" s="118"/>
      <c r="AD570" s="118"/>
      <c r="AE570" s="118"/>
      <c r="AF570" s="118"/>
      <c r="AG570" s="118"/>
      <c r="AH570" s="118"/>
      <c r="AI570" s="118"/>
      <c r="AJ570" s="118"/>
      <c r="AK570" s="118"/>
      <c r="AL570" s="118"/>
      <c r="AM570" s="118"/>
      <c r="AN570" s="118"/>
      <c r="AO570" s="118"/>
      <c r="AP570" s="118"/>
      <c r="AQ570" s="118"/>
      <c r="AR570" s="118"/>
      <c r="AS570" s="118"/>
      <c r="AT570" s="118"/>
      <c r="AU570" s="601"/>
      <c r="AV570" s="601"/>
      <c r="AW570" s="118"/>
      <c r="AX570" s="118"/>
      <c r="AY570" s="118"/>
      <c r="AZ570" s="118"/>
      <c r="BA570" s="118"/>
      <c r="BB570" s="19"/>
      <c r="BC570" s="19"/>
      <c r="BQ570" s="12"/>
      <c r="BR570" s="12"/>
      <c r="BS570" s="12"/>
      <c r="BT570" s="76"/>
      <c r="BU570" s="76"/>
    </row>
    <row r="571" spans="1:73" ht="26.25" customHeight="1">
      <c r="A571" s="19"/>
      <c r="B571" s="19"/>
      <c r="C571" s="19"/>
      <c r="D571" s="19"/>
      <c r="E571" s="89"/>
      <c r="F571" s="89"/>
      <c r="G571" s="19"/>
      <c r="H571" s="90"/>
      <c r="I571" s="90"/>
      <c r="J571" s="19"/>
      <c r="K571" s="19"/>
      <c r="L571" s="19"/>
      <c r="M571" s="19"/>
      <c r="N571" s="19"/>
      <c r="O571" s="19"/>
      <c r="P571" s="19"/>
      <c r="Q571" s="19"/>
      <c r="R571" s="141"/>
      <c r="S571" s="141"/>
      <c r="T571" s="141"/>
      <c r="U571" s="141"/>
      <c r="V571" s="141"/>
      <c r="W571" s="141"/>
      <c r="X571" s="141"/>
      <c r="Y571" s="141"/>
      <c r="Z571" s="603" t="str">
        <f>L3</f>
        <v>United Kingdom Dave Brown</v>
      </c>
      <c r="AA571" s="603"/>
      <c r="AB571" s="603"/>
      <c r="AC571" s="118"/>
      <c r="AD571" s="118"/>
      <c r="AE571" s="118"/>
      <c r="AF571" s="118"/>
      <c r="AG571" s="118"/>
      <c r="AH571" s="118"/>
      <c r="AI571" s="118"/>
      <c r="AJ571" s="118"/>
      <c r="AK571" s="118"/>
      <c r="AL571" s="118"/>
      <c r="AM571" s="118"/>
      <c r="AN571" s="118"/>
      <c r="AO571" s="118"/>
      <c r="AP571" s="118"/>
      <c r="AQ571" s="118"/>
      <c r="AR571" s="118"/>
      <c r="AS571" s="118"/>
      <c r="AT571" s="118"/>
      <c r="AU571" s="603" t="str">
        <f>M3</f>
        <v>Sweden AnneMarie Palmén Bratt</v>
      </c>
      <c r="AV571" s="603"/>
      <c r="AW571" s="603"/>
      <c r="AX571" s="603"/>
      <c r="AY571" s="603"/>
      <c r="AZ571" s="603"/>
      <c r="BA571" s="118"/>
      <c r="BB571" s="19"/>
      <c r="BC571" s="19"/>
      <c r="BQ571" s="12"/>
      <c r="BR571" s="12"/>
      <c r="BS571" s="12"/>
      <c r="BT571" s="76"/>
      <c r="BU571" s="76"/>
    </row>
    <row r="572" spans="1:73" ht="12" customHeight="1">
      <c r="A572" s="19"/>
      <c r="B572" s="19"/>
      <c r="C572" s="19"/>
      <c r="D572" s="19"/>
      <c r="E572" s="89"/>
      <c r="F572" s="89"/>
      <c r="G572" s="19"/>
      <c r="H572" s="90"/>
      <c r="I572" s="90"/>
      <c r="J572" s="19"/>
      <c r="K572" s="19"/>
      <c r="L572" s="19"/>
      <c r="M572" s="19"/>
      <c r="N572" s="19"/>
      <c r="O572" s="19"/>
      <c r="P572" s="19"/>
      <c r="Q572" s="19"/>
      <c r="R572" s="141"/>
      <c r="S572" s="141"/>
      <c r="T572" s="141"/>
      <c r="U572" s="141"/>
      <c r="V572" s="141"/>
      <c r="W572" s="141"/>
      <c r="X572" s="141"/>
      <c r="Y572" s="141"/>
      <c r="Z572" s="603"/>
      <c r="AA572" s="603"/>
      <c r="AB572" s="603"/>
      <c r="AC572" s="118"/>
      <c r="AD572" s="118"/>
      <c r="AE572" s="118"/>
      <c r="AF572" s="118"/>
      <c r="AG572" s="118"/>
      <c r="AH572" s="118"/>
      <c r="AI572" s="118"/>
      <c r="AJ572" s="118"/>
      <c r="AK572" s="118"/>
      <c r="AL572" s="118"/>
      <c r="AM572" s="118"/>
      <c r="AN572" s="118"/>
      <c r="AO572" s="118"/>
      <c r="AP572" s="118"/>
      <c r="AQ572" s="118"/>
      <c r="AR572" s="118"/>
      <c r="AS572" s="118"/>
      <c r="AT572" s="118"/>
      <c r="AU572" s="603"/>
      <c r="AV572" s="603"/>
      <c r="AW572" s="603"/>
      <c r="AX572" s="603"/>
      <c r="AY572" s="603"/>
      <c r="AZ572" s="603"/>
      <c r="BA572" s="118"/>
      <c r="BB572" s="19"/>
      <c r="BC572" s="19"/>
      <c r="BQ572" s="12"/>
      <c r="BR572" s="12"/>
      <c r="BS572" s="12"/>
      <c r="BT572" s="76"/>
      <c r="BU572" s="76"/>
    </row>
    <row r="573" spans="1:73" ht="15.75" customHeight="1">
      <c r="A573" s="19"/>
      <c r="B573" s="19"/>
      <c r="C573" s="19"/>
      <c r="D573" s="19"/>
      <c r="E573" s="89"/>
      <c r="F573" s="89"/>
      <c r="G573" s="19"/>
      <c r="H573" s="90"/>
      <c r="I573" s="90"/>
      <c r="J573" s="19"/>
      <c r="K573" s="19"/>
      <c r="L573" s="19"/>
      <c r="M573" s="19"/>
      <c r="N573" s="19"/>
      <c r="O573" s="19"/>
      <c r="P573" s="19"/>
      <c r="Q573" s="19"/>
      <c r="R573" s="141"/>
      <c r="S573" s="141"/>
      <c r="T573" s="141"/>
      <c r="U573" s="141"/>
      <c r="V573" s="141"/>
      <c r="W573" s="141"/>
      <c r="X573" s="141"/>
      <c r="Y573" s="141"/>
      <c r="Z573" s="603"/>
      <c r="AA573" s="603"/>
      <c r="AB573" s="603"/>
      <c r="AC573" s="118"/>
      <c r="AD573" s="118"/>
      <c r="AE573" s="118"/>
      <c r="AF573" s="118"/>
      <c r="AG573" s="118"/>
      <c r="AH573" s="118"/>
      <c r="AI573" s="118"/>
      <c r="AJ573" s="118"/>
      <c r="AK573" s="118"/>
      <c r="AL573" s="118"/>
      <c r="AM573" s="118"/>
      <c r="AN573" s="118"/>
      <c r="AO573" s="118"/>
      <c r="AP573" s="118"/>
      <c r="AQ573" s="118"/>
      <c r="AR573" s="118"/>
      <c r="AS573" s="118"/>
      <c r="AT573" s="118"/>
      <c r="AU573" s="603"/>
      <c r="AV573" s="603"/>
      <c r="AW573" s="603"/>
      <c r="AX573" s="603"/>
      <c r="AY573" s="603"/>
      <c r="AZ573" s="603"/>
      <c r="BA573" s="118"/>
      <c r="BB573" s="19"/>
      <c r="BC573" s="19"/>
      <c r="BQ573" s="12"/>
      <c r="BR573" s="12"/>
      <c r="BS573" s="12"/>
      <c r="BT573" s="76"/>
      <c r="BU573" s="76"/>
    </row>
    <row r="574" spans="1:73">
      <c r="A574" s="19"/>
      <c r="B574" s="19"/>
      <c r="C574" s="19"/>
      <c r="D574" s="19"/>
      <c r="E574" s="89"/>
      <c r="F574" s="89"/>
      <c r="G574" s="19"/>
      <c r="H574" s="90"/>
      <c r="I574" s="90"/>
      <c r="J574" s="19"/>
      <c r="K574" s="19"/>
      <c r="L574" s="19"/>
      <c r="M574" s="19"/>
      <c r="N574" s="19"/>
      <c r="O574" s="19"/>
      <c r="P574" s="19"/>
      <c r="Q574" s="19"/>
      <c r="R574" s="141"/>
      <c r="S574" s="141"/>
      <c r="T574" s="141"/>
      <c r="U574" s="141"/>
      <c r="V574" s="141"/>
      <c r="W574" s="141"/>
      <c r="X574" s="141"/>
      <c r="Y574" s="141"/>
      <c r="Z574" s="568"/>
      <c r="AA574" s="601" t="str">
        <f>L4</f>
        <v>Reader 5</v>
      </c>
      <c r="AB574" s="601"/>
      <c r="AC574" s="118"/>
      <c r="AD574" s="118"/>
      <c r="AE574" s="118"/>
      <c r="AF574" s="118"/>
      <c r="AG574" s="118"/>
      <c r="AH574" s="118"/>
      <c r="AI574" s="118"/>
      <c r="AJ574" s="118"/>
      <c r="AK574" s="118"/>
      <c r="AL574" s="118"/>
      <c r="AM574" s="118"/>
      <c r="AN574" s="118"/>
      <c r="AO574" s="118"/>
      <c r="AP574" s="118"/>
      <c r="AQ574" s="118"/>
      <c r="AR574" s="118"/>
      <c r="AS574" s="118"/>
      <c r="AT574" s="118"/>
      <c r="AU574" s="601" t="str">
        <f>M4</f>
        <v>Reader 6</v>
      </c>
      <c r="AV574" s="601"/>
      <c r="AW574" s="118"/>
      <c r="AX574" s="118"/>
      <c r="AY574" s="118"/>
      <c r="AZ574" s="118"/>
      <c r="BA574" s="118"/>
      <c r="BB574" s="19"/>
      <c r="BC574" s="19"/>
      <c r="BQ574" s="12"/>
      <c r="BR574" s="12"/>
      <c r="BS574" s="12"/>
      <c r="BT574" s="76"/>
      <c r="BU574" s="76"/>
    </row>
    <row r="575" spans="1:73">
      <c r="A575" s="19"/>
      <c r="B575" s="19"/>
      <c r="C575" s="19"/>
      <c r="D575" s="19"/>
      <c r="E575" s="89"/>
      <c r="F575" s="89"/>
      <c r="G575" s="19"/>
      <c r="H575" s="90"/>
      <c r="I575" s="90"/>
      <c r="J575" s="19"/>
      <c r="K575" s="19"/>
      <c r="L575" s="19"/>
      <c r="M575" s="19"/>
      <c r="N575" s="19"/>
      <c r="O575" s="19"/>
      <c r="P575" s="19"/>
      <c r="Q575" s="19"/>
      <c r="R575" s="141"/>
      <c r="S575" s="141"/>
      <c r="T575" s="141"/>
      <c r="U575" s="141"/>
      <c r="V575" s="141"/>
      <c r="W575" s="141"/>
      <c r="X575" s="141"/>
      <c r="Y575" s="141"/>
      <c r="Z575" s="568"/>
      <c r="AA575" s="601"/>
      <c r="AB575" s="601"/>
      <c r="AC575" s="118"/>
      <c r="AD575" s="118"/>
      <c r="AE575" s="118"/>
      <c r="AF575" s="118"/>
      <c r="AG575" s="118"/>
      <c r="AH575" s="118"/>
      <c r="AI575" s="118"/>
      <c r="AJ575" s="118"/>
      <c r="AK575" s="118"/>
      <c r="AL575" s="118"/>
      <c r="AM575" s="118"/>
      <c r="AN575" s="118"/>
      <c r="AO575" s="118"/>
      <c r="AP575" s="118"/>
      <c r="AQ575" s="118"/>
      <c r="AR575" s="118"/>
      <c r="AS575" s="118"/>
      <c r="AT575" s="118"/>
      <c r="AU575" s="601"/>
      <c r="AV575" s="601"/>
      <c r="AW575" s="118"/>
      <c r="AX575" s="118"/>
      <c r="AY575" s="118"/>
      <c r="AZ575" s="118"/>
      <c r="BA575" s="118"/>
      <c r="BB575" s="19"/>
      <c r="BC575" s="19"/>
      <c r="BQ575" s="12"/>
      <c r="BR575" s="12"/>
      <c r="BS575" s="12"/>
      <c r="BT575" s="76"/>
      <c r="BU575" s="76"/>
    </row>
    <row r="576" spans="1:73">
      <c r="A576" s="19"/>
      <c r="B576" s="19"/>
      <c r="C576" s="19"/>
      <c r="D576" s="19"/>
      <c r="E576" s="89"/>
      <c r="F576" s="89"/>
      <c r="G576" s="19"/>
      <c r="H576" s="90"/>
      <c r="I576" s="90"/>
      <c r="J576" s="19"/>
      <c r="K576" s="19"/>
      <c r="L576" s="19"/>
      <c r="M576" s="19"/>
      <c r="N576" s="19"/>
      <c r="O576" s="19"/>
      <c r="P576" s="19"/>
      <c r="Q576" s="19"/>
      <c r="R576" s="141"/>
      <c r="S576" s="141"/>
      <c r="T576" s="141"/>
      <c r="U576" s="141"/>
      <c r="V576" s="141"/>
      <c r="W576" s="141"/>
      <c r="X576" s="141"/>
      <c r="Y576" s="141"/>
      <c r="Z576" s="568"/>
      <c r="AA576" s="601"/>
      <c r="AB576" s="601"/>
      <c r="AC576" s="118"/>
      <c r="AD576" s="118"/>
      <c r="AE576" s="118"/>
      <c r="AF576" s="118"/>
      <c r="AG576" s="118"/>
      <c r="AH576" s="118"/>
      <c r="AI576" s="118"/>
      <c r="AJ576" s="118"/>
      <c r="AK576" s="118"/>
      <c r="AL576" s="118"/>
      <c r="AM576" s="118"/>
      <c r="AN576" s="118"/>
      <c r="AO576" s="118"/>
      <c r="AP576" s="118"/>
      <c r="AQ576" s="118"/>
      <c r="AR576" s="118"/>
      <c r="AS576" s="118"/>
      <c r="AT576" s="118"/>
      <c r="AU576" s="601"/>
      <c r="AV576" s="601"/>
      <c r="AW576" s="118"/>
      <c r="AX576" s="118"/>
      <c r="AY576" s="118"/>
      <c r="AZ576" s="118"/>
      <c r="BA576" s="118"/>
      <c r="BB576" s="19"/>
      <c r="BC576" s="19"/>
      <c r="BQ576" s="12"/>
      <c r="BR576" s="12"/>
      <c r="BS576" s="12"/>
      <c r="BT576" s="76"/>
      <c r="BU576" s="76"/>
    </row>
    <row r="577" spans="1:73">
      <c r="A577" s="19"/>
      <c r="B577" s="19"/>
      <c r="C577" s="19"/>
      <c r="D577" s="19"/>
      <c r="E577" s="89"/>
      <c r="F577" s="89"/>
      <c r="G577" s="19"/>
      <c r="H577" s="90"/>
      <c r="I577" s="90"/>
      <c r="J577" s="19"/>
      <c r="K577" s="19"/>
      <c r="L577" s="19"/>
      <c r="M577" s="19"/>
      <c r="N577" s="19"/>
      <c r="O577" s="19"/>
      <c r="P577" s="19"/>
      <c r="Q577" s="19"/>
      <c r="R577" s="141"/>
      <c r="S577" s="141"/>
      <c r="T577" s="141"/>
      <c r="U577" s="141"/>
      <c r="V577" s="141"/>
      <c r="W577" s="141"/>
      <c r="X577" s="141"/>
      <c r="Y577" s="141"/>
      <c r="Z577" s="568"/>
      <c r="AA577" s="601"/>
      <c r="AB577" s="601"/>
      <c r="AC577" s="118"/>
      <c r="AD577" s="118"/>
      <c r="AE577" s="118"/>
      <c r="AF577" s="118"/>
      <c r="AG577" s="118"/>
      <c r="AH577" s="118"/>
      <c r="AI577" s="118"/>
      <c r="AJ577" s="118"/>
      <c r="AK577" s="118"/>
      <c r="AL577" s="118"/>
      <c r="AM577" s="118"/>
      <c r="AN577" s="118"/>
      <c r="AO577" s="118"/>
      <c r="AP577" s="118"/>
      <c r="AQ577" s="118"/>
      <c r="AR577" s="118"/>
      <c r="AS577" s="118"/>
      <c r="AT577" s="118"/>
      <c r="AU577" s="601"/>
      <c r="AV577" s="601"/>
      <c r="AW577" s="118"/>
      <c r="AX577" s="118"/>
      <c r="AY577" s="118"/>
      <c r="AZ577" s="118"/>
      <c r="BA577" s="118"/>
      <c r="BB577" s="19"/>
      <c r="BC577" s="19"/>
      <c r="BQ577" s="12"/>
      <c r="BR577" s="12"/>
      <c r="BS577" s="12"/>
      <c r="BT577" s="76"/>
      <c r="BU577" s="76"/>
    </row>
    <row r="578" spans="1:73">
      <c r="A578" s="19"/>
      <c r="B578" s="19"/>
      <c r="C578" s="19"/>
      <c r="D578" s="19"/>
      <c r="E578" s="89"/>
      <c r="F578" s="89"/>
      <c r="G578" s="19"/>
      <c r="H578" s="90"/>
      <c r="I578" s="90"/>
      <c r="J578" s="19"/>
      <c r="K578" s="19"/>
      <c r="L578" s="19"/>
      <c r="M578" s="19"/>
      <c r="N578" s="19"/>
      <c r="O578" s="19"/>
      <c r="P578" s="19"/>
      <c r="Q578" s="19"/>
      <c r="R578" s="141"/>
      <c r="S578" s="141"/>
      <c r="T578" s="141"/>
      <c r="U578" s="141"/>
      <c r="V578" s="141"/>
      <c r="W578" s="141"/>
      <c r="X578" s="141"/>
      <c r="Y578" s="141"/>
      <c r="Z578" s="568"/>
      <c r="AA578" s="601"/>
      <c r="AB578" s="601"/>
      <c r="AC578" s="118"/>
      <c r="AD578" s="118"/>
      <c r="AE578" s="118"/>
      <c r="AF578" s="118"/>
      <c r="AG578" s="118"/>
      <c r="AH578" s="118"/>
      <c r="AI578" s="118"/>
      <c r="AJ578" s="118"/>
      <c r="AK578" s="118"/>
      <c r="AL578" s="118"/>
      <c r="AM578" s="118"/>
      <c r="AN578" s="118"/>
      <c r="AO578" s="118"/>
      <c r="AP578" s="118"/>
      <c r="AQ578" s="118"/>
      <c r="AR578" s="118"/>
      <c r="AS578" s="118"/>
      <c r="AT578" s="118"/>
      <c r="AU578" s="601"/>
      <c r="AV578" s="601"/>
      <c r="AW578" s="118"/>
      <c r="AX578" s="118"/>
      <c r="AY578" s="118"/>
      <c r="AZ578" s="118"/>
      <c r="BA578" s="118"/>
      <c r="BB578" s="19"/>
      <c r="BC578" s="19"/>
      <c r="BQ578" s="12"/>
      <c r="BR578" s="12"/>
      <c r="BS578" s="12"/>
      <c r="BT578" s="76"/>
      <c r="BU578" s="76"/>
    </row>
    <row r="579" spans="1:73">
      <c r="A579" s="19"/>
      <c r="B579" s="19"/>
      <c r="C579" s="19"/>
      <c r="D579" s="19"/>
      <c r="E579" s="89"/>
      <c r="F579" s="89"/>
      <c r="G579" s="19"/>
      <c r="H579" s="90"/>
      <c r="I579" s="90"/>
      <c r="J579" s="19"/>
      <c r="K579" s="19"/>
      <c r="L579" s="19"/>
      <c r="M579" s="19"/>
      <c r="N579" s="19"/>
      <c r="O579" s="19"/>
      <c r="P579" s="19"/>
      <c r="Q579" s="19"/>
      <c r="R579" s="141"/>
      <c r="S579" s="141"/>
      <c r="T579" s="141"/>
      <c r="U579" s="141"/>
      <c r="V579" s="141"/>
      <c r="W579" s="141"/>
      <c r="X579" s="141"/>
      <c r="Y579" s="141"/>
      <c r="Z579" s="568"/>
      <c r="AA579" s="601"/>
      <c r="AB579" s="601"/>
      <c r="AC579" s="118"/>
      <c r="AD579" s="118"/>
      <c r="AE579" s="118"/>
      <c r="AF579" s="118"/>
      <c r="AG579" s="118"/>
      <c r="AH579" s="118"/>
      <c r="AI579" s="118"/>
      <c r="AJ579" s="118"/>
      <c r="AK579" s="118"/>
      <c r="AL579" s="118"/>
      <c r="AM579" s="118"/>
      <c r="AN579" s="118"/>
      <c r="AO579" s="118"/>
      <c r="AP579" s="118"/>
      <c r="AQ579" s="118"/>
      <c r="AR579" s="118"/>
      <c r="AS579" s="118"/>
      <c r="AT579" s="118"/>
      <c r="AU579" s="601"/>
      <c r="AV579" s="601"/>
      <c r="AW579" s="118"/>
      <c r="AX579" s="118"/>
      <c r="AY579" s="118"/>
      <c r="AZ579" s="118"/>
      <c r="BA579" s="118"/>
      <c r="BB579" s="19"/>
      <c r="BC579" s="19"/>
      <c r="BQ579" s="12"/>
      <c r="BR579" s="12"/>
      <c r="BS579" s="12"/>
      <c r="BT579" s="76"/>
      <c r="BU579" s="76"/>
    </row>
    <row r="580" spans="1:73">
      <c r="A580" s="19"/>
      <c r="B580" s="19"/>
      <c r="C580" s="19"/>
      <c r="D580" s="19"/>
      <c r="E580" s="89"/>
      <c r="F580" s="89"/>
      <c r="G580" s="19"/>
      <c r="H580" s="90"/>
      <c r="I580" s="90"/>
      <c r="J580" s="19"/>
      <c r="K580" s="19"/>
      <c r="L580" s="19"/>
      <c r="M580" s="19"/>
      <c r="N580" s="19"/>
      <c r="O580" s="19"/>
      <c r="P580" s="19"/>
      <c r="Q580" s="19"/>
      <c r="R580" s="141"/>
      <c r="S580" s="141"/>
      <c r="T580" s="141"/>
      <c r="U580" s="141"/>
      <c r="V580" s="141"/>
      <c r="W580" s="141"/>
      <c r="X580" s="141"/>
      <c r="Y580" s="141"/>
      <c r="Z580" s="568"/>
      <c r="AA580" s="601"/>
      <c r="AB580" s="601"/>
      <c r="AC580" s="118"/>
      <c r="AD580" s="118"/>
      <c r="AE580" s="118"/>
      <c r="AF580" s="118"/>
      <c r="AG580" s="118"/>
      <c r="AH580" s="118"/>
      <c r="AI580" s="118"/>
      <c r="AJ580" s="118"/>
      <c r="AK580" s="118"/>
      <c r="AL580" s="118"/>
      <c r="AM580" s="118"/>
      <c r="AN580" s="118"/>
      <c r="AO580" s="118"/>
      <c r="AP580" s="118"/>
      <c r="AQ580" s="118"/>
      <c r="AR580" s="118"/>
      <c r="AS580" s="118"/>
      <c r="AT580" s="118"/>
      <c r="AU580" s="601"/>
      <c r="AV580" s="601"/>
      <c r="AW580" s="118"/>
      <c r="AX580" s="118"/>
      <c r="AY580" s="118"/>
      <c r="AZ580" s="118"/>
      <c r="BA580" s="118"/>
      <c r="BB580" s="19"/>
      <c r="BC580" s="19"/>
      <c r="BQ580" s="12"/>
      <c r="BR580" s="12"/>
      <c r="BS580" s="12"/>
      <c r="BT580" s="76"/>
      <c r="BU580" s="76"/>
    </row>
    <row r="581" spans="1:73">
      <c r="A581" s="19"/>
      <c r="B581" s="19"/>
      <c r="C581" s="19"/>
      <c r="D581" s="19"/>
      <c r="E581" s="89"/>
      <c r="F581" s="89"/>
      <c r="G581" s="19"/>
      <c r="H581" s="90"/>
      <c r="I581" s="90"/>
      <c r="J581" s="19"/>
      <c r="K581" s="19"/>
      <c r="L581" s="19"/>
      <c r="M581" s="19"/>
      <c r="N581" s="19"/>
      <c r="O581" s="19"/>
      <c r="P581" s="19"/>
      <c r="Q581" s="19"/>
      <c r="R581" s="141"/>
      <c r="S581" s="141"/>
      <c r="T581" s="141"/>
      <c r="U581" s="141"/>
      <c r="V581" s="141"/>
      <c r="W581" s="141"/>
      <c r="X581" s="141"/>
      <c r="Y581" s="141"/>
      <c r="Z581" s="568"/>
      <c r="AA581" s="601"/>
      <c r="AB581" s="601"/>
      <c r="AC581" s="118"/>
      <c r="AD581" s="118"/>
      <c r="AE581" s="118"/>
      <c r="AF581" s="118"/>
      <c r="AG581" s="118"/>
      <c r="AH581" s="118"/>
      <c r="AI581" s="118"/>
      <c r="AJ581" s="118"/>
      <c r="AK581" s="118"/>
      <c r="AL581" s="118"/>
      <c r="AM581" s="118"/>
      <c r="AN581" s="118"/>
      <c r="AO581" s="118"/>
      <c r="AP581" s="118"/>
      <c r="AQ581" s="118"/>
      <c r="AR581" s="118"/>
      <c r="AS581" s="118"/>
      <c r="AT581" s="118"/>
      <c r="AU581" s="601"/>
      <c r="AV581" s="601"/>
      <c r="AW581" s="118"/>
      <c r="AX581" s="118"/>
      <c r="AY581" s="118"/>
      <c r="AZ581" s="118"/>
      <c r="BA581" s="118"/>
      <c r="BB581" s="19"/>
      <c r="BC581" s="19"/>
      <c r="BQ581" s="12"/>
      <c r="BR581" s="12"/>
      <c r="BS581" s="12"/>
      <c r="BT581" s="76"/>
      <c r="BU581" s="76"/>
    </row>
    <row r="582" spans="1:73">
      <c r="A582" s="19"/>
      <c r="B582" s="19"/>
      <c r="C582" s="19"/>
      <c r="D582" s="19"/>
      <c r="E582" s="89"/>
      <c r="F582" s="89"/>
      <c r="G582" s="19"/>
      <c r="H582" s="90"/>
      <c r="I582" s="90"/>
      <c r="J582" s="19"/>
      <c r="K582" s="19"/>
      <c r="L582" s="19"/>
      <c r="M582" s="19"/>
      <c r="N582" s="19"/>
      <c r="O582" s="19"/>
      <c r="P582" s="19"/>
      <c r="Q582" s="19"/>
      <c r="R582" s="141"/>
      <c r="S582" s="141"/>
      <c r="T582" s="141"/>
      <c r="U582" s="141"/>
      <c r="V582" s="141"/>
      <c r="W582" s="141"/>
      <c r="X582" s="141"/>
      <c r="Y582" s="141"/>
      <c r="Z582" s="568"/>
      <c r="AA582" s="601"/>
      <c r="AB582" s="601"/>
      <c r="AC582" s="118"/>
      <c r="AD582" s="118"/>
      <c r="AE582" s="118"/>
      <c r="AF582" s="118"/>
      <c r="AG582" s="118"/>
      <c r="AH582" s="118"/>
      <c r="AI582" s="118"/>
      <c r="AJ582" s="118"/>
      <c r="AK582" s="118"/>
      <c r="AL582" s="118"/>
      <c r="AM582" s="118"/>
      <c r="AN582" s="118"/>
      <c r="AO582" s="118"/>
      <c r="AP582" s="118"/>
      <c r="AQ582" s="118"/>
      <c r="AR582" s="118"/>
      <c r="AS582" s="118"/>
      <c r="AT582" s="118"/>
      <c r="AU582" s="601"/>
      <c r="AV582" s="601"/>
      <c r="AW582" s="118"/>
      <c r="AX582" s="118"/>
      <c r="AY582" s="118"/>
      <c r="AZ582" s="118"/>
      <c r="BA582" s="118"/>
      <c r="BB582" s="19"/>
      <c r="BC582" s="19"/>
      <c r="BQ582" s="12"/>
      <c r="BR582" s="12"/>
      <c r="BS582" s="12"/>
      <c r="BT582" s="76"/>
      <c r="BU582" s="76"/>
    </row>
    <row r="583" spans="1:73">
      <c r="A583" s="19"/>
      <c r="B583" s="19"/>
      <c r="C583" s="19"/>
      <c r="D583" s="19"/>
      <c r="E583" s="89"/>
      <c r="F583" s="89"/>
      <c r="G583" s="19"/>
      <c r="H583" s="90"/>
      <c r="I583" s="90"/>
      <c r="J583" s="19"/>
      <c r="K583" s="19"/>
      <c r="L583" s="19"/>
      <c r="M583" s="19"/>
      <c r="N583" s="19"/>
      <c r="O583" s="19"/>
      <c r="P583" s="19"/>
      <c r="Q583" s="19"/>
      <c r="R583" s="141"/>
      <c r="S583" s="141"/>
      <c r="T583" s="141"/>
      <c r="U583" s="141"/>
      <c r="V583" s="141"/>
      <c r="W583" s="141"/>
      <c r="X583" s="141"/>
      <c r="Y583" s="141"/>
      <c r="Z583" s="568"/>
      <c r="AA583" s="601"/>
      <c r="AB583" s="601"/>
      <c r="AC583" s="118"/>
      <c r="AD583" s="118"/>
      <c r="AE583" s="118"/>
      <c r="AF583" s="118"/>
      <c r="AG583" s="118"/>
      <c r="AH583" s="118"/>
      <c r="AI583" s="118"/>
      <c r="AJ583" s="118"/>
      <c r="AK583" s="118"/>
      <c r="AL583" s="118"/>
      <c r="AM583" s="118"/>
      <c r="AN583" s="118"/>
      <c r="AO583" s="118"/>
      <c r="AP583" s="118"/>
      <c r="AQ583" s="118"/>
      <c r="AR583" s="118"/>
      <c r="AS583" s="118"/>
      <c r="AT583" s="118"/>
      <c r="AU583" s="601"/>
      <c r="AV583" s="601"/>
      <c r="AW583" s="118"/>
      <c r="AX583" s="118"/>
      <c r="AY583" s="118"/>
      <c r="AZ583" s="118"/>
      <c r="BA583" s="118"/>
      <c r="BB583" s="19"/>
      <c r="BC583" s="19"/>
      <c r="BQ583" s="12"/>
      <c r="BR583" s="12"/>
      <c r="BS583" s="12"/>
      <c r="BT583" s="76"/>
      <c r="BU583" s="76"/>
    </row>
    <row r="584" spans="1:73" ht="20.25" customHeight="1">
      <c r="A584" s="19"/>
      <c r="B584" s="19"/>
      <c r="C584" s="19"/>
      <c r="D584" s="19"/>
      <c r="E584" s="89"/>
      <c r="F584" s="89"/>
      <c r="G584" s="19"/>
      <c r="H584" s="90"/>
      <c r="I584" s="90"/>
      <c r="J584" s="19"/>
      <c r="K584" s="19"/>
      <c r="L584" s="19"/>
      <c r="M584" s="19"/>
      <c r="N584" s="19"/>
      <c r="O584" s="19"/>
      <c r="P584" s="19"/>
      <c r="Q584" s="19"/>
      <c r="R584" s="141"/>
      <c r="S584" s="141"/>
      <c r="T584" s="141"/>
      <c r="U584" s="141"/>
      <c r="V584" s="141"/>
      <c r="W584" s="141"/>
      <c r="X584" s="141"/>
      <c r="Y584" s="141"/>
      <c r="Z584" s="603" t="str">
        <f>N3</f>
        <v>Belgium Ilse Maertens</v>
      </c>
      <c r="AA584" s="603"/>
      <c r="AB584" s="603"/>
      <c r="AC584" s="118"/>
      <c r="AD584" s="118"/>
      <c r="AE584" s="118"/>
      <c r="AF584" s="118"/>
      <c r="AG584" s="118"/>
      <c r="AH584" s="118"/>
      <c r="AI584" s="118"/>
      <c r="AJ584" s="118"/>
      <c r="AK584" s="118"/>
      <c r="AL584" s="118"/>
      <c r="AM584" s="118"/>
      <c r="AN584" s="118"/>
      <c r="AO584" s="118"/>
      <c r="AP584" s="118"/>
      <c r="AQ584" s="118"/>
      <c r="AR584" s="118"/>
      <c r="AS584" s="118"/>
      <c r="AT584" s="118"/>
      <c r="AU584" s="603" t="str">
        <f>O3</f>
        <v>Germany Friederike Beussel</v>
      </c>
      <c r="AV584" s="603"/>
      <c r="AW584" s="603"/>
      <c r="AX584" s="603"/>
      <c r="AY584" s="603"/>
      <c r="AZ584" s="603"/>
      <c r="BA584" s="603"/>
      <c r="BB584" s="19"/>
      <c r="BC584" s="19"/>
      <c r="BQ584" s="12"/>
      <c r="BR584" s="12"/>
      <c r="BS584" s="12"/>
      <c r="BT584" s="76"/>
      <c r="BU584" s="76"/>
    </row>
    <row r="585" spans="1:73" ht="20.25" customHeight="1">
      <c r="A585" s="19"/>
      <c r="B585" s="19"/>
      <c r="C585" s="19"/>
      <c r="D585" s="19"/>
      <c r="E585" s="89"/>
      <c r="F585" s="89"/>
      <c r="G585" s="19"/>
      <c r="H585" s="90"/>
      <c r="I585" s="90"/>
      <c r="J585" s="19"/>
      <c r="K585" s="19"/>
      <c r="L585" s="19"/>
      <c r="M585" s="19"/>
      <c r="N585" s="19"/>
      <c r="O585" s="19"/>
      <c r="P585" s="19"/>
      <c r="Q585" s="19"/>
      <c r="R585" s="141"/>
      <c r="S585" s="141"/>
      <c r="T585" s="141"/>
      <c r="U585" s="141"/>
      <c r="V585" s="141"/>
      <c r="W585" s="141"/>
      <c r="X585" s="141"/>
      <c r="Y585" s="141"/>
      <c r="Z585" s="603"/>
      <c r="AA585" s="603"/>
      <c r="AB585" s="603"/>
      <c r="AC585" s="118"/>
      <c r="AD585" s="118"/>
      <c r="AE585" s="118"/>
      <c r="AF585" s="118"/>
      <c r="AG585" s="118"/>
      <c r="AH585" s="118"/>
      <c r="AI585" s="118"/>
      <c r="AJ585" s="118"/>
      <c r="AK585" s="118"/>
      <c r="AL585" s="118"/>
      <c r="AM585" s="118"/>
      <c r="AN585" s="118"/>
      <c r="AO585" s="118"/>
      <c r="AP585" s="118"/>
      <c r="AQ585" s="118"/>
      <c r="AR585" s="118"/>
      <c r="AS585" s="118"/>
      <c r="AT585" s="118"/>
      <c r="AU585" s="603"/>
      <c r="AV585" s="603"/>
      <c r="AW585" s="603"/>
      <c r="AX585" s="603"/>
      <c r="AY585" s="603"/>
      <c r="AZ585" s="603"/>
      <c r="BA585" s="603"/>
      <c r="BB585" s="19"/>
      <c r="BC585" s="19"/>
      <c r="BQ585" s="12"/>
      <c r="BR585" s="12"/>
      <c r="BS585" s="12"/>
      <c r="BT585" s="76"/>
      <c r="BU585" s="76"/>
    </row>
    <row r="586" spans="1:73" ht="20.25" customHeight="1">
      <c r="A586" s="19"/>
      <c r="B586" s="19"/>
      <c r="C586" s="19"/>
      <c r="D586" s="19"/>
      <c r="E586" s="89"/>
      <c r="F586" s="89"/>
      <c r="G586" s="19"/>
      <c r="H586" s="90"/>
      <c r="I586" s="90"/>
      <c r="J586" s="19"/>
      <c r="K586" s="19"/>
      <c r="L586" s="19"/>
      <c r="M586" s="19"/>
      <c r="N586" s="19"/>
      <c r="O586" s="19"/>
      <c r="P586" s="19"/>
      <c r="Q586" s="19"/>
      <c r="R586" s="141"/>
      <c r="S586" s="141"/>
      <c r="T586" s="141"/>
      <c r="U586" s="141"/>
      <c r="V586" s="141"/>
      <c r="W586" s="141"/>
      <c r="X586" s="141"/>
      <c r="Y586" s="141"/>
      <c r="Z586" s="603"/>
      <c r="AA586" s="603"/>
      <c r="AB586" s="603"/>
      <c r="AC586" s="118"/>
      <c r="AD586" s="118"/>
      <c r="AE586" s="118"/>
      <c r="AF586" s="118"/>
      <c r="AG586" s="118"/>
      <c r="AH586" s="118"/>
      <c r="AI586" s="118"/>
      <c r="AJ586" s="118"/>
      <c r="AK586" s="118"/>
      <c r="AL586" s="118"/>
      <c r="AM586" s="118"/>
      <c r="AN586" s="118"/>
      <c r="AO586" s="118"/>
      <c r="AP586" s="118"/>
      <c r="AQ586" s="118"/>
      <c r="AR586" s="118"/>
      <c r="AS586" s="118"/>
      <c r="AT586" s="118"/>
      <c r="AU586" s="601" t="str">
        <f>O4</f>
        <v>Reader 8</v>
      </c>
      <c r="AV586" s="601"/>
      <c r="AW586" s="118"/>
      <c r="AX586" s="118"/>
      <c r="AY586" s="118"/>
      <c r="AZ586" s="118"/>
      <c r="BA586" s="118"/>
      <c r="BB586" s="19"/>
      <c r="BC586" s="19"/>
      <c r="BQ586" s="12"/>
      <c r="BR586" s="12"/>
      <c r="BS586" s="12"/>
      <c r="BT586" s="76"/>
      <c r="BU586" s="76"/>
    </row>
    <row r="587" spans="1:73">
      <c r="A587" s="19"/>
      <c r="B587" s="19"/>
      <c r="C587" s="19"/>
      <c r="D587" s="19"/>
      <c r="E587" s="89"/>
      <c r="F587" s="89"/>
      <c r="G587" s="19"/>
      <c r="H587" s="90"/>
      <c r="I587" s="90"/>
      <c r="J587" s="19"/>
      <c r="K587" s="19"/>
      <c r="L587" s="19"/>
      <c r="M587" s="19"/>
      <c r="N587" s="19"/>
      <c r="O587" s="19"/>
      <c r="P587" s="19"/>
      <c r="Q587" s="19"/>
      <c r="R587" s="141"/>
      <c r="S587" s="141"/>
      <c r="T587" s="141"/>
      <c r="U587" s="141"/>
      <c r="V587" s="141"/>
      <c r="W587" s="141"/>
      <c r="X587" s="141"/>
      <c r="Y587" s="141"/>
      <c r="Z587" s="568"/>
      <c r="AA587" s="601" t="str">
        <f>N4</f>
        <v>Reader 7</v>
      </c>
      <c r="AB587" s="601"/>
      <c r="AC587" s="118"/>
      <c r="AD587" s="118"/>
      <c r="AE587" s="118"/>
      <c r="AF587" s="118"/>
      <c r="AG587" s="118"/>
      <c r="AH587" s="118"/>
      <c r="AI587" s="118"/>
      <c r="AJ587" s="118"/>
      <c r="AK587" s="118"/>
      <c r="AL587" s="118"/>
      <c r="AM587" s="118"/>
      <c r="AN587" s="118"/>
      <c r="AO587" s="118"/>
      <c r="AP587" s="118"/>
      <c r="AQ587" s="118"/>
      <c r="AR587" s="118"/>
      <c r="AS587" s="118"/>
      <c r="AT587" s="118"/>
      <c r="AU587" s="601"/>
      <c r="AV587" s="601"/>
      <c r="AW587" s="118"/>
      <c r="AX587" s="118"/>
      <c r="AY587" s="118"/>
      <c r="AZ587" s="118"/>
      <c r="BA587" s="118"/>
      <c r="BB587" s="19"/>
      <c r="BC587" s="19"/>
      <c r="BQ587" s="12"/>
      <c r="BR587" s="12"/>
      <c r="BS587" s="12"/>
      <c r="BT587" s="76"/>
      <c r="BU587" s="76"/>
    </row>
    <row r="588" spans="1:73">
      <c r="A588" s="19"/>
      <c r="B588" s="19"/>
      <c r="C588" s="19"/>
      <c r="D588" s="19"/>
      <c r="E588" s="89"/>
      <c r="F588" s="89"/>
      <c r="G588" s="19"/>
      <c r="H588" s="90"/>
      <c r="I588" s="90"/>
      <c r="J588" s="19"/>
      <c r="K588" s="19"/>
      <c r="L588" s="19"/>
      <c r="M588" s="19"/>
      <c r="N588" s="19"/>
      <c r="O588" s="19"/>
      <c r="P588" s="19"/>
      <c r="Q588" s="19"/>
      <c r="R588" s="141"/>
      <c r="S588" s="141"/>
      <c r="T588" s="141"/>
      <c r="U588" s="141"/>
      <c r="V588" s="141"/>
      <c r="W588" s="141"/>
      <c r="X588" s="141"/>
      <c r="Y588" s="141"/>
      <c r="Z588" s="568"/>
      <c r="AA588" s="601"/>
      <c r="AB588" s="601"/>
      <c r="AC588" s="118"/>
      <c r="AD588" s="118"/>
      <c r="AE588" s="118"/>
      <c r="AF588" s="118"/>
      <c r="AG588" s="118"/>
      <c r="AH588" s="118"/>
      <c r="AI588" s="118"/>
      <c r="AJ588" s="118"/>
      <c r="AK588" s="118"/>
      <c r="AL588" s="118"/>
      <c r="AM588" s="118"/>
      <c r="AN588" s="118"/>
      <c r="AO588" s="118"/>
      <c r="AP588" s="118"/>
      <c r="AQ588" s="118"/>
      <c r="AR588" s="118"/>
      <c r="AS588" s="118"/>
      <c r="AT588" s="118"/>
      <c r="AU588" s="601"/>
      <c r="AV588" s="601"/>
      <c r="AW588" s="118"/>
      <c r="AX588" s="118"/>
      <c r="AY588" s="118"/>
      <c r="AZ588" s="118"/>
      <c r="BA588" s="118"/>
      <c r="BB588" s="19"/>
      <c r="BC588" s="19"/>
      <c r="BQ588" s="12"/>
      <c r="BR588" s="12"/>
      <c r="BS588" s="12"/>
      <c r="BT588" s="76"/>
      <c r="BU588" s="76"/>
    </row>
    <row r="589" spans="1:73">
      <c r="A589" s="19"/>
      <c r="B589" s="19"/>
      <c r="C589" s="19"/>
      <c r="D589" s="19"/>
      <c r="E589" s="89"/>
      <c r="F589" s="89"/>
      <c r="G589" s="19"/>
      <c r="H589" s="90"/>
      <c r="I589" s="90"/>
      <c r="J589" s="19"/>
      <c r="K589" s="19"/>
      <c r="L589" s="19"/>
      <c r="M589" s="19"/>
      <c r="N589" s="19"/>
      <c r="O589" s="19"/>
      <c r="P589" s="19"/>
      <c r="Q589" s="19"/>
      <c r="R589" s="141"/>
      <c r="S589" s="141"/>
      <c r="T589" s="141"/>
      <c r="U589" s="141"/>
      <c r="V589" s="141"/>
      <c r="W589" s="141"/>
      <c r="X589" s="141"/>
      <c r="Y589" s="141"/>
      <c r="Z589" s="568"/>
      <c r="AA589" s="601"/>
      <c r="AB589" s="601"/>
      <c r="AC589" s="118"/>
      <c r="AD589" s="118"/>
      <c r="AE589" s="118"/>
      <c r="AF589" s="118"/>
      <c r="AG589" s="118"/>
      <c r="AH589" s="118"/>
      <c r="AI589" s="118"/>
      <c r="AJ589" s="118"/>
      <c r="AK589" s="118"/>
      <c r="AL589" s="118"/>
      <c r="AM589" s="118"/>
      <c r="AN589" s="118"/>
      <c r="AO589" s="118"/>
      <c r="AP589" s="118"/>
      <c r="AQ589" s="118"/>
      <c r="AR589" s="118"/>
      <c r="AS589" s="118"/>
      <c r="AT589" s="118"/>
      <c r="AU589" s="601"/>
      <c r="AV589" s="601"/>
      <c r="AW589" s="118"/>
      <c r="AX589" s="118"/>
      <c r="AY589" s="118"/>
      <c r="AZ589" s="118"/>
      <c r="BA589" s="118"/>
      <c r="BB589" s="19"/>
      <c r="BC589" s="19"/>
      <c r="BQ589" s="12"/>
      <c r="BR589" s="12"/>
      <c r="BS589" s="12"/>
      <c r="BT589" s="76"/>
      <c r="BU589" s="76"/>
    </row>
    <row r="590" spans="1:73">
      <c r="A590" s="19"/>
      <c r="B590" s="19"/>
      <c r="C590" s="19"/>
      <c r="D590" s="19"/>
      <c r="E590" s="89"/>
      <c r="F590" s="89"/>
      <c r="G590" s="19"/>
      <c r="H590" s="90"/>
      <c r="I590" s="90"/>
      <c r="J590" s="19"/>
      <c r="K590" s="19"/>
      <c r="L590" s="19"/>
      <c r="M590" s="19"/>
      <c r="N590" s="19"/>
      <c r="O590" s="19"/>
      <c r="P590" s="19"/>
      <c r="Q590" s="19"/>
      <c r="R590" s="141"/>
      <c r="S590" s="141"/>
      <c r="T590" s="141"/>
      <c r="U590" s="141"/>
      <c r="V590" s="141"/>
      <c r="W590" s="141"/>
      <c r="X590" s="141"/>
      <c r="Y590" s="141"/>
      <c r="Z590" s="568"/>
      <c r="AA590" s="601"/>
      <c r="AB590" s="601"/>
      <c r="AC590" s="118"/>
      <c r="AD590" s="118"/>
      <c r="AE590" s="118"/>
      <c r="AF590" s="118"/>
      <c r="AG590" s="118"/>
      <c r="AH590" s="118"/>
      <c r="AI590" s="118"/>
      <c r="AJ590" s="118"/>
      <c r="AK590" s="118"/>
      <c r="AL590" s="118"/>
      <c r="AM590" s="118"/>
      <c r="AN590" s="118"/>
      <c r="AO590" s="118"/>
      <c r="AP590" s="118"/>
      <c r="AQ590" s="118"/>
      <c r="AR590" s="118"/>
      <c r="AS590" s="118"/>
      <c r="AT590" s="118"/>
      <c r="AU590" s="601"/>
      <c r="AV590" s="601"/>
      <c r="AW590" s="118"/>
      <c r="AX590" s="118"/>
      <c r="AY590" s="118"/>
      <c r="AZ590" s="118"/>
      <c r="BA590" s="118"/>
      <c r="BB590" s="19"/>
      <c r="BC590" s="19"/>
      <c r="BQ590" s="12"/>
      <c r="BR590" s="12"/>
      <c r="BS590" s="12"/>
      <c r="BT590" s="76"/>
      <c r="BU590" s="76"/>
    </row>
    <row r="591" spans="1:73">
      <c r="A591" s="19"/>
      <c r="B591" s="19"/>
      <c r="C591" s="19"/>
      <c r="D591" s="19"/>
      <c r="E591" s="89"/>
      <c r="F591" s="89"/>
      <c r="G591" s="19"/>
      <c r="H591" s="90"/>
      <c r="I591" s="90"/>
      <c r="J591" s="19"/>
      <c r="K591" s="19"/>
      <c r="L591" s="19"/>
      <c r="M591" s="19"/>
      <c r="N591" s="19"/>
      <c r="O591" s="19"/>
      <c r="P591" s="19"/>
      <c r="Q591" s="19"/>
      <c r="R591" s="141"/>
      <c r="S591" s="141"/>
      <c r="T591" s="141"/>
      <c r="U591" s="141"/>
      <c r="V591" s="141"/>
      <c r="W591" s="141"/>
      <c r="X591" s="141"/>
      <c r="Y591" s="141"/>
      <c r="Z591" s="568"/>
      <c r="AA591" s="601"/>
      <c r="AB591" s="601"/>
      <c r="AC591" s="118"/>
      <c r="AD591" s="118"/>
      <c r="AE591" s="118"/>
      <c r="AF591" s="118"/>
      <c r="AG591" s="118"/>
      <c r="AH591" s="118"/>
      <c r="AI591" s="118"/>
      <c r="AJ591" s="118"/>
      <c r="AK591" s="118"/>
      <c r="AL591" s="118"/>
      <c r="AM591" s="118"/>
      <c r="AN591" s="118"/>
      <c r="AO591" s="118"/>
      <c r="AP591" s="118"/>
      <c r="AQ591" s="118"/>
      <c r="AR591" s="118"/>
      <c r="AS591" s="118"/>
      <c r="AT591" s="118"/>
      <c r="AU591" s="601"/>
      <c r="AV591" s="601"/>
      <c r="AW591" s="118"/>
      <c r="AX591" s="118"/>
      <c r="AY591" s="118"/>
      <c r="AZ591" s="118"/>
      <c r="BA591" s="118"/>
      <c r="BB591" s="19"/>
      <c r="BC591" s="19"/>
      <c r="BQ591" s="12"/>
      <c r="BR591" s="12"/>
      <c r="BS591" s="12"/>
      <c r="BT591" s="76"/>
      <c r="BU591" s="76"/>
    </row>
    <row r="592" spans="1:73">
      <c r="A592" s="19"/>
      <c r="B592" s="19"/>
      <c r="C592" s="19"/>
      <c r="D592" s="19"/>
      <c r="E592" s="89"/>
      <c r="F592" s="89"/>
      <c r="G592" s="19"/>
      <c r="H592" s="90"/>
      <c r="I592" s="90"/>
      <c r="J592" s="19"/>
      <c r="K592" s="19"/>
      <c r="L592" s="19"/>
      <c r="M592" s="19"/>
      <c r="N592" s="19"/>
      <c r="O592" s="19"/>
      <c r="P592" s="19"/>
      <c r="Q592" s="19"/>
      <c r="R592" s="141"/>
      <c r="S592" s="141"/>
      <c r="T592" s="141"/>
      <c r="U592" s="141"/>
      <c r="V592" s="141"/>
      <c r="W592" s="141"/>
      <c r="X592" s="141"/>
      <c r="Y592" s="141"/>
      <c r="Z592" s="568"/>
      <c r="AA592" s="601"/>
      <c r="AB592" s="601"/>
      <c r="AC592" s="118"/>
      <c r="AD592" s="118"/>
      <c r="AE592" s="118"/>
      <c r="AF592" s="118"/>
      <c r="AG592" s="118"/>
      <c r="AH592" s="118"/>
      <c r="AI592" s="118"/>
      <c r="AJ592" s="118"/>
      <c r="AK592" s="118"/>
      <c r="AL592" s="118"/>
      <c r="AM592" s="118"/>
      <c r="AN592" s="118"/>
      <c r="AO592" s="118"/>
      <c r="AP592" s="118"/>
      <c r="AQ592" s="118"/>
      <c r="AR592" s="118"/>
      <c r="AS592" s="118"/>
      <c r="AT592" s="118"/>
      <c r="AU592" s="601"/>
      <c r="AV592" s="601"/>
      <c r="AW592" s="118"/>
      <c r="AX592" s="118"/>
      <c r="AY592" s="118"/>
      <c r="AZ592" s="118"/>
      <c r="BA592" s="118"/>
      <c r="BB592" s="19"/>
      <c r="BC592" s="19"/>
      <c r="BQ592" s="12"/>
      <c r="BR592" s="12"/>
      <c r="BS592" s="12"/>
      <c r="BT592" s="76"/>
      <c r="BU592" s="76"/>
    </row>
    <row r="593" spans="1:73">
      <c r="A593" s="19"/>
      <c r="B593" s="19"/>
      <c r="C593" s="19"/>
      <c r="D593" s="19"/>
      <c r="E593" s="89"/>
      <c r="F593" s="89"/>
      <c r="G593" s="19"/>
      <c r="H593" s="90"/>
      <c r="I593" s="90"/>
      <c r="J593" s="19"/>
      <c r="K593" s="19"/>
      <c r="L593" s="19"/>
      <c r="M593" s="19"/>
      <c r="N593" s="19"/>
      <c r="O593" s="19"/>
      <c r="P593" s="19"/>
      <c r="Q593" s="19"/>
      <c r="R593" s="141"/>
      <c r="S593" s="141"/>
      <c r="T593" s="141"/>
      <c r="U593" s="141"/>
      <c r="V593" s="141"/>
      <c r="W593" s="141"/>
      <c r="X593" s="141"/>
      <c r="Y593" s="141"/>
      <c r="Z593" s="568"/>
      <c r="AA593" s="601"/>
      <c r="AB593" s="601"/>
      <c r="AC593" s="118"/>
      <c r="AD593" s="118"/>
      <c r="AE593" s="118"/>
      <c r="AF593" s="118"/>
      <c r="AG593" s="118"/>
      <c r="AH593" s="118"/>
      <c r="AI593" s="118"/>
      <c r="AJ593" s="118"/>
      <c r="AK593" s="118"/>
      <c r="AL593" s="118"/>
      <c r="AM593" s="118"/>
      <c r="AN593" s="118"/>
      <c r="AO593" s="118"/>
      <c r="AP593" s="118"/>
      <c r="AQ593" s="118"/>
      <c r="AR593" s="118"/>
      <c r="AS593" s="118"/>
      <c r="AT593" s="118"/>
      <c r="AU593" s="601"/>
      <c r="AV593" s="601"/>
      <c r="AW593" s="118"/>
      <c r="AX593" s="118"/>
      <c r="AY593" s="118"/>
      <c r="AZ593" s="118"/>
      <c r="BA593" s="118"/>
      <c r="BB593" s="19"/>
      <c r="BC593" s="19"/>
      <c r="BQ593" s="12"/>
      <c r="BR593" s="12"/>
      <c r="BS593" s="12"/>
      <c r="BT593" s="76"/>
      <c r="BU593" s="76"/>
    </row>
    <row r="594" spans="1:73">
      <c r="A594" s="19"/>
      <c r="B594" s="19"/>
      <c r="C594" s="19"/>
      <c r="D594" s="19"/>
      <c r="E594" s="89"/>
      <c r="F594" s="89"/>
      <c r="G594" s="19"/>
      <c r="H594" s="90"/>
      <c r="I594" s="90"/>
      <c r="J594" s="19"/>
      <c r="K594" s="19"/>
      <c r="L594" s="19"/>
      <c r="M594" s="19"/>
      <c r="N594" s="19"/>
      <c r="O594" s="19"/>
      <c r="P594" s="19"/>
      <c r="Q594" s="19"/>
      <c r="R594" s="141"/>
      <c r="S594" s="141"/>
      <c r="T594" s="141"/>
      <c r="U594" s="141"/>
      <c r="V594" s="141"/>
      <c r="W594" s="141"/>
      <c r="X594" s="141"/>
      <c r="Y594" s="141"/>
      <c r="Z594" s="568"/>
      <c r="AA594" s="601"/>
      <c r="AB594" s="601"/>
      <c r="AC594" s="118"/>
      <c r="AD594" s="118"/>
      <c r="AE594" s="118"/>
      <c r="AF594" s="118"/>
      <c r="AG594" s="118"/>
      <c r="AH594" s="118"/>
      <c r="AI594" s="118"/>
      <c r="AJ594" s="118"/>
      <c r="AK594" s="118"/>
      <c r="AL594" s="118"/>
      <c r="AM594" s="118"/>
      <c r="AN594" s="118"/>
      <c r="AO594" s="118"/>
      <c r="AP594" s="118"/>
      <c r="AQ594" s="118"/>
      <c r="AR594" s="118"/>
      <c r="AS594" s="118"/>
      <c r="AT594" s="118"/>
      <c r="AU594" s="601"/>
      <c r="AV594" s="601"/>
      <c r="AW594" s="118"/>
      <c r="AX594" s="118"/>
      <c r="AY594" s="118"/>
      <c r="AZ594" s="118"/>
      <c r="BA594" s="118"/>
      <c r="BB594" s="19"/>
      <c r="BC594" s="19"/>
      <c r="BQ594" s="12"/>
      <c r="BR594" s="12"/>
      <c r="BS594" s="12"/>
      <c r="BT594" s="76"/>
      <c r="BU594" s="76"/>
    </row>
    <row r="595" spans="1:73">
      <c r="A595" s="19"/>
      <c r="B595" s="19"/>
      <c r="C595" s="19"/>
      <c r="D595" s="19"/>
      <c r="E595" s="89"/>
      <c r="F595" s="89"/>
      <c r="G595" s="19"/>
      <c r="H595" s="90"/>
      <c r="I595" s="90"/>
      <c r="J595" s="19"/>
      <c r="K595" s="19"/>
      <c r="L595" s="19"/>
      <c r="M595" s="19"/>
      <c r="N595" s="19"/>
      <c r="O595" s="19"/>
      <c r="P595" s="19"/>
      <c r="Q595" s="19"/>
      <c r="R595" s="141"/>
      <c r="S595" s="141"/>
      <c r="T595" s="141"/>
      <c r="U595" s="141"/>
      <c r="V595" s="141"/>
      <c r="W595" s="141"/>
      <c r="X595" s="141"/>
      <c r="Y595" s="141"/>
      <c r="Z595" s="568"/>
      <c r="AA595" s="601"/>
      <c r="AB595" s="601"/>
      <c r="AC595" s="118"/>
      <c r="AD595" s="118"/>
      <c r="AE595" s="118"/>
      <c r="AF595" s="118"/>
      <c r="AG595" s="118"/>
      <c r="AH595" s="118"/>
      <c r="AI595" s="118"/>
      <c r="AJ595" s="118"/>
      <c r="AK595" s="118"/>
      <c r="AL595" s="118"/>
      <c r="AM595" s="118"/>
      <c r="AN595" s="118"/>
      <c r="AO595" s="118"/>
      <c r="AP595" s="118"/>
      <c r="AQ595" s="118"/>
      <c r="AR595" s="118"/>
      <c r="AS595" s="118"/>
      <c r="AT595" s="118"/>
      <c r="AU595" s="601"/>
      <c r="AV595" s="601"/>
      <c r="AW595" s="118"/>
      <c r="AX595" s="118"/>
      <c r="AY595" s="118"/>
      <c r="AZ595" s="118"/>
      <c r="BA595" s="118"/>
      <c r="BB595" s="19"/>
      <c r="BC595" s="19"/>
      <c r="BQ595" s="12"/>
      <c r="BR595" s="12"/>
      <c r="BS595" s="12"/>
      <c r="BT595" s="76"/>
      <c r="BU595" s="76"/>
    </row>
    <row r="596" spans="1:73">
      <c r="A596" s="19"/>
      <c r="B596" s="19"/>
      <c r="C596" s="19"/>
      <c r="D596" s="19"/>
      <c r="E596" s="89"/>
      <c r="F596" s="89"/>
      <c r="G596" s="19"/>
      <c r="H596" s="90"/>
      <c r="I596" s="90"/>
      <c r="J596" s="19"/>
      <c r="K596" s="19"/>
      <c r="L596" s="19"/>
      <c r="M596" s="19"/>
      <c r="N596" s="19"/>
      <c r="O596" s="19"/>
      <c r="P596" s="19"/>
      <c r="Q596" s="19"/>
      <c r="R596" s="141"/>
      <c r="S596" s="141"/>
      <c r="T596" s="141"/>
      <c r="U596" s="141"/>
      <c r="V596" s="141"/>
      <c r="W596" s="141"/>
      <c r="X596" s="141"/>
      <c r="Y596" s="141"/>
      <c r="Z596" s="568"/>
      <c r="AA596" s="601"/>
      <c r="AB596" s="601"/>
      <c r="AC596" s="118"/>
      <c r="AD596" s="118"/>
      <c r="AE596" s="118"/>
      <c r="AF596" s="118"/>
      <c r="AG596" s="118"/>
      <c r="AH596" s="118"/>
      <c r="AI596" s="118"/>
      <c r="AJ596" s="118"/>
      <c r="AK596" s="118"/>
      <c r="AL596" s="118"/>
      <c r="AM596" s="118"/>
      <c r="AN596" s="118"/>
      <c r="AO596" s="118"/>
      <c r="AP596" s="118"/>
      <c r="AQ596" s="118"/>
      <c r="AR596" s="118"/>
      <c r="AS596" s="118"/>
      <c r="AT596" s="118"/>
      <c r="AU596" s="430"/>
      <c r="AV596" s="430"/>
      <c r="AW596" s="118"/>
      <c r="AX596" s="118"/>
      <c r="AY596" s="118"/>
      <c r="AZ596" s="118"/>
      <c r="BA596" s="118"/>
      <c r="BB596" s="19"/>
      <c r="BC596" s="19"/>
      <c r="BQ596" s="12"/>
      <c r="BR596" s="12"/>
      <c r="BS596" s="12"/>
      <c r="BT596" s="76"/>
      <c r="BU596" s="76"/>
    </row>
    <row r="597" spans="1:73">
      <c r="A597" s="19"/>
      <c r="B597" s="19"/>
      <c r="C597" s="19"/>
      <c r="D597" s="19"/>
      <c r="E597" s="89"/>
      <c r="F597" s="89"/>
      <c r="G597" s="19"/>
      <c r="H597" s="90"/>
      <c r="I597" s="90"/>
      <c r="J597" s="19"/>
      <c r="K597" s="19"/>
      <c r="L597" s="19"/>
      <c r="M597" s="19"/>
      <c r="N597" s="19"/>
      <c r="O597" s="19"/>
      <c r="P597" s="19"/>
      <c r="Q597" s="19"/>
      <c r="R597" s="141"/>
      <c r="S597" s="141"/>
      <c r="T597" s="141"/>
      <c r="U597" s="141"/>
      <c r="V597" s="141"/>
      <c r="W597" s="141"/>
      <c r="X597" s="141"/>
      <c r="Y597" s="141"/>
      <c r="Z597" s="604" t="str">
        <f>P3</f>
        <v>Sweden Rajlie Sjöberg</v>
      </c>
      <c r="AA597" s="604"/>
      <c r="AB597" s="604"/>
      <c r="AC597" s="118"/>
      <c r="AD597" s="118"/>
      <c r="AE597" s="118"/>
      <c r="AF597" s="118"/>
      <c r="AG597" s="118"/>
      <c r="AH597" s="118"/>
      <c r="AI597" s="118"/>
      <c r="AJ597" s="118"/>
      <c r="AK597" s="118"/>
      <c r="AL597" s="118"/>
      <c r="AM597" s="118"/>
      <c r="AN597" s="118"/>
      <c r="AO597" s="118"/>
      <c r="AP597" s="118"/>
      <c r="AQ597" s="118"/>
      <c r="AR597" s="118"/>
      <c r="AS597" s="118"/>
      <c r="AT597" s="118"/>
      <c r="AU597" s="430"/>
      <c r="AV597" s="430"/>
      <c r="AW597" s="118"/>
      <c r="AX597" s="118"/>
      <c r="AY597" s="118"/>
      <c r="AZ597" s="118"/>
      <c r="BA597" s="118"/>
      <c r="BB597" s="19"/>
      <c r="BC597" s="19"/>
      <c r="BQ597" s="12"/>
      <c r="BR597" s="12"/>
      <c r="BS597" s="12"/>
      <c r="BT597" s="76"/>
      <c r="BU597" s="76"/>
    </row>
    <row r="598" spans="1:73" ht="12.75" customHeight="1">
      <c r="A598" s="19"/>
      <c r="B598" s="19"/>
      <c r="C598" s="19"/>
      <c r="D598" s="19"/>
      <c r="E598" s="89"/>
      <c r="F598" s="89"/>
      <c r="G598" s="19"/>
      <c r="H598" s="90"/>
      <c r="I598" s="90"/>
      <c r="J598" s="19"/>
      <c r="K598" s="19"/>
      <c r="L598" s="19"/>
      <c r="M598" s="19"/>
      <c r="N598" s="19"/>
      <c r="O598" s="19"/>
      <c r="P598" s="19"/>
      <c r="Q598" s="19"/>
      <c r="R598" s="141"/>
      <c r="S598" s="141"/>
      <c r="T598" s="141"/>
      <c r="U598" s="141"/>
      <c r="V598" s="141"/>
      <c r="W598" s="141"/>
      <c r="X598" s="141"/>
      <c r="Y598" s="141"/>
      <c r="Z598" s="604"/>
      <c r="AA598" s="604"/>
      <c r="AB598" s="604"/>
      <c r="AC598" s="118"/>
      <c r="AD598" s="118"/>
      <c r="AE598" s="118"/>
      <c r="AF598" s="118"/>
      <c r="AG598" s="118"/>
      <c r="AH598" s="118"/>
      <c r="AI598" s="118"/>
      <c r="AJ598" s="118"/>
      <c r="AK598" s="118"/>
      <c r="AL598" s="118"/>
      <c r="AM598" s="118"/>
      <c r="AN598" s="118"/>
      <c r="AO598" s="118"/>
      <c r="AP598" s="118"/>
      <c r="AQ598" s="118"/>
      <c r="AR598" s="118"/>
      <c r="AS598" s="118"/>
      <c r="AT598" s="118"/>
      <c r="AU598" s="603" t="str">
        <f>Q3</f>
        <v>Germany Ines Wilhelms</v>
      </c>
      <c r="AV598" s="603"/>
      <c r="AW598" s="603"/>
      <c r="AX598" s="603"/>
      <c r="AY598" s="603"/>
      <c r="AZ598" s="603"/>
      <c r="BA598" s="603"/>
      <c r="BB598" s="19"/>
      <c r="BC598" s="19"/>
      <c r="BQ598" s="12"/>
      <c r="BR598" s="12"/>
      <c r="BS598" s="12"/>
      <c r="BT598" s="76"/>
      <c r="BU598" s="76"/>
    </row>
    <row r="599" spans="1:73" ht="12.75" customHeight="1">
      <c r="A599" s="19"/>
      <c r="B599" s="19"/>
      <c r="C599" s="19"/>
      <c r="D599" s="19"/>
      <c r="E599" s="89"/>
      <c r="F599" s="89"/>
      <c r="G599" s="19"/>
      <c r="H599" s="90"/>
      <c r="I599" s="90"/>
      <c r="J599" s="19"/>
      <c r="K599" s="19"/>
      <c r="L599" s="19"/>
      <c r="M599" s="19"/>
      <c r="N599" s="19"/>
      <c r="O599" s="19"/>
      <c r="P599" s="19"/>
      <c r="Q599" s="19"/>
      <c r="R599" s="141"/>
      <c r="S599" s="141"/>
      <c r="T599" s="141"/>
      <c r="U599" s="141"/>
      <c r="V599" s="141"/>
      <c r="W599" s="141"/>
      <c r="X599" s="141"/>
      <c r="Y599" s="141"/>
      <c r="Z599" s="604"/>
      <c r="AA599" s="604"/>
      <c r="AB599" s="604"/>
      <c r="AC599" s="118"/>
      <c r="AD599" s="118"/>
      <c r="AE599" s="118"/>
      <c r="AF599" s="118"/>
      <c r="AG599" s="118"/>
      <c r="AH599" s="118"/>
      <c r="AI599" s="118"/>
      <c r="AJ599" s="118"/>
      <c r="AK599" s="118"/>
      <c r="AL599" s="118"/>
      <c r="AM599" s="118"/>
      <c r="AN599" s="118"/>
      <c r="AO599" s="118"/>
      <c r="AP599" s="118"/>
      <c r="AQ599" s="118"/>
      <c r="AR599" s="118"/>
      <c r="AS599" s="118"/>
      <c r="AT599" s="118"/>
      <c r="AU599" s="603"/>
      <c r="AV599" s="603"/>
      <c r="AW599" s="603"/>
      <c r="AX599" s="603"/>
      <c r="AY599" s="603"/>
      <c r="AZ599" s="603"/>
      <c r="BA599" s="603"/>
      <c r="BB599" s="19"/>
      <c r="BC599" s="19"/>
      <c r="BQ599" s="12"/>
      <c r="BR599" s="12"/>
      <c r="BS599" s="12"/>
      <c r="BT599" s="76"/>
      <c r="BU599" s="76"/>
    </row>
    <row r="600" spans="1:73">
      <c r="A600" s="19"/>
      <c r="B600" s="19"/>
      <c r="C600" s="19"/>
      <c r="D600" s="19"/>
      <c r="E600" s="89"/>
      <c r="F600" s="89"/>
      <c r="G600" s="19"/>
      <c r="H600" s="90"/>
      <c r="I600" s="90"/>
      <c r="J600" s="19"/>
      <c r="K600" s="19"/>
      <c r="L600" s="19"/>
      <c r="M600" s="19"/>
      <c r="N600" s="19"/>
      <c r="O600" s="19"/>
      <c r="P600" s="19"/>
      <c r="Q600" s="19"/>
      <c r="R600" s="141"/>
      <c r="S600" s="141"/>
      <c r="T600" s="141"/>
      <c r="U600" s="141"/>
      <c r="V600" s="141"/>
      <c r="W600" s="141"/>
      <c r="X600" s="141"/>
      <c r="Y600" s="141"/>
      <c r="Z600" s="568"/>
      <c r="AA600" s="601" t="str">
        <f>P4</f>
        <v>Reader 9</v>
      </c>
      <c r="AB600" s="601"/>
      <c r="AC600" s="118"/>
      <c r="AD600" s="118"/>
      <c r="AE600" s="118"/>
      <c r="AF600" s="118"/>
      <c r="AG600" s="118"/>
      <c r="AH600" s="118"/>
      <c r="AI600" s="118"/>
      <c r="AJ600" s="118"/>
      <c r="AK600" s="118"/>
      <c r="AL600" s="118"/>
      <c r="AM600" s="118"/>
      <c r="AN600" s="118"/>
      <c r="AO600" s="118"/>
      <c r="AP600" s="118"/>
      <c r="AQ600" s="118"/>
      <c r="AR600" s="118"/>
      <c r="AS600" s="118"/>
      <c r="AT600" s="118"/>
      <c r="AU600" s="603"/>
      <c r="AV600" s="603"/>
      <c r="AW600" s="603"/>
      <c r="AX600" s="603"/>
      <c r="AY600" s="603"/>
      <c r="AZ600" s="603"/>
      <c r="BA600" s="603"/>
      <c r="BB600" s="19"/>
      <c r="BC600" s="19"/>
      <c r="BQ600" s="12"/>
      <c r="BR600" s="12"/>
      <c r="BS600" s="12"/>
      <c r="BT600" s="76"/>
      <c r="BU600" s="76"/>
    </row>
    <row r="601" spans="1:73">
      <c r="A601" s="19"/>
      <c r="B601" s="19"/>
      <c r="C601" s="19"/>
      <c r="D601" s="19"/>
      <c r="E601" s="89"/>
      <c r="F601" s="89"/>
      <c r="G601" s="19"/>
      <c r="H601" s="90"/>
      <c r="I601" s="90"/>
      <c r="J601" s="19"/>
      <c r="K601" s="19"/>
      <c r="L601" s="19"/>
      <c r="M601" s="19"/>
      <c r="N601" s="19"/>
      <c r="O601" s="19"/>
      <c r="P601" s="19"/>
      <c r="Q601" s="19"/>
      <c r="R601" s="141"/>
      <c r="S601" s="141"/>
      <c r="T601" s="141"/>
      <c r="U601" s="141"/>
      <c r="V601" s="141"/>
      <c r="W601" s="141"/>
      <c r="X601" s="141"/>
      <c r="Y601" s="141"/>
      <c r="Z601" s="568"/>
      <c r="AA601" s="601"/>
      <c r="AB601" s="601"/>
      <c r="AC601" s="118"/>
      <c r="AD601" s="118"/>
      <c r="AE601" s="118"/>
      <c r="AF601" s="118"/>
      <c r="AG601" s="118"/>
      <c r="AH601" s="118"/>
      <c r="AI601" s="118"/>
      <c r="AJ601" s="118"/>
      <c r="AK601" s="118"/>
      <c r="AL601" s="118"/>
      <c r="AM601" s="118"/>
      <c r="AN601" s="118"/>
      <c r="AO601" s="118"/>
      <c r="AP601" s="118"/>
      <c r="AQ601" s="118"/>
      <c r="AR601" s="118"/>
      <c r="AS601" s="118"/>
      <c r="AT601" s="118"/>
      <c r="AU601" s="430"/>
      <c r="AV601" s="430"/>
      <c r="AW601" s="118"/>
      <c r="AX601" s="118"/>
      <c r="AY601" s="118"/>
      <c r="AZ601" s="118"/>
      <c r="BA601" s="118"/>
      <c r="BB601" s="19"/>
      <c r="BC601" s="19"/>
      <c r="BQ601" s="12"/>
      <c r="BR601" s="12"/>
      <c r="BS601" s="12"/>
      <c r="BT601" s="76"/>
      <c r="BU601" s="76"/>
    </row>
    <row r="602" spans="1:73">
      <c r="A602" s="19"/>
      <c r="B602" s="19"/>
      <c r="C602" s="19"/>
      <c r="D602" s="19"/>
      <c r="E602" s="89"/>
      <c r="F602" s="89"/>
      <c r="G602" s="19"/>
      <c r="H602" s="90"/>
      <c r="I602" s="90"/>
      <c r="J602" s="19"/>
      <c r="K602" s="19"/>
      <c r="L602" s="19"/>
      <c r="M602" s="19"/>
      <c r="N602" s="19"/>
      <c r="O602" s="19"/>
      <c r="P602" s="19"/>
      <c r="Q602" s="19"/>
      <c r="R602" s="141"/>
      <c r="S602" s="141"/>
      <c r="T602" s="141"/>
      <c r="U602" s="141"/>
      <c r="V602" s="141"/>
      <c r="W602" s="141"/>
      <c r="X602" s="141"/>
      <c r="Y602" s="141"/>
      <c r="Z602" s="568"/>
      <c r="AA602" s="601"/>
      <c r="AB602" s="601"/>
      <c r="AC602" s="118"/>
      <c r="AD602" s="118"/>
      <c r="AE602" s="118"/>
      <c r="AF602" s="118"/>
      <c r="AG602" s="118"/>
      <c r="AH602" s="118"/>
      <c r="AI602" s="118"/>
      <c r="AJ602" s="118"/>
      <c r="AK602" s="118"/>
      <c r="AL602" s="118"/>
      <c r="AM602" s="118"/>
      <c r="AN602" s="118"/>
      <c r="AO602" s="118"/>
      <c r="AP602" s="118"/>
      <c r="AQ602" s="118"/>
      <c r="AR602" s="118"/>
      <c r="AS602" s="118"/>
      <c r="AT602" s="118"/>
      <c r="AU602" s="601" t="str">
        <f>Q4</f>
        <v>Reader 10</v>
      </c>
      <c r="AV602" s="601"/>
      <c r="AW602" s="118"/>
      <c r="AX602" s="118"/>
      <c r="AY602" s="118"/>
      <c r="AZ602" s="118"/>
      <c r="BA602" s="118"/>
      <c r="BB602" s="19"/>
      <c r="BC602" s="19"/>
      <c r="BF602" s="542"/>
      <c r="BQ602" s="12"/>
      <c r="BR602" s="12"/>
      <c r="BS602" s="12"/>
      <c r="BT602" s="76"/>
      <c r="BU602" s="76"/>
    </row>
    <row r="603" spans="1:73">
      <c r="A603" s="19"/>
      <c r="B603" s="19"/>
      <c r="C603" s="19"/>
      <c r="D603" s="19"/>
      <c r="E603" s="89"/>
      <c r="F603" s="89"/>
      <c r="G603" s="19"/>
      <c r="H603" s="90"/>
      <c r="I603" s="90"/>
      <c r="J603" s="19"/>
      <c r="K603" s="19"/>
      <c r="L603" s="19"/>
      <c r="M603" s="19"/>
      <c r="N603" s="19"/>
      <c r="O603" s="19"/>
      <c r="P603" s="19"/>
      <c r="Q603" s="19"/>
      <c r="R603" s="141"/>
      <c r="S603" s="141"/>
      <c r="T603" s="141"/>
      <c r="U603" s="141"/>
      <c r="V603" s="141"/>
      <c r="W603" s="141"/>
      <c r="X603" s="141"/>
      <c r="Y603" s="141"/>
      <c r="Z603" s="568"/>
      <c r="AA603" s="601"/>
      <c r="AB603" s="601"/>
      <c r="AC603" s="118"/>
      <c r="AD603" s="118"/>
      <c r="AE603" s="118"/>
      <c r="AF603" s="118"/>
      <c r="AG603" s="118"/>
      <c r="AH603" s="118"/>
      <c r="AI603" s="118"/>
      <c r="AJ603" s="118"/>
      <c r="AK603" s="118"/>
      <c r="AL603" s="118"/>
      <c r="AM603" s="118"/>
      <c r="AN603" s="118"/>
      <c r="AO603" s="118"/>
      <c r="AP603" s="118"/>
      <c r="AQ603" s="118"/>
      <c r="AR603" s="118"/>
      <c r="AS603" s="118"/>
      <c r="AT603" s="118"/>
      <c r="AU603" s="601"/>
      <c r="AV603" s="601"/>
      <c r="AW603" s="118"/>
      <c r="AX603" s="118"/>
      <c r="AY603" s="118"/>
      <c r="AZ603" s="118"/>
      <c r="BA603" s="118"/>
      <c r="BB603" s="19"/>
      <c r="BC603" s="19"/>
      <c r="BQ603" s="12"/>
      <c r="BR603" s="12"/>
      <c r="BS603" s="12"/>
      <c r="BT603" s="76"/>
      <c r="BU603" s="76"/>
    </row>
    <row r="604" spans="1:73">
      <c r="A604" s="19"/>
      <c r="B604" s="19"/>
      <c r="C604" s="19"/>
      <c r="D604" s="19"/>
      <c r="E604" s="89"/>
      <c r="F604" s="89"/>
      <c r="G604" s="19"/>
      <c r="H604" s="90"/>
      <c r="I604" s="90"/>
      <c r="J604" s="19"/>
      <c r="K604" s="19"/>
      <c r="L604" s="19"/>
      <c r="M604" s="19"/>
      <c r="N604" s="19"/>
      <c r="O604" s="19"/>
      <c r="P604" s="19"/>
      <c r="Q604" s="19"/>
      <c r="R604" s="141"/>
      <c r="S604" s="141"/>
      <c r="T604" s="141"/>
      <c r="U604" s="141"/>
      <c r="V604" s="141"/>
      <c r="W604" s="141"/>
      <c r="X604" s="141"/>
      <c r="Y604" s="141"/>
      <c r="Z604" s="568"/>
      <c r="AA604" s="601"/>
      <c r="AB604" s="601"/>
      <c r="AC604" s="118"/>
      <c r="AD604" s="118"/>
      <c r="AE604" s="118"/>
      <c r="AF604" s="118"/>
      <c r="AG604" s="118"/>
      <c r="AH604" s="118"/>
      <c r="AI604" s="118"/>
      <c r="AJ604" s="118"/>
      <c r="AK604" s="118"/>
      <c r="AL604" s="118"/>
      <c r="AM604" s="118"/>
      <c r="AN604" s="118"/>
      <c r="AO604" s="118"/>
      <c r="AP604" s="118"/>
      <c r="AQ604" s="118"/>
      <c r="AR604" s="118"/>
      <c r="AS604" s="118"/>
      <c r="AT604" s="118"/>
      <c r="AU604" s="601"/>
      <c r="AV604" s="601"/>
      <c r="AW604" s="118"/>
      <c r="AX604" s="118"/>
      <c r="AY604" s="118"/>
      <c r="AZ604" s="118"/>
      <c r="BA604" s="118"/>
      <c r="BB604" s="19"/>
      <c r="BC604" s="19"/>
      <c r="BQ604" s="12"/>
      <c r="BR604" s="12"/>
      <c r="BS604" s="12"/>
      <c r="BT604" s="76"/>
      <c r="BU604" s="76"/>
    </row>
    <row r="605" spans="1:73">
      <c r="A605" s="19"/>
      <c r="B605" s="19"/>
      <c r="C605" s="19"/>
      <c r="D605" s="19"/>
      <c r="E605" s="89"/>
      <c r="F605" s="89"/>
      <c r="G605" s="19"/>
      <c r="H605" s="90"/>
      <c r="I605" s="90"/>
      <c r="J605" s="19"/>
      <c r="K605" s="19"/>
      <c r="L605" s="19"/>
      <c r="M605" s="19"/>
      <c r="N605" s="19"/>
      <c r="O605" s="19"/>
      <c r="P605" s="19"/>
      <c r="Q605" s="19"/>
      <c r="R605" s="141"/>
      <c r="S605" s="141"/>
      <c r="T605" s="141"/>
      <c r="U605" s="141"/>
      <c r="V605" s="141"/>
      <c r="W605" s="141"/>
      <c r="X605" s="141"/>
      <c r="Y605" s="141"/>
      <c r="Z605" s="568"/>
      <c r="AA605" s="601"/>
      <c r="AB605" s="601"/>
      <c r="AC605" s="118"/>
      <c r="AD605" s="118"/>
      <c r="AE605" s="118"/>
      <c r="AF605" s="118"/>
      <c r="AG605" s="118"/>
      <c r="AH605" s="118"/>
      <c r="AI605" s="118"/>
      <c r="AJ605" s="118"/>
      <c r="AK605" s="118"/>
      <c r="AL605" s="118"/>
      <c r="AM605" s="118"/>
      <c r="AN605" s="118"/>
      <c r="AO605" s="118"/>
      <c r="AP605" s="118"/>
      <c r="AQ605" s="118"/>
      <c r="AR605" s="118"/>
      <c r="AS605" s="118"/>
      <c r="AT605" s="118"/>
      <c r="AU605" s="601"/>
      <c r="AV605" s="601"/>
      <c r="AW605" s="118"/>
      <c r="AX605" s="118"/>
      <c r="AY605" s="118"/>
      <c r="AZ605" s="118"/>
      <c r="BA605" s="118"/>
      <c r="BB605" s="19"/>
      <c r="BC605" s="19"/>
      <c r="BQ605" s="12"/>
      <c r="BR605" s="12"/>
      <c r="BS605" s="12"/>
      <c r="BT605" s="76"/>
      <c r="BU605" s="76"/>
    </row>
    <row r="606" spans="1:73">
      <c r="A606" s="19"/>
      <c r="B606" s="19"/>
      <c r="C606" s="19"/>
      <c r="D606" s="19"/>
      <c r="E606" s="89"/>
      <c r="F606" s="89"/>
      <c r="G606" s="19"/>
      <c r="H606" s="90"/>
      <c r="I606" s="90"/>
      <c r="J606" s="19"/>
      <c r="K606" s="19"/>
      <c r="L606" s="19"/>
      <c r="M606" s="19"/>
      <c r="N606" s="19"/>
      <c r="O606" s="19"/>
      <c r="P606" s="19"/>
      <c r="Q606" s="19"/>
      <c r="R606" s="141"/>
      <c r="S606" s="141"/>
      <c r="T606" s="141"/>
      <c r="U606" s="141"/>
      <c r="V606" s="141"/>
      <c r="W606" s="141"/>
      <c r="X606" s="141"/>
      <c r="Y606" s="141"/>
      <c r="Z606" s="568"/>
      <c r="AA606" s="601"/>
      <c r="AB606" s="601"/>
      <c r="AC606" s="118"/>
      <c r="AD606" s="118"/>
      <c r="AE606" s="118"/>
      <c r="AF606" s="118"/>
      <c r="AG606" s="118"/>
      <c r="AH606" s="118"/>
      <c r="AI606" s="118"/>
      <c r="AJ606" s="118"/>
      <c r="AK606" s="118"/>
      <c r="AL606" s="118"/>
      <c r="AM606" s="118"/>
      <c r="AN606" s="118"/>
      <c r="AO606" s="118"/>
      <c r="AP606" s="118"/>
      <c r="AQ606" s="118"/>
      <c r="AR606" s="118"/>
      <c r="AS606" s="118"/>
      <c r="AT606" s="118"/>
      <c r="AU606" s="601"/>
      <c r="AV606" s="601"/>
      <c r="AW606" s="118"/>
      <c r="AX606" s="118"/>
      <c r="AY606" s="118"/>
      <c r="AZ606" s="118"/>
      <c r="BA606" s="118"/>
      <c r="BB606" s="19"/>
      <c r="BC606" s="19"/>
      <c r="BQ606" s="12"/>
      <c r="BR606" s="12"/>
      <c r="BS606" s="12"/>
      <c r="BT606" s="76"/>
      <c r="BU606" s="76"/>
    </row>
    <row r="607" spans="1:73">
      <c r="A607" s="19"/>
      <c r="B607" s="19"/>
      <c r="C607" s="19"/>
      <c r="D607" s="19"/>
      <c r="E607" s="89"/>
      <c r="F607" s="89"/>
      <c r="G607" s="19"/>
      <c r="H607" s="90"/>
      <c r="I607" s="90"/>
      <c r="J607" s="19"/>
      <c r="K607" s="19"/>
      <c r="L607" s="19"/>
      <c r="M607" s="19"/>
      <c r="N607" s="19"/>
      <c r="O607" s="19"/>
      <c r="P607" s="19"/>
      <c r="Q607" s="19"/>
      <c r="R607" s="141"/>
      <c r="S607" s="141"/>
      <c r="T607" s="141"/>
      <c r="U607" s="141"/>
      <c r="V607" s="141"/>
      <c r="W607" s="141"/>
      <c r="X607" s="141"/>
      <c r="Y607" s="141"/>
      <c r="Z607" s="568"/>
      <c r="AA607" s="601"/>
      <c r="AB607" s="601"/>
      <c r="AC607" s="118"/>
      <c r="AD607" s="118"/>
      <c r="AE607" s="118"/>
      <c r="AF607" s="118"/>
      <c r="AG607" s="118"/>
      <c r="AH607" s="118"/>
      <c r="AI607" s="118"/>
      <c r="AJ607" s="118"/>
      <c r="AK607" s="118"/>
      <c r="AL607" s="118"/>
      <c r="AM607" s="118"/>
      <c r="AN607" s="118"/>
      <c r="AO607" s="118"/>
      <c r="AP607" s="118"/>
      <c r="AQ607" s="118"/>
      <c r="AR607" s="118"/>
      <c r="AS607" s="118"/>
      <c r="AT607" s="118"/>
      <c r="AU607" s="601"/>
      <c r="AV607" s="601"/>
      <c r="AW607" s="118"/>
      <c r="AX607" s="118"/>
      <c r="AY607" s="118"/>
      <c r="AZ607" s="118"/>
      <c r="BA607" s="118"/>
      <c r="BB607" s="19"/>
      <c r="BC607" s="19"/>
      <c r="BQ607" s="12"/>
      <c r="BR607" s="12"/>
      <c r="BS607" s="12"/>
      <c r="BT607" s="76"/>
      <c r="BU607" s="76"/>
    </row>
    <row r="608" spans="1:73">
      <c r="A608" s="19"/>
      <c r="B608" s="19"/>
      <c r="C608" s="19"/>
      <c r="D608" s="19"/>
      <c r="E608" s="89"/>
      <c r="F608" s="89"/>
      <c r="G608" s="19"/>
      <c r="H608" s="90"/>
      <c r="I608" s="90"/>
      <c r="J608" s="19"/>
      <c r="K608" s="19"/>
      <c r="L608" s="19"/>
      <c r="M608" s="19"/>
      <c r="N608" s="19"/>
      <c r="O608" s="19"/>
      <c r="P608" s="19"/>
      <c r="Q608" s="19"/>
      <c r="R608" s="141"/>
      <c r="S608" s="141"/>
      <c r="T608" s="141"/>
      <c r="U608" s="141"/>
      <c r="V608" s="141"/>
      <c r="W608" s="141"/>
      <c r="X608" s="141"/>
      <c r="Y608" s="141"/>
      <c r="Z608" s="568"/>
      <c r="AA608" s="601"/>
      <c r="AB608" s="601"/>
      <c r="AC608" s="118"/>
      <c r="AD608" s="118"/>
      <c r="AE608" s="118"/>
      <c r="AF608" s="118"/>
      <c r="AG608" s="118"/>
      <c r="AH608" s="118"/>
      <c r="AI608" s="118"/>
      <c r="AJ608" s="118"/>
      <c r="AK608" s="118"/>
      <c r="AL608" s="118"/>
      <c r="AM608" s="118"/>
      <c r="AN608" s="118"/>
      <c r="AO608" s="118"/>
      <c r="AP608" s="118"/>
      <c r="AQ608" s="118"/>
      <c r="AR608" s="118"/>
      <c r="AS608" s="118"/>
      <c r="AT608" s="118"/>
      <c r="AU608" s="601"/>
      <c r="AV608" s="601"/>
      <c r="AW608" s="118"/>
      <c r="AX608" s="118"/>
      <c r="AY608" s="118"/>
      <c r="AZ608" s="118"/>
      <c r="BA608" s="118"/>
      <c r="BB608" s="19"/>
      <c r="BC608" s="19"/>
      <c r="BQ608" s="12"/>
      <c r="BR608" s="12"/>
      <c r="BS608" s="12"/>
      <c r="BT608" s="76"/>
      <c r="BU608" s="76"/>
    </row>
    <row r="609" spans="1:73" ht="12.75" customHeight="1">
      <c r="A609" s="19"/>
      <c r="B609" s="19"/>
      <c r="C609" s="19"/>
      <c r="D609" s="19"/>
      <c r="E609" s="89"/>
      <c r="F609" s="89"/>
      <c r="G609" s="19"/>
      <c r="H609" s="90"/>
      <c r="I609" s="90"/>
      <c r="J609" s="19"/>
      <c r="K609" s="19"/>
      <c r="L609" s="19"/>
      <c r="M609" s="19"/>
      <c r="N609" s="19"/>
      <c r="O609" s="19"/>
      <c r="P609" s="19"/>
      <c r="Q609" s="19"/>
      <c r="R609" s="141"/>
      <c r="S609" s="141"/>
      <c r="T609" s="141"/>
      <c r="U609" s="141"/>
      <c r="V609" s="141"/>
      <c r="W609" s="141"/>
      <c r="X609" s="141"/>
      <c r="Y609" s="141"/>
      <c r="Z609" s="568"/>
      <c r="AA609" s="601"/>
      <c r="AB609" s="601"/>
      <c r="AC609" s="118"/>
      <c r="AD609" s="118"/>
      <c r="AE609" s="118"/>
      <c r="AF609" s="118"/>
      <c r="AG609" s="118"/>
      <c r="AH609" s="118"/>
      <c r="AI609" s="118"/>
      <c r="AJ609" s="118"/>
      <c r="AK609" s="118"/>
      <c r="AL609" s="118"/>
      <c r="AM609" s="118"/>
      <c r="AN609" s="118"/>
      <c r="AO609" s="118"/>
      <c r="AP609" s="118"/>
      <c r="AQ609" s="118"/>
      <c r="AR609" s="118"/>
      <c r="AS609" s="118"/>
      <c r="AT609" s="118"/>
      <c r="AU609" s="601"/>
      <c r="AV609" s="601"/>
      <c r="AW609" s="118"/>
      <c r="AX609" s="118"/>
      <c r="AY609" s="118"/>
      <c r="AZ609" s="118"/>
      <c r="BA609" s="118"/>
      <c r="BB609" s="19"/>
      <c r="BC609" s="19"/>
      <c r="BQ609" s="12"/>
      <c r="BR609" s="12"/>
      <c r="BS609" s="12"/>
      <c r="BT609" s="76"/>
      <c r="BU609" s="76"/>
    </row>
    <row r="610" spans="1:73" ht="12.75" customHeight="1">
      <c r="A610" s="19"/>
      <c r="B610" s="19"/>
      <c r="C610" s="19"/>
      <c r="D610" s="19"/>
      <c r="E610" s="89"/>
      <c r="F610" s="89"/>
      <c r="G610" s="19"/>
      <c r="H610" s="90"/>
      <c r="I610" s="90"/>
      <c r="J610" s="19"/>
      <c r="K610" s="19"/>
      <c r="L610" s="19"/>
      <c r="M610" s="19"/>
      <c r="N610" s="19"/>
      <c r="O610" s="19"/>
      <c r="P610" s="19"/>
      <c r="Q610" s="19"/>
      <c r="R610" s="141"/>
      <c r="S610" s="141"/>
      <c r="T610" s="141"/>
      <c r="U610" s="141"/>
      <c r="V610" s="141"/>
      <c r="W610" s="141"/>
      <c r="X610" s="141"/>
      <c r="Y610" s="141"/>
      <c r="Z610" s="568"/>
      <c r="AA610" s="430"/>
      <c r="AB610" s="430"/>
      <c r="AC610" s="118"/>
      <c r="AD610" s="118"/>
      <c r="AE610" s="118"/>
      <c r="AF610" s="118"/>
      <c r="AG610" s="118"/>
      <c r="AH610" s="118"/>
      <c r="AI610" s="118"/>
      <c r="AJ610" s="118"/>
      <c r="AK610" s="118"/>
      <c r="AL610" s="118"/>
      <c r="AM610" s="118"/>
      <c r="AN610" s="118"/>
      <c r="AO610" s="118"/>
      <c r="AP610" s="118"/>
      <c r="AQ610" s="118"/>
      <c r="AR610" s="118"/>
      <c r="AS610" s="118"/>
      <c r="AT610" s="118"/>
      <c r="AU610" s="601"/>
      <c r="AV610" s="601"/>
      <c r="AW610" s="118"/>
      <c r="AX610" s="118"/>
      <c r="AY610" s="118"/>
      <c r="AZ610" s="118"/>
      <c r="BA610" s="118"/>
      <c r="BB610" s="19"/>
      <c r="BC610" s="19"/>
      <c r="BQ610" s="12"/>
      <c r="BR610" s="12"/>
      <c r="BS610" s="12"/>
      <c r="BT610" s="76"/>
      <c r="BU610" s="76"/>
    </row>
    <row r="611" spans="1:73">
      <c r="A611" s="19"/>
      <c r="B611" s="19"/>
      <c r="C611" s="19"/>
      <c r="D611" s="19"/>
      <c r="E611" s="89"/>
      <c r="F611" s="89"/>
      <c r="G611" s="19"/>
      <c r="H611" s="90"/>
      <c r="I611" s="90"/>
      <c r="J611" s="19"/>
      <c r="K611" s="19"/>
      <c r="L611" s="19"/>
      <c r="M611" s="19"/>
      <c r="N611" s="19"/>
      <c r="O611" s="19"/>
      <c r="P611" s="19"/>
      <c r="Q611" s="19"/>
      <c r="R611" s="141"/>
      <c r="S611" s="141"/>
      <c r="T611" s="141"/>
      <c r="U611" s="141"/>
      <c r="V611" s="141"/>
      <c r="W611" s="141"/>
      <c r="X611" s="141"/>
      <c r="Y611" s="141"/>
      <c r="Z611" s="568"/>
      <c r="AA611" s="430"/>
      <c r="AB611" s="430"/>
      <c r="AC611" s="118"/>
      <c r="AD611" s="118"/>
      <c r="AE611" s="118"/>
      <c r="AF611" s="118"/>
      <c r="AG611" s="118"/>
      <c r="AH611" s="118"/>
      <c r="AI611" s="118"/>
      <c r="AJ611" s="118"/>
      <c r="AK611" s="118"/>
      <c r="AL611" s="118"/>
      <c r="AM611" s="118"/>
      <c r="AN611" s="118"/>
      <c r="AO611" s="118"/>
      <c r="AP611" s="118"/>
      <c r="AQ611" s="118"/>
      <c r="AR611" s="118"/>
      <c r="AS611" s="118"/>
      <c r="AT611" s="118"/>
      <c r="AU611" s="601"/>
      <c r="AV611" s="601"/>
      <c r="AW611" s="118"/>
      <c r="AX611" s="118"/>
      <c r="AY611" s="118"/>
      <c r="AZ611" s="118"/>
      <c r="BA611" s="118"/>
      <c r="BB611" s="19"/>
      <c r="BC611" s="19"/>
      <c r="BQ611" s="12"/>
      <c r="BR611" s="12"/>
      <c r="BS611" s="12"/>
      <c r="BT611" s="76"/>
      <c r="BU611" s="76"/>
    </row>
    <row r="612" spans="1:73" ht="20.25">
      <c r="A612" s="19"/>
      <c r="B612" s="19"/>
      <c r="C612" s="19"/>
      <c r="D612" s="19"/>
      <c r="E612" s="89"/>
      <c r="F612" s="89"/>
      <c r="G612" s="19"/>
      <c r="H612" s="90"/>
      <c r="I612" s="90"/>
      <c r="J612" s="19"/>
      <c r="K612" s="19"/>
      <c r="L612" s="19"/>
      <c r="M612" s="19"/>
      <c r="N612" s="19"/>
      <c r="O612" s="19"/>
      <c r="P612" s="19"/>
      <c r="Q612" s="19"/>
      <c r="R612" s="141"/>
      <c r="S612" s="141"/>
      <c r="T612" s="141"/>
      <c r="U612" s="141"/>
      <c r="V612" s="141"/>
      <c r="W612" s="141"/>
      <c r="X612" s="141"/>
      <c r="Y612" s="141"/>
      <c r="Z612" s="568"/>
      <c r="AA612" s="430"/>
      <c r="AB612" s="546"/>
      <c r="AC612" s="118"/>
      <c r="AD612" s="118"/>
      <c r="AE612" s="118"/>
      <c r="AF612" s="118"/>
      <c r="AG612" s="118"/>
      <c r="AH612" s="118"/>
      <c r="AI612" s="118"/>
      <c r="AJ612" s="118"/>
      <c r="AK612" s="118"/>
      <c r="AL612" s="118"/>
      <c r="AM612" s="118"/>
      <c r="AN612" s="118"/>
      <c r="AO612" s="118"/>
      <c r="AP612" s="118"/>
      <c r="AQ612" s="118"/>
      <c r="AR612" s="118"/>
      <c r="AS612" s="118"/>
      <c r="AT612" s="118"/>
      <c r="AU612" s="430"/>
      <c r="AV612" s="430"/>
      <c r="AW612" s="118"/>
      <c r="AX612" s="118"/>
      <c r="AY612" s="118"/>
      <c r="AZ612" s="118"/>
      <c r="BA612" s="118"/>
      <c r="BB612" s="19"/>
      <c r="BC612" s="19"/>
      <c r="BQ612" s="12"/>
      <c r="BR612" s="12"/>
      <c r="BS612" s="12"/>
      <c r="BT612" s="76"/>
      <c r="BU612" s="76"/>
    </row>
    <row r="613" spans="1:73" ht="20.25">
      <c r="A613" s="19"/>
      <c r="B613" s="19"/>
      <c r="C613" s="19"/>
      <c r="D613" s="19"/>
      <c r="E613" s="89"/>
      <c r="F613" s="89"/>
      <c r="G613" s="19"/>
      <c r="H613" s="90"/>
      <c r="I613" s="90"/>
      <c r="J613" s="19"/>
      <c r="K613" s="19"/>
      <c r="L613" s="19"/>
      <c r="M613" s="19"/>
      <c r="N613" s="19"/>
      <c r="O613" s="19"/>
      <c r="P613" s="19"/>
      <c r="Q613" s="19"/>
      <c r="R613" s="141"/>
      <c r="S613" s="141"/>
      <c r="T613" s="141"/>
      <c r="U613" s="141"/>
      <c r="V613" s="141"/>
      <c r="W613" s="141"/>
      <c r="X613" s="141"/>
      <c r="Y613" s="141"/>
      <c r="Z613" s="569"/>
      <c r="AA613" s="118"/>
      <c r="AB613" s="118"/>
      <c r="AC613" s="118"/>
      <c r="AD613" s="118"/>
      <c r="AE613" s="118"/>
      <c r="AF613" s="118"/>
      <c r="AG613" s="118"/>
      <c r="AH613" s="118"/>
      <c r="AI613" s="118"/>
      <c r="AJ613" s="118"/>
      <c r="AK613" s="118"/>
      <c r="AL613" s="118"/>
      <c r="AM613" s="118"/>
      <c r="AN613" s="118"/>
      <c r="AO613" s="118"/>
      <c r="AP613" s="118"/>
      <c r="AQ613" s="118"/>
      <c r="AR613" s="118"/>
      <c r="AS613" s="118"/>
      <c r="AT613" s="118"/>
      <c r="AU613" s="118"/>
      <c r="AV613" s="118"/>
      <c r="AW613" s="118"/>
      <c r="AX613" s="118"/>
      <c r="AY613" s="118"/>
      <c r="AZ613" s="118"/>
      <c r="BA613" s="118"/>
      <c r="BB613" s="19"/>
      <c r="BC613" s="19"/>
      <c r="BQ613" s="12"/>
      <c r="BR613" s="12"/>
      <c r="BS613" s="12"/>
      <c r="BT613" s="76"/>
      <c r="BU613" s="76"/>
    </row>
    <row r="614" spans="1:73" ht="20.25">
      <c r="A614" s="19"/>
      <c r="B614" s="19"/>
      <c r="C614" s="19"/>
      <c r="D614" s="19"/>
      <c r="E614" s="89"/>
      <c r="F614" s="89"/>
      <c r="G614" s="19"/>
      <c r="H614" s="90"/>
      <c r="I614" s="90"/>
      <c r="J614" s="19"/>
      <c r="K614" s="19"/>
      <c r="L614" s="19"/>
      <c r="M614" s="19"/>
      <c r="N614" s="19"/>
      <c r="O614" s="19"/>
      <c r="P614" s="19"/>
      <c r="Q614" s="19"/>
      <c r="R614" s="141"/>
      <c r="S614" s="141"/>
      <c r="T614" s="141"/>
      <c r="U614" s="141"/>
      <c r="V614" s="141"/>
      <c r="W614" s="141"/>
      <c r="X614" s="141"/>
      <c r="Y614" s="141"/>
      <c r="Z614" s="568"/>
      <c r="AA614" s="118"/>
      <c r="AB614" s="540"/>
      <c r="AC614" s="118"/>
      <c r="AD614" s="118"/>
      <c r="AE614" s="118"/>
      <c r="AF614" s="118"/>
      <c r="AG614" s="118"/>
      <c r="AH614" s="118"/>
      <c r="AI614" s="118"/>
      <c r="AJ614" s="118"/>
      <c r="AK614" s="118"/>
      <c r="AL614" s="118"/>
      <c r="AM614" s="118"/>
      <c r="AN614" s="118"/>
      <c r="AO614" s="118"/>
      <c r="AP614" s="118"/>
      <c r="AQ614" s="118"/>
      <c r="AR614" s="118"/>
      <c r="AS614" s="118"/>
      <c r="AT614" s="118"/>
      <c r="AU614" s="92"/>
      <c r="AV614" s="118"/>
      <c r="AW614" s="118"/>
      <c r="AX614" s="118"/>
      <c r="AY614" s="118"/>
      <c r="AZ614" s="118"/>
      <c r="BA614" s="118"/>
      <c r="BB614" s="19"/>
      <c r="BC614" s="19"/>
      <c r="BQ614" s="12"/>
      <c r="BR614" s="12"/>
      <c r="BS614" s="12"/>
      <c r="BT614" s="76"/>
      <c r="BU614" s="76"/>
    </row>
    <row r="615" spans="1:73">
      <c r="A615" s="19"/>
      <c r="B615" s="19"/>
      <c r="C615" s="19"/>
      <c r="D615" s="19"/>
      <c r="E615" s="89"/>
      <c r="F615" s="89"/>
      <c r="G615" s="19"/>
      <c r="H615" s="90"/>
      <c r="I615" s="90"/>
      <c r="J615" s="19"/>
      <c r="K615" s="19"/>
      <c r="L615" s="19"/>
      <c r="M615" s="19"/>
      <c r="N615" s="19"/>
      <c r="O615" s="19"/>
      <c r="P615" s="19"/>
      <c r="Q615" s="19"/>
      <c r="R615" s="141"/>
      <c r="S615" s="141"/>
      <c r="T615" s="141"/>
      <c r="U615" s="141"/>
      <c r="V615" s="141"/>
      <c r="W615" s="141"/>
      <c r="X615" s="141"/>
      <c r="Y615" s="141"/>
      <c r="Z615" s="568"/>
      <c r="AA615" s="601" t="s">
        <v>132</v>
      </c>
      <c r="AB615" s="601"/>
      <c r="AC615" s="118"/>
      <c r="AD615" s="118"/>
      <c r="AE615" s="118"/>
      <c r="AF615" s="118"/>
      <c r="AG615" s="118"/>
      <c r="AH615" s="118"/>
      <c r="AI615" s="118"/>
      <c r="AJ615" s="118"/>
      <c r="AK615" s="118"/>
      <c r="AL615" s="118"/>
      <c r="AM615" s="118"/>
      <c r="AN615" s="118"/>
      <c r="AO615" s="118"/>
      <c r="AP615" s="118"/>
      <c r="AQ615" s="118"/>
      <c r="AR615" s="118"/>
      <c r="AS615" s="118"/>
      <c r="AT615" s="118"/>
      <c r="AU615" s="601"/>
      <c r="AV615" s="601"/>
      <c r="AW615" s="118"/>
      <c r="AX615" s="118"/>
      <c r="AY615" s="118"/>
      <c r="AZ615" s="118"/>
      <c r="BA615" s="118"/>
      <c r="BB615" s="19"/>
      <c r="BC615" s="19"/>
      <c r="BQ615" s="12"/>
      <c r="BR615" s="12"/>
      <c r="BS615" s="12"/>
      <c r="BT615" s="76"/>
      <c r="BU615" s="76"/>
    </row>
    <row r="616" spans="1:73">
      <c r="A616" s="19"/>
      <c r="B616" s="19"/>
      <c r="C616" s="19"/>
      <c r="D616" s="19"/>
      <c r="E616" s="89"/>
      <c r="F616" s="89"/>
      <c r="G616" s="19"/>
      <c r="H616" s="90"/>
      <c r="I616" s="90"/>
      <c r="J616" s="19"/>
      <c r="K616" s="19"/>
      <c r="L616" s="19"/>
      <c r="M616" s="19"/>
      <c r="N616" s="19"/>
      <c r="O616" s="19"/>
      <c r="P616" s="19"/>
      <c r="Q616" s="19"/>
      <c r="R616" s="141"/>
      <c r="S616" s="141"/>
      <c r="T616" s="141"/>
      <c r="U616" s="141"/>
      <c r="V616" s="141"/>
      <c r="W616" s="141"/>
      <c r="X616" s="141"/>
      <c r="Y616" s="141"/>
      <c r="Z616" s="568"/>
      <c r="AA616" s="601"/>
      <c r="AB616" s="601"/>
      <c r="AC616" s="118"/>
      <c r="AD616" s="118"/>
      <c r="AE616" s="118"/>
      <c r="AF616" s="118"/>
      <c r="AG616" s="118"/>
      <c r="AH616" s="118"/>
      <c r="AI616" s="118"/>
      <c r="AJ616" s="118"/>
      <c r="AK616" s="118"/>
      <c r="AL616" s="118"/>
      <c r="AM616" s="118"/>
      <c r="AN616" s="118"/>
      <c r="AO616" s="118"/>
      <c r="AP616" s="118"/>
      <c r="AQ616" s="118"/>
      <c r="AR616" s="118"/>
      <c r="AS616" s="118"/>
      <c r="AT616" s="118"/>
      <c r="AU616" s="601"/>
      <c r="AV616" s="601"/>
      <c r="AW616" s="118"/>
      <c r="AX616" s="118"/>
      <c r="AY616" s="118"/>
      <c r="AZ616" s="118"/>
      <c r="BA616" s="118"/>
      <c r="BB616" s="19"/>
      <c r="BC616" s="19"/>
      <c r="BQ616" s="12"/>
      <c r="BR616" s="12"/>
      <c r="BS616" s="12"/>
      <c r="BT616" s="76"/>
      <c r="BU616" s="76"/>
    </row>
    <row r="617" spans="1:73">
      <c r="A617" s="19"/>
      <c r="B617" s="19"/>
      <c r="C617" s="19"/>
      <c r="D617" s="19"/>
      <c r="E617" s="89"/>
      <c r="F617" s="89"/>
      <c r="G617" s="19"/>
      <c r="H617" s="90"/>
      <c r="I617" s="90"/>
      <c r="J617" s="19"/>
      <c r="K617" s="19"/>
      <c r="L617" s="19"/>
      <c r="M617" s="19"/>
      <c r="N617" s="19"/>
      <c r="O617" s="19"/>
      <c r="P617" s="19"/>
      <c r="Q617" s="19"/>
      <c r="R617" s="141"/>
      <c r="S617" s="141"/>
      <c r="T617" s="141"/>
      <c r="U617" s="141"/>
      <c r="V617" s="141"/>
      <c r="W617" s="141"/>
      <c r="X617" s="141"/>
      <c r="Y617" s="141"/>
      <c r="Z617" s="568"/>
      <c r="AA617" s="601"/>
      <c r="AB617" s="601"/>
      <c r="AC617" s="118"/>
      <c r="AD617" s="118"/>
      <c r="AE617" s="118"/>
      <c r="AF617" s="118"/>
      <c r="AG617" s="118"/>
      <c r="AH617" s="118"/>
      <c r="AI617" s="118"/>
      <c r="AJ617" s="118"/>
      <c r="AK617" s="118"/>
      <c r="AL617" s="118"/>
      <c r="AM617" s="118"/>
      <c r="AN617" s="118"/>
      <c r="AO617" s="118"/>
      <c r="AP617" s="118"/>
      <c r="AQ617" s="118"/>
      <c r="AR617" s="118"/>
      <c r="AS617" s="118"/>
      <c r="AT617" s="118"/>
      <c r="AU617" s="601"/>
      <c r="AV617" s="601"/>
      <c r="AW617" s="118"/>
      <c r="AX617" s="118"/>
      <c r="AY617" s="118"/>
      <c r="AZ617" s="118"/>
      <c r="BA617" s="118"/>
      <c r="BB617" s="19"/>
      <c r="BC617" s="19"/>
      <c r="BQ617" s="12"/>
      <c r="BR617" s="12"/>
      <c r="BS617" s="12"/>
      <c r="BT617" s="76"/>
      <c r="BU617" s="76"/>
    </row>
    <row r="618" spans="1:73">
      <c r="A618" s="19"/>
      <c r="B618" s="19"/>
      <c r="C618" s="19"/>
      <c r="D618" s="19"/>
      <c r="E618" s="89"/>
      <c r="F618" s="89"/>
      <c r="G618" s="19"/>
      <c r="H618" s="90"/>
      <c r="I618" s="90"/>
      <c r="J618" s="19"/>
      <c r="K618" s="19"/>
      <c r="L618" s="19"/>
      <c r="M618" s="19"/>
      <c r="N618" s="19"/>
      <c r="O618" s="19"/>
      <c r="P618" s="19"/>
      <c r="Q618" s="19"/>
      <c r="R618" s="141"/>
      <c r="S618" s="141"/>
      <c r="T618" s="141"/>
      <c r="U618" s="141"/>
      <c r="V618" s="141"/>
      <c r="W618" s="141"/>
      <c r="X618" s="141"/>
      <c r="Y618" s="141"/>
      <c r="Z618" s="568"/>
      <c r="AA618" s="601"/>
      <c r="AB618" s="601"/>
      <c r="AC618" s="118"/>
      <c r="AD618" s="118"/>
      <c r="AE618" s="118"/>
      <c r="AF618" s="118"/>
      <c r="AG618" s="118"/>
      <c r="AH618" s="118"/>
      <c r="AI618" s="118"/>
      <c r="AJ618" s="118"/>
      <c r="AK618" s="118"/>
      <c r="AL618" s="118"/>
      <c r="AM618" s="118"/>
      <c r="AN618" s="118"/>
      <c r="AO618" s="118"/>
      <c r="AP618" s="118"/>
      <c r="AQ618" s="118"/>
      <c r="AR618" s="118"/>
      <c r="AS618" s="118"/>
      <c r="AT618" s="118"/>
      <c r="AU618" s="601"/>
      <c r="AV618" s="601"/>
      <c r="AW618" s="118"/>
      <c r="AX618" s="118"/>
      <c r="AY618" s="118"/>
      <c r="AZ618" s="118"/>
      <c r="BA618" s="118"/>
      <c r="BB618" s="19"/>
      <c r="BC618" s="19"/>
      <c r="BQ618" s="12"/>
      <c r="BR618" s="12"/>
      <c r="BS618" s="12"/>
      <c r="BT618" s="76"/>
      <c r="BU618" s="76"/>
    </row>
    <row r="619" spans="1:73">
      <c r="A619" s="19"/>
      <c r="B619" s="19"/>
      <c r="C619" s="19"/>
      <c r="D619" s="19"/>
      <c r="E619" s="89"/>
      <c r="F619" s="89"/>
      <c r="G619" s="19"/>
      <c r="H619" s="90"/>
      <c r="I619" s="90"/>
      <c r="J619" s="19"/>
      <c r="K619" s="19"/>
      <c r="L619" s="19"/>
      <c r="M619" s="19"/>
      <c r="N619" s="19"/>
      <c r="O619" s="19"/>
      <c r="P619" s="19"/>
      <c r="Q619" s="19"/>
      <c r="R619" s="141"/>
      <c r="S619" s="141"/>
      <c r="T619" s="141"/>
      <c r="U619" s="141"/>
      <c r="V619" s="141"/>
      <c r="W619" s="141"/>
      <c r="X619" s="141"/>
      <c r="Y619" s="141"/>
      <c r="Z619" s="568"/>
      <c r="AA619" s="601"/>
      <c r="AB619" s="601"/>
      <c r="AC619" s="118"/>
      <c r="AD619" s="118"/>
      <c r="AE619" s="118"/>
      <c r="AF619" s="118"/>
      <c r="AG619" s="118"/>
      <c r="AH619" s="118"/>
      <c r="AI619" s="118"/>
      <c r="AJ619" s="118"/>
      <c r="AK619" s="118"/>
      <c r="AL619" s="118"/>
      <c r="AM619" s="118"/>
      <c r="AN619" s="118"/>
      <c r="AO619" s="118"/>
      <c r="AP619" s="118"/>
      <c r="AQ619" s="118"/>
      <c r="AR619" s="118"/>
      <c r="AS619" s="118"/>
      <c r="AT619" s="118"/>
      <c r="AU619" s="601"/>
      <c r="AV619" s="601"/>
      <c r="AW619" s="118"/>
      <c r="AX619" s="118"/>
      <c r="AY619" s="118"/>
      <c r="AZ619" s="118"/>
      <c r="BA619" s="118"/>
      <c r="BB619" s="19"/>
      <c r="BC619" s="19"/>
      <c r="BQ619" s="12"/>
      <c r="BR619" s="12"/>
      <c r="BS619" s="12"/>
      <c r="BT619" s="76"/>
      <c r="BU619" s="76"/>
    </row>
    <row r="620" spans="1:73">
      <c r="A620" s="19"/>
      <c r="B620" s="19"/>
      <c r="C620" s="19"/>
      <c r="D620" s="19"/>
      <c r="E620" s="89"/>
      <c r="F620" s="89"/>
      <c r="G620" s="19"/>
      <c r="H620" s="90"/>
      <c r="I620" s="90"/>
      <c r="J620" s="19"/>
      <c r="K620" s="19"/>
      <c r="L620" s="19"/>
      <c r="M620" s="19"/>
      <c r="N620" s="19"/>
      <c r="O620" s="19"/>
      <c r="P620" s="19"/>
      <c r="Q620" s="19"/>
      <c r="R620" s="141"/>
      <c r="S620" s="141"/>
      <c r="T620" s="141"/>
      <c r="U620" s="141"/>
      <c r="V620" s="141"/>
      <c r="W620" s="141"/>
      <c r="X620" s="141"/>
      <c r="Y620" s="141"/>
      <c r="Z620" s="568"/>
      <c r="AA620" s="601"/>
      <c r="AB620" s="601"/>
      <c r="AC620" s="118"/>
      <c r="AD620" s="118"/>
      <c r="AE620" s="118"/>
      <c r="AF620" s="118"/>
      <c r="AG620" s="118"/>
      <c r="AH620" s="118"/>
      <c r="AI620" s="118"/>
      <c r="AJ620" s="118"/>
      <c r="AK620" s="118"/>
      <c r="AL620" s="118"/>
      <c r="AM620" s="118"/>
      <c r="AN620" s="118"/>
      <c r="AO620" s="118"/>
      <c r="AP620" s="118"/>
      <c r="AQ620" s="118"/>
      <c r="AR620" s="118"/>
      <c r="AS620" s="118"/>
      <c r="AT620" s="118"/>
      <c r="AU620" s="601"/>
      <c r="AV620" s="601"/>
      <c r="AW620" s="118"/>
      <c r="AX620" s="118"/>
      <c r="AY620" s="118"/>
      <c r="AZ620" s="118"/>
      <c r="BA620" s="118"/>
      <c r="BB620" s="19"/>
      <c r="BC620" s="19"/>
      <c r="BQ620" s="12"/>
      <c r="BR620" s="12"/>
      <c r="BS620" s="12"/>
      <c r="BT620" s="76"/>
      <c r="BU620" s="76"/>
    </row>
    <row r="621" spans="1:73">
      <c r="A621" s="19"/>
      <c r="B621" s="19"/>
      <c r="C621" s="19"/>
      <c r="D621" s="19"/>
      <c r="E621" s="89"/>
      <c r="F621" s="89"/>
      <c r="G621" s="19"/>
      <c r="H621" s="90"/>
      <c r="I621" s="90"/>
      <c r="J621" s="19"/>
      <c r="K621" s="19"/>
      <c r="L621" s="19"/>
      <c r="M621" s="19"/>
      <c r="N621" s="19"/>
      <c r="O621" s="19"/>
      <c r="P621" s="19"/>
      <c r="Q621" s="19"/>
      <c r="R621" s="141"/>
      <c r="S621" s="141"/>
      <c r="T621" s="141"/>
      <c r="U621" s="141"/>
      <c r="V621" s="141"/>
      <c r="W621" s="141"/>
      <c r="X621" s="141"/>
      <c r="Y621" s="141"/>
      <c r="Z621" s="568"/>
      <c r="AA621" s="601"/>
      <c r="AB621" s="601"/>
      <c r="AC621" s="118"/>
      <c r="AD621" s="118"/>
      <c r="AE621" s="118"/>
      <c r="AF621" s="118"/>
      <c r="AG621" s="118"/>
      <c r="AH621" s="118"/>
      <c r="AI621" s="118"/>
      <c r="AJ621" s="118"/>
      <c r="AK621" s="118"/>
      <c r="AL621" s="118"/>
      <c r="AM621" s="118"/>
      <c r="AN621" s="118"/>
      <c r="AO621" s="118"/>
      <c r="AP621" s="118"/>
      <c r="AQ621" s="118"/>
      <c r="AR621" s="118"/>
      <c r="AS621" s="118"/>
      <c r="AT621" s="118"/>
      <c r="AU621" s="601"/>
      <c r="AV621" s="601"/>
      <c r="AW621" s="118"/>
      <c r="AX621" s="118"/>
      <c r="AY621" s="118"/>
      <c r="AZ621" s="118"/>
      <c r="BA621" s="118"/>
      <c r="BB621" s="19"/>
      <c r="BC621" s="19"/>
      <c r="BQ621" s="12"/>
      <c r="BR621" s="12"/>
      <c r="BS621" s="12"/>
      <c r="BT621" s="76"/>
      <c r="BU621" s="76"/>
    </row>
    <row r="622" spans="1:73">
      <c r="A622" s="19"/>
      <c r="B622" s="19"/>
      <c r="C622" s="19"/>
      <c r="D622" s="19"/>
      <c r="E622" s="89"/>
      <c r="F622" s="89"/>
      <c r="G622" s="19"/>
      <c r="H622" s="90"/>
      <c r="I622" s="90"/>
      <c r="J622" s="19"/>
      <c r="K622" s="19"/>
      <c r="L622" s="19"/>
      <c r="M622" s="19"/>
      <c r="N622" s="19"/>
      <c r="O622" s="19"/>
      <c r="P622" s="19"/>
      <c r="Q622" s="19"/>
      <c r="R622" s="141"/>
      <c r="S622" s="141"/>
      <c r="T622" s="141"/>
      <c r="U622" s="141"/>
      <c r="V622" s="141"/>
      <c r="W622" s="141"/>
      <c r="X622" s="141"/>
      <c r="Y622" s="141"/>
      <c r="Z622" s="568"/>
      <c r="AA622" s="601"/>
      <c r="AB622" s="601"/>
      <c r="AC622" s="118"/>
      <c r="AD622" s="118"/>
      <c r="AE622" s="118"/>
      <c r="AF622" s="118"/>
      <c r="AG622" s="118"/>
      <c r="AH622" s="118"/>
      <c r="AI622" s="118"/>
      <c r="AJ622" s="118"/>
      <c r="AK622" s="118"/>
      <c r="AL622" s="118"/>
      <c r="AM622" s="118"/>
      <c r="AN622" s="118"/>
      <c r="AO622" s="118"/>
      <c r="AP622" s="118"/>
      <c r="AQ622" s="118"/>
      <c r="AR622" s="118"/>
      <c r="AS622" s="118"/>
      <c r="AT622" s="118"/>
      <c r="AU622" s="601"/>
      <c r="AV622" s="601"/>
      <c r="AW622" s="118"/>
      <c r="AX622" s="118"/>
      <c r="AY622" s="118"/>
      <c r="AZ622" s="118"/>
      <c r="BA622" s="118"/>
      <c r="BB622" s="19"/>
      <c r="BC622" s="19"/>
      <c r="BQ622" s="12"/>
      <c r="BR622" s="12"/>
      <c r="BS622" s="12"/>
      <c r="BT622" s="76"/>
      <c r="BU622" s="76"/>
    </row>
    <row r="623" spans="1:73" ht="18">
      <c r="A623" s="19"/>
      <c r="B623" s="19"/>
      <c r="C623" s="19"/>
      <c r="D623" s="19"/>
      <c r="E623" s="89"/>
      <c r="F623" s="89"/>
      <c r="G623" s="19"/>
      <c r="H623" s="90"/>
      <c r="I623" s="90"/>
      <c r="J623" s="19"/>
      <c r="K623" s="19"/>
      <c r="L623" s="19"/>
      <c r="M623" s="19"/>
      <c r="N623" s="19"/>
      <c r="O623" s="19"/>
      <c r="P623" s="19"/>
      <c r="Q623" s="19"/>
      <c r="R623" s="141"/>
      <c r="S623" s="141"/>
      <c r="T623" s="141"/>
      <c r="U623" s="141"/>
      <c r="V623" s="141"/>
      <c r="W623" s="141"/>
      <c r="X623" s="141"/>
      <c r="Y623" s="141"/>
      <c r="Z623" s="568"/>
      <c r="AA623" s="601"/>
      <c r="AB623" s="601"/>
      <c r="AC623" s="96"/>
      <c r="AD623" s="96"/>
      <c r="AE623" s="96"/>
      <c r="AF623" s="96"/>
      <c r="AG623" s="96"/>
      <c r="AH623" s="96"/>
      <c r="AI623" s="96"/>
      <c r="AJ623" s="96"/>
      <c r="AK623" s="96"/>
      <c r="AL623" s="96"/>
      <c r="AM623" s="96"/>
      <c r="AN623" s="96"/>
      <c r="AO623" s="96"/>
      <c r="AP623" s="96"/>
      <c r="AQ623" s="96"/>
      <c r="AR623" s="96"/>
      <c r="AS623" s="96"/>
      <c r="AT623" s="96"/>
      <c r="AU623" s="601"/>
      <c r="AV623" s="601"/>
      <c r="AW623" s="118"/>
      <c r="AX623" s="118"/>
      <c r="AY623" s="118"/>
      <c r="AZ623" s="118"/>
      <c r="BA623" s="118"/>
      <c r="BB623" s="19"/>
      <c r="BC623" s="19"/>
      <c r="BQ623" s="12"/>
      <c r="BR623" s="12"/>
      <c r="BS623" s="12"/>
      <c r="BT623" s="76"/>
      <c r="BU623" s="76"/>
    </row>
    <row r="624" spans="1:73">
      <c r="A624" s="19"/>
      <c r="B624" s="19"/>
      <c r="C624" s="19"/>
      <c r="D624" s="19"/>
      <c r="E624" s="89"/>
      <c r="F624" s="89"/>
      <c r="G624" s="19"/>
      <c r="H624" s="90"/>
      <c r="I624" s="90"/>
      <c r="J624" s="19"/>
      <c r="K624" s="19"/>
      <c r="L624" s="19"/>
      <c r="M624" s="19"/>
      <c r="N624" s="19"/>
      <c r="O624" s="19"/>
      <c r="P624" s="19"/>
      <c r="Q624" s="19"/>
      <c r="R624" s="141"/>
      <c r="S624" s="141"/>
      <c r="T624" s="141"/>
      <c r="U624" s="141"/>
      <c r="V624" s="141"/>
      <c r="W624" s="141"/>
      <c r="X624" s="141"/>
      <c r="Y624" s="141"/>
      <c r="Z624" s="568"/>
      <c r="AA624" s="601"/>
      <c r="AB624" s="601"/>
      <c r="AC624" s="118"/>
      <c r="AD624" s="118"/>
      <c r="AE624" s="118"/>
      <c r="AF624" s="118"/>
      <c r="AG624" s="118"/>
      <c r="AH624" s="118"/>
      <c r="AI624" s="118"/>
      <c r="AJ624" s="118"/>
      <c r="AK624" s="118"/>
      <c r="AL624" s="118"/>
      <c r="AM624" s="118"/>
      <c r="AN624" s="118"/>
      <c r="AO624" s="118"/>
      <c r="AP624" s="118"/>
      <c r="AQ624" s="118"/>
      <c r="AR624" s="118"/>
      <c r="AS624" s="118"/>
      <c r="AT624" s="118"/>
      <c r="AU624" s="601"/>
      <c r="AV624" s="601"/>
      <c r="AW624" s="118"/>
      <c r="AX624" s="118"/>
      <c r="AY624" s="118"/>
      <c r="AZ624" s="118"/>
      <c r="BA624" s="118"/>
      <c r="BB624" s="19"/>
      <c r="BC624" s="19"/>
      <c r="BQ624" s="12"/>
      <c r="BR624" s="12"/>
      <c r="BS624" s="12"/>
      <c r="BT624" s="76"/>
      <c r="BU624" s="76"/>
    </row>
    <row r="625" spans="1:73">
      <c r="A625" s="19"/>
      <c r="B625" s="19"/>
      <c r="C625" s="19"/>
      <c r="D625" s="19"/>
      <c r="E625" s="89"/>
      <c r="F625" s="89"/>
      <c r="G625" s="19"/>
      <c r="H625" s="90"/>
      <c r="I625" s="90"/>
      <c r="J625" s="19"/>
      <c r="K625" s="19"/>
      <c r="L625" s="19"/>
      <c r="M625" s="19"/>
      <c r="N625" s="19"/>
      <c r="O625" s="19"/>
      <c r="P625" s="19"/>
      <c r="Q625" s="19"/>
      <c r="R625" s="141"/>
      <c r="S625" s="141"/>
      <c r="T625" s="141"/>
      <c r="U625" s="141"/>
      <c r="V625" s="141"/>
      <c r="W625" s="141"/>
      <c r="X625" s="141"/>
      <c r="Y625" s="141"/>
      <c r="Z625" s="568"/>
      <c r="AA625" s="118"/>
      <c r="AB625" s="118"/>
      <c r="AC625" s="118"/>
      <c r="AD625" s="118"/>
      <c r="AE625" s="118"/>
      <c r="AF625" s="118"/>
      <c r="AG625" s="118"/>
      <c r="AH625" s="118"/>
      <c r="AI625" s="118"/>
      <c r="AJ625" s="118"/>
      <c r="AK625" s="118"/>
      <c r="AL625" s="118"/>
      <c r="AM625" s="118"/>
      <c r="AN625" s="118"/>
      <c r="AO625" s="118"/>
      <c r="AP625" s="118"/>
      <c r="AQ625" s="118"/>
      <c r="AR625" s="118"/>
      <c r="AS625" s="118"/>
      <c r="AT625" s="118"/>
      <c r="AU625" s="118"/>
      <c r="AV625" s="118"/>
      <c r="AW625" s="118"/>
      <c r="AX625" s="118"/>
      <c r="AY625" s="118"/>
      <c r="AZ625" s="118"/>
      <c r="BA625" s="118"/>
      <c r="BB625" s="19"/>
      <c r="BC625" s="19"/>
      <c r="BQ625" s="12"/>
      <c r="BR625" s="12"/>
      <c r="BS625" s="12"/>
      <c r="BT625" s="76"/>
      <c r="BU625" s="76"/>
    </row>
    <row r="626" spans="1:73">
      <c r="A626" s="19"/>
      <c r="B626" s="19"/>
      <c r="C626" s="19"/>
      <c r="D626" s="19"/>
      <c r="E626" s="89"/>
      <c r="F626" s="89"/>
      <c r="G626" s="19"/>
      <c r="H626" s="90"/>
      <c r="I626" s="90"/>
      <c r="J626" s="19"/>
      <c r="K626" s="19"/>
      <c r="L626" s="19"/>
      <c r="M626" s="19"/>
      <c r="N626" s="19"/>
      <c r="O626" s="19"/>
      <c r="P626" s="19"/>
      <c r="Q626" s="19"/>
      <c r="R626" s="141"/>
      <c r="S626" s="141"/>
      <c r="T626" s="141"/>
      <c r="U626" s="141"/>
      <c r="V626" s="141"/>
      <c r="W626" s="141"/>
      <c r="X626" s="141"/>
      <c r="Y626" s="141"/>
      <c r="Z626" s="568"/>
      <c r="AA626" s="118"/>
      <c r="AB626" s="118"/>
      <c r="AC626" s="118"/>
      <c r="AD626" s="118"/>
      <c r="AE626" s="118"/>
      <c r="AF626" s="118"/>
      <c r="AG626" s="118"/>
      <c r="AH626" s="118"/>
      <c r="AI626" s="118"/>
      <c r="AJ626" s="118"/>
      <c r="AK626" s="118"/>
      <c r="AL626" s="118"/>
      <c r="AM626" s="118"/>
      <c r="AN626" s="118"/>
      <c r="AO626" s="118"/>
      <c r="AP626" s="118"/>
      <c r="AQ626" s="118"/>
      <c r="AR626" s="118"/>
      <c r="AS626" s="118"/>
      <c r="AT626" s="118"/>
      <c r="AU626" s="118"/>
      <c r="AV626" s="118"/>
      <c r="AW626" s="118"/>
      <c r="AX626" s="118"/>
      <c r="AY626" s="118"/>
      <c r="AZ626" s="118"/>
      <c r="BA626" s="118"/>
      <c r="BB626" s="19"/>
      <c r="BC626" s="19"/>
      <c r="BQ626" s="12"/>
      <c r="BR626" s="12"/>
      <c r="BS626" s="12"/>
      <c r="BT626" s="76"/>
      <c r="BU626" s="76"/>
    </row>
    <row r="627" spans="1:73" ht="20.25">
      <c r="A627" s="19"/>
      <c r="B627" s="19"/>
      <c r="C627" s="19"/>
      <c r="D627" s="19"/>
      <c r="E627" s="89"/>
      <c r="F627" s="89"/>
      <c r="G627" s="19"/>
      <c r="H627" s="90"/>
      <c r="I627" s="90"/>
      <c r="J627" s="19"/>
      <c r="K627" s="19"/>
      <c r="L627" s="19"/>
      <c r="M627" s="19"/>
      <c r="N627" s="19"/>
      <c r="O627" s="19"/>
      <c r="P627" s="19"/>
      <c r="Q627" s="19"/>
      <c r="R627" s="141"/>
      <c r="S627" s="141"/>
      <c r="T627" s="141"/>
      <c r="U627" s="141"/>
      <c r="V627" s="141"/>
      <c r="W627" s="141"/>
      <c r="X627" s="141"/>
      <c r="Y627" s="141"/>
      <c r="Z627" s="568"/>
      <c r="AA627" s="118"/>
      <c r="AB627" s="541"/>
      <c r="AC627" s="118"/>
      <c r="AD627" s="118"/>
      <c r="AE627" s="118"/>
      <c r="AF627" s="118"/>
      <c r="AG627" s="118"/>
      <c r="AH627" s="118"/>
      <c r="AI627" s="118"/>
      <c r="AJ627" s="118"/>
      <c r="AK627" s="118"/>
      <c r="AL627" s="118"/>
      <c r="AM627" s="118"/>
      <c r="AN627" s="118"/>
      <c r="AO627" s="118"/>
      <c r="AP627" s="118"/>
      <c r="AQ627" s="118"/>
      <c r="AR627" s="118"/>
      <c r="AS627" s="118"/>
      <c r="AT627" s="118"/>
      <c r="AU627" s="118"/>
      <c r="AV627" s="118"/>
      <c r="AW627" s="118"/>
      <c r="AX627" s="118"/>
      <c r="AY627" s="118"/>
      <c r="AZ627" s="118"/>
      <c r="BA627" s="118"/>
      <c r="BB627" s="19"/>
      <c r="BC627" s="19"/>
      <c r="BQ627" s="12"/>
      <c r="BR627" s="12"/>
      <c r="BS627" s="12"/>
      <c r="BT627" s="76"/>
      <c r="BU627" s="76"/>
    </row>
    <row r="628" spans="1:73">
      <c r="A628" s="19"/>
      <c r="B628" s="19"/>
      <c r="C628" s="19"/>
      <c r="D628" s="19"/>
      <c r="E628" s="89"/>
      <c r="F628" s="89"/>
      <c r="G628" s="19"/>
      <c r="H628" s="90"/>
      <c r="I628" s="90"/>
      <c r="J628" s="19"/>
      <c r="K628" s="19"/>
      <c r="L628" s="19"/>
      <c r="M628" s="19"/>
      <c r="N628" s="19"/>
      <c r="O628" s="19"/>
      <c r="P628" s="19"/>
      <c r="Q628" s="19"/>
      <c r="R628" s="141"/>
      <c r="S628" s="141"/>
      <c r="T628" s="141"/>
      <c r="U628" s="141"/>
      <c r="V628" s="141"/>
      <c r="W628" s="141"/>
      <c r="X628" s="141"/>
      <c r="Y628" s="141"/>
      <c r="Z628" s="568"/>
      <c r="AA628" s="602"/>
      <c r="AB628" s="602"/>
      <c r="AC628" s="118"/>
      <c r="AD628" s="118"/>
      <c r="AE628" s="118"/>
      <c r="AF628" s="118"/>
      <c r="AG628" s="118"/>
      <c r="AH628" s="118"/>
      <c r="AI628" s="118"/>
      <c r="AJ628" s="118"/>
      <c r="AK628" s="118"/>
      <c r="AL628" s="118"/>
      <c r="AM628" s="118"/>
      <c r="AN628" s="118"/>
      <c r="AO628" s="118"/>
      <c r="AP628" s="118"/>
      <c r="AQ628" s="118"/>
      <c r="AR628" s="118"/>
      <c r="AS628" s="118"/>
      <c r="AT628" s="118"/>
      <c r="AU628" s="431"/>
      <c r="AV628" s="431"/>
      <c r="AW628" s="118"/>
      <c r="AX628" s="118"/>
      <c r="AY628" s="118"/>
      <c r="AZ628" s="118"/>
      <c r="BA628" s="118"/>
      <c r="BB628" s="19"/>
      <c r="BC628" s="19"/>
      <c r="BQ628" s="12"/>
      <c r="BR628" s="12"/>
      <c r="BS628" s="12"/>
      <c r="BT628" s="76"/>
      <c r="BU628" s="76"/>
    </row>
    <row r="629" spans="1:73">
      <c r="A629" s="19"/>
      <c r="B629" s="19"/>
      <c r="C629" s="19"/>
      <c r="D629" s="19"/>
      <c r="E629" s="89"/>
      <c r="F629" s="89"/>
      <c r="G629" s="19"/>
      <c r="H629" s="90"/>
      <c r="I629" s="90"/>
      <c r="J629" s="19"/>
      <c r="K629" s="19"/>
      <c r="L629" s="19"/>
      <c r="M629" s="19"/>
      <c r="N629" s="19"/>
      <c r="O629" s="19"/>
      <c r="P629" s="19"/>
      <c r="Q629" s="19"/>
      <c r="R629" s="141"/>
      <c r="S629" s="141"/>
      <c r="T629" s="141"/>
      <c r="U629" s="141"/>
      <c r="V629" s="141"/>
      <c r="W629" s="141"/>
      <c r="X629" s="141"/>
      <c r="Y629" s="141"/>
      <c r="Z629" s="568"/>
      <c r="AA629" s="601"/>
      <c r="AB629" s="601"/>
      <c r="AC629" s="118"/>
      <c r="AD629" s="118"/>
      <c r="AE629" s="118"/>
      <c r="AF629" s="118"/>
      <c r="AG629" s="118"/>
      <c r="AH629" s="118"/>
      <c r="AI629" s="118"/>
      <c r="AJ629" s="118"/>
      <c r="AK629" s="118"/>
      <c r="AL629" s="118"/>
      <c r="AM629" s="118"/>
      <c r="AN629" s="118"/>
      <c r="AO629" s="118"/>
      <c r="AP629" s="118"/>
      <c r="AQ629" s="118"/>
      <c r="AR629" s="118"/>
      <c r="AS629" s="118"/>
      <c r="AT629" s="118"/>
      <c r="AU629" s="601"/>
      <c r="AV629" s="601"/>
      <c r="AW629" s="118"/>
      <c r="AX629" s="118"/>
      <c r="AY629" s="118"/>
      <c r="AZ629" s="118"/>
      <c r="BA629" s="118"/>
      <c r="BB629" s="19"/>
      <c r="BC629" s="19"/>
      <c r="BQ629" s="12"/>
      <c r="BR629" s="12"/>
      <c r="BS629" s="12"/>
      <c r="BT629" s="76"/>
      <c r="BU629" s="76"/>
    </row>
    <row r="630" spans="1:73">
      <c r="A630" s="19"/>
      <c r="B630" s="19"/>
      <c r="C630" s="19"/>
      <c r="D630" s="19"/>
      <c r="E630" s="89"/>
      <c r="F630" s="89"/>
      <c r="G630" s="19"/>
      <c r="H630" s="90"/>
      <c r="I630" s="90"/>
      <c r="J630" s="19"/>
      <c r="K630" s="19"/>
      <c r="L630" s="19"/>
      <c r="M630" s="19"/>
      <c r="N630" s="19"/>
      <c r="O630" s="19"/>
      <c r="P630" s="19"/>
      <c r="Q630" s="19"/>
      <c r="R630" s="141"/>
      <c r="S630" s="141"/>
      <c r="T630" s="141"/>
      <c r="U630" s="141"/>
      <c r="V630" s="141"/>
      <c r="W630" s="141"/>
      <c r="X630" s="141"/>
      <c r="Y630" s="141"/>
      <c r="Z630" s="568"/>
      <c r="AA630" s="601"/>
      <c r="AB630" s="601"/>
      <c r="AC630" s="118"/>
      <c r="AD630" s="118"/>
      <c r="AE630" s="118"/>
      <c r="AF630" s="118"/>
      <c r="AG630" s="118"/>
      <c r="AH630" s="118"/>
      <c r="AI630" s="118"/>
      <c r="AJ630" s="118"/>
      <c r="AK630" s="118"/>
      <c r="AL630" s="118"/>
      <c r="AM630" s="118"/>
      <c r="AN630" s="118"/>
      <c r="AO630" s="118"/>
      <c r="AP630" s="118"/>
      <c r="AQ630" s="118"/>
      <c r="AR630" s="118"/>
      <c r="AS630" s="118"/>
      <c r="AT630" s="118"/>
      <c r="AU630" s="601"/>
      <c r="AV630" s="601"/>
      <c r="AW630" s="118"/>
      <c r="AX630" s="118"/>
      <c r="AY630" s="118"/>
      <c r="AZ630" s="118"/>
      <c r="BA630" s="118"/>
      <c r="BB630" s="19"/>
      <c r="BC630" s="19"/>
      <c r="BQ630" s="12"/>
      <c r="BR630" s="12"/>
      <c r="BS630" s="12"/>
      <c r="BT630" s="76"/>
      <c r="BU630" s="76"/>
    </row>
    <row r="631" spans="1:73">
      <c r="A631" s="19"/>
      <c r="B631" s="19"/>
      <c r="C631" s="19"/>
      <c r="D631" s="19"/>
      <c r="E631" s="89"/>
      <c r="F631" s="89"/>
      <c r="G631" s="19"/>
      <c r="H631" s="90"/>
      <c r="I631" s="90"/>
      <c r="J631" s="19"/>
      <c r="K631" s="19"/>
      <c r="L631" s="19"/>
      <c r="M631" s="19"/>
      <c r="N631" s="19"/>
      <c r="O631" s="19"/>
      <c r="P631" s="19"/>
      <c r="Q631" s="19"/>
      <c r="R631" s="141"/>
      <c r="S631" s="141"/>
      <c r="T631" s="141"/>
      <c r="U631" s="141"/>
      <c r="V631" s="141"/>
      <c r="W631" s="141"/>
      <c r="X631" s="141"/>
      <c r="Y631" s="141"/>
      <c r="Z631" s="568"/>
      <c r="AA631" s="601"/>
      <c r="AB631" s="601"/>
      <c r="AC631" s="118"/>
      <c r="AD631" s="118"/>
      <c r="AE631" s="118"/>
      <c r="AF631" s="118"/>
      <c r="AG631" s="118"/>
      <c r="AH631" s="118"/>
      <c r="AI631" s="118"/>
      <c r="AJ631" s="118"/>
      <c r="AK631" s="118"/>
      <c r="AL631" s="118"/>
      <c r="AM631" s="118"/>
      <c r="AN631" s="118"/>
      <c r="AO631" s="118"/>
      <c r="AP631" s="118"/>
      <c r="AQ631" s="118"/>
      <c r="AR631" s="118"/>
      <c r="AS631" s="118"/>
      <c r="AT631" s="118"/>
      <c r="AU631" s="601"/>
      <c r="AV631" s="601"/>
      <c r="AW631" s="118"/>
      <c r="AX631" s="118"/>
      <c r="AY631" s="118"/>
      <c r="AZ631" s="118"/>
      <c r="BA631" s="118"/>
      <c r="BB631" s="19"/>
      <c r="BC631" s="19"/>
      <c r="BQ631" s="12"/>
      <c r="BR631" s="12"/>
      <c r="BS631" s="12"/>
      <c r="BT631" s="76"/>
      <c r="BU631" s="76"/>
    </row>
    <row r="632" spans="1:73">
      <c r="A632" s="19"/>
      <c r="B632" s="19"/>
      <c r="C632" s="19"/>
      <c r="D632" s="19"/>
      <c r="E632" s="89"/>
      <c r="F632" s="89"/>
      <c r="G632" s="19"/>
      <c r="H632" s="90"/>
      <c r="I632" s="90"/>
      <c r="J632" s="19"/>
      <c r="K632" s="19"/>
      <c r="L632" s="19"/>
      <c r="M632" s="19"/>
      <c r="N632" s="19"/>
      <c r="O632" s="19"/>
      <c r="P632" s="19"/>
      <c r="Q632" s="19"/>
      <c r="R632" s="141"/>
      <c r="S632" s="141"/>
      <c r="T632" s="141"/>
      <c r="U632" s="141"/>
      <c r="V632" s="141"/>
      <c r="W632" s="141"/>
      <c r="X632" s="141"/>
      <c r="Y632" s="141"/>
      <c r="Z632" s="568"/>
      <c r="AA632" s="601"/>
      <c r="AB632" s="601"/>
      <c r="AC632" s="118"/>
      <c r="AD632" s="118"/>
      <c r="AE632" s="118"/>
      <c r="AF632" s="118"/>
      <c r="AG632" s="118"/>
      <c r="AH632" s="118"/>
      <c r="AI632" s="118"/>
      <c r="AJ632" s="118"/>
      <c r="AK632" s="118"/>
      <c r="AL632" s="118"/>
      <c r="AM632" s="118"/>
      <c r="AN632" s="118"/>
      <c r="AO632" s="118"/>
      <c r="AP632" s="118"/>
      <c r="AQ632" s="118"/>
      <c r="AR632" s="118"/>
      <c r="AS632" s="118"/>
      <c r="AT632" s="118"/>
      <c r="AU632" s="601"/>
      <c r="AV632" s="601"/>
      <c r="AW632" s="118"/>
      <c r="AX632" s="118"/>
      <c r="AY632" s="118"/>
      <c r="AZ632" s="118"/>
      <c r="BA632" s="118"/>
      <c r="BB632" s="19"/>
      <c r="BC632" s="19"/>
      <c r="BQ632" s="12"/>
      <c r="BR632" s="12"/>
      <c r="BS632" s="12"/>
      <c r="BT632" s="76"/>
      <c r="BU632" s="76"/>
    </row>
    <row r="633" spans="1:73">
      <c r="A633" s="19"/>
      <c r="B633" s="19"/>
      <c r="C633" s="19"/>
      <c r="D633" s="19"/>
      <c r="E633" s="89"/>
      <c r="F633" s="89"/>
      <c r="G633" s="19"/>
      <c r="H633" s="90"/>
      <c r="I633" s="90"/>
      <c r="J633" s="19"/>
      <c r="K633" s="19"/>
      <c r="L633" s="19"/>
      <c r="M633" s="19"/>
      <c r="N633" s="19"/>
      <c r="O633" s="19"/>
      <c r="P633" s="19"/>
      <c r="Q633" s="19"/>
      <c r="R633" s="141"/>
      <c r="S633" s="141"/>
      <c r="T633" s="141"/>
      <c r="U633" s="141"/>
      <c r="V633" s="141"/>
      <c r="W633" s="141"/>
      <c r="X633" s="141"/>
      <c r="Y633" s="141"/>
      <c r="Z633" s="568"/>
      <c r="AA633" s="601"/>
      <c r="AB633" s="601"/>
      <c r="AC633" s="118"/>
      <c r="AD633" s="118"/>
      <c r="AE633" s="118"/>
      <c r="AF633" s="118"/>
      <c r="AG633" s="118"/>
      <c r="AH633" s="118"/>
      <c r="AI633" s="118"/>
      <c r="AJ633" s="118"/>
      <c r="AK633" s="118"/>
      <c r="AL633" s="118"/>
      <c r="AM633" s="118"/>
      <c r="AN633" s="118"/>
      <c r="AO633" s="118"/>
      <c r="AP633" s="118"/>
      <c r="AQ633" s="118"/>
      <c r="AR633" s="118"/>
      <c r="AS633" s="118"/>
      <c r="AT633" s="118"/>
      <c r="AU633" s="601"/>
      <c r="AV633" s="601"/>
      <c r="AW633" s="118"/>
      <c r="AX633" s="118"/>
      <c r="AY633" s="118"/>
      <c r="AZ633" s="118"/>
      <c r="BA633" s="118"/>
      <c r="BB633" s="19"/>
      <c r="BC633" s="19"/>
      <c r="BQ633" s="12"/>
      <c r="BR633" s="12"/>
      <c r="BS633" s="12"/>
      <c r="BT633" s="76"/>
      <c r="BU633" s="76"/>
    </row>
    <row r="634" spans="1:73">
      <c r="A634" s="19"/>
      <c r="B634" s="19"/>
      <c r="C634" s="19"/>
      <c r="D634" s="19"/>
      <c r="E634" s="89"/>
      <c r="F634" s="89"/>
      <c r="G634" s="19"/>
      <c r="H634" s="90"/>
      <c r="I634" s="90"/>
      <c r="J634" s="19"/>
      <c r="K634" s="19"/>
      <c r="L634" s="19"/>
      <c r="M634" s="19"/>
      <c r="N634" s="19"/>
      <c r="O634" s="19"/>
      <c r="P634" s="19"/>
      <c r="Q634" s="19"/>
      <c r="R634" s="141"/>
      <c r="S634" s="141"/>
      <c r="T634" s="141"/>
      <c r="U634" s="141"/>
      <c r="V634" s="141"/>
      <c r="W634" s="141"/>
      <c r="X634" s="141"/>
      <c r="Y634" s="141"/>
      <c r="Z634" s="568"/>
      <c r="AA634" s="601"/>
      <c r="AB634" s="601"/>
      <c r="AC634" s="118"/>
      <c r="AD634" s="118"/>
      <c r="AE634" s="118"/>
      <c r="AF634" s="118"/>
      <c r="AG634" s="118"/>
      <c r="AH634" s="118"/>
      <c r="AI634" s="118"/>
      <c r="AJ634" s="118"/>
      <c r="AK634" s="118"/>
      <c r="AL634" s="118"/>
      <c r="AM634" s="118"/>
      <c r="AN634" s="118"/>
      <c r="AO634" s="118"/>
      <c r="AP634" s="118"/>
      <c r="AQ634" s="118"/>
      <c r="AR634" s="118"/>
      <c r="AS634" s="118"/>
      <c r="AT634" s="118"/>
      <c r="AU634" s="601"/>
      <c r="AV634" s="601"/>
      <c r="AW634" s="118"/>
      <c r="AX634" s="118"/>
      <c r="AY634" s="118"/>
      <c r="AZ634" s="118"/>
      <c r="BA634" s="118"/>
      <c r="BB634" s="19"/>
      <c r="BC634" s="19"/>
      <c r="BQ634" s="12"/>
      <c r="BR634" s="12"/>
      <c r="BS634" s="12"/>
      <c r="BT634" s="76"/>
      <c r="BU634" s="76"/>
    </row>
    <row r="635" spans="1:73">
      <c r="A635" s="19"/>
      <c r="B635" s="19"/>
      <c r="C635" s="19"/>
      <c r="D635" s="19"/>
      <c r="E635" s="89"/>
      <c r="F635" s="89"/>
      <c r="G635" s="19"/>
      <c r="H635" s="90"/>
      <c r="I635" s="90"/>
      <c r="J635" s="19"/>
      <c r="K635" s="19"/>
      <c r="L635" s="19"/>
      <c r="M635" s="19"/>
      <c r="N635" s="19"/>
      <c r="O635" s="19"/>
      <c r="P635" s="19"/>
      <c r="Q635" s="19"/>
      <c r="R635" s="141"/>
      <c r="S635" s="141"/>
      <c r="T635" s="141"/>
      <c r="U635" s="141"/>
      <c r="V635" s="141"/>
      <c r="W635" s="141"/>
      <c r="X635" s="141"/>
      <c r="Y635" s="141"/>
      <c r="Z635" s="568"/>
      <c r="AA635" s="601"/>
      <c r="AB635" s="601"/>
      <c r="AC635" s="118"/>
      <c r="AD635" s="118"/>
      <c r="AE635" s="118"/>
      <c r="AF635" s="118"/>
      <c r="AG635" s="118"/>
      <c r="AH635" s="118"/>
      <c r="AI635" s="118"/>
      <c r="AJ635" s="118"/>
      <c r="AK635" s="118"/>
      <c r="AL635" s="118"/>
      <c r="AM635" s="118"/>
      <c r="AN635" s="118"/>
      <c r="AO635" s="118"/>
      <c r="AP635" s="118"/>
      <c r="AQ635" s="118"/>
      <c r="AR635" s="118"/>
      <c r="AS635" s="118"/>
      <c r="AT635" s="118"/>
      <c r="AU635" s="601"/>
      <c r="AV635" s="601"/>
      <c r="AW635" s="118"/>
      <c r="AX635" s="118"/>
      <c r="AY635" s="118"/>
      <c r="AZ635" s="118"/>
      <c r="BA635" s="118"/>
      <c r="BB635" s="19"/>
      <c r="BC635" s="19"/>
      <c r="BQ635" s="12"/>
      <c r="BR635" s="12"/>
      <c r="BS635" s="12"/>
      <c r="BT635" s="76"/>
      <c r="BU635" s="76"/>
    </row>
    <row r="636" spans="1:73">
      <c r="A636" s="19"/>
      <c r="B636" s="19"/>
      <c r="C636" s="19"/>
      <c r="D636" s="19"/>
      <c r="E636" s="89"/>
      <c r="F636" s="89"/>
      <c r="G636" s="19"/>
      <c r="H636" s="90"/>
      <c r="I636" s="90"/>
      <c r="J636" s="19"/>
      <c r="K636" s="19"/>
      <c r="L636" s="19"/>
      <c r="M636" s="19"/>
      <c r="N636" s="19"/>
      <c r="O636" s="19"/>
      <c r="P636" s="19"/>
      <c r="Q636" s="19"/>
      <c r="R636" s="141"/>
      <c r="S636" s="141"/>
      <c r="T636" s="141"/>
      <c r="U636" s="141"/>
      <c r="V636" s="141"/>
      <c r="W636" s="141"/>
      <c r="X636" s="141"/>
      <c r="Y636" s="141"/>
      <c r="Z636" s="568"/>
      <c r="AA636" s="601"/>
      <c r="AB636" s="601"/>
      <c r="AC636" s="118"/>
      <c r="AD636" s="118"/>
      <c r="AE636" s="118"/>
      <c r="AF636" s="118"/>
      <c r="AG636" s="118"/>
      <c r="AH636" s="118"/>
      <c r="AI636" s="118"/>
      <c r="AJ636" s="118"/>
      <c r="AK636" s="118"/>
      <c r="AL636" s="118"/>
      <c r="AM636" s="118"/>
      <c r="AN636" s="118"/>
      <c r="AO636" s="118"/>
      <c r="AP636" s="118"/>
      <c r="AQ636" s="118"/>
      <c r="AR636" s="118"/>
      <c r="AS636" s="118"/>
      <c r="AT636" s="118"/>
      <c r="AU636" s="601"/>
      <c r="AV636" s="601"/>
      <c r="AW636" s="118"/>
      <c r="AX636" s="118"/>
      <c r="AY636" s="118"/>
      <c r="AZ636" s="118"/>
      <c r="BA636" s="118"/>
      <c r="BB636" s="19"/>
      <c r="BC636" s="19"/>
      <c r="BQ636" s="12"/>
      <c r="BR636" s="12"/>
      <c r="BS636" s="12"/>
      <c r="BT636" s="76"/>
      <c r="BU636" s="76"/>
    </row>
    <row r="637" spans="1:73">
      <c r="A637" s="19"/>
      <c r="B637" s="19"/>
      <c r="C637" s="19"/>
      <c r="D637" s="19"/>
      <c r="E637" s="89"/>
      <c r="F637" s="89"/>
      <c r="G637" s="19"/>
      <c r="H637" s="90"/>
      <c r="I637" s="90"/>
      <c r="J637" s="19"/>
      <c r="K637" s="19"/>
      <c r="L637" s="19"/>
      <c r="M637" s="19"/>
      <c r="N637" s="19"/>
      <c r="O637" s="19"/>
      <c r="P637" s="19"/>
      <c r="Q637" s="19"/>
      <c r="R637" s="141"/>
      <c r="S637" s="141"/>
      <c r="T637" s="141"/>
      <c r="U637" s="141"/>
      <c r="V637" s="141"/>
      <c r="W637" s="141"/>
      <c r="X637" s="141"/>
      <c r="Y637" s="141"/>
      <c r="Z637" s="568"/>
      <c r="AA637" s="601"/>
      <c r="AB637" s="601"/>
      <c r="AC637" s="118"/>
      <c r="AD637" s="118"/>
      <c r="AE637" s="118"/>
      <c r="AF637" s="118"/>
      <c r="AG637" s="118"/>
      <c r="AH637" s="118"/>
      <c r="AI637" s="118"/>
      <c r="AJ637" s="118"/>
      <c r="AK637" s="118"/>
      <c r="AL637" s="118"/>
      <c r="AM637" s="118"/>
      <c r="AN637" s="118"/>
      <c r="AO637" s="118"/>
      <c r="AP637" s="118"/>
      <c r="AQ637" s="118"/>
      <c r="AR637" s="118"/>
      <c r="AS637" s="118"/>
      <c r="AT637" s="118"/>
      <c r="AU637" s="601"/>
      <c r="AV637" s="601"/>
      <c r="AW637" s="118"/>
      <c r="AX637" s="118"/>
      <c r="AY637" s="118"/>
      <c r="AZ637" s="118"/>
      <c r="BA637" s="118"/>
      <c r="BB637" s="19"/>
      <c r="BC637" s="19"/>
      <c r="BQ637" s="12"/>
      <c r="BR637" s="12"/>
      <c r="BS637" s="12"/>
      <c r="BT637" s="76"/>
      <c r="BU637" s="76"/>
    </row>
    <row r="638" spans="1:73">
      <c r="A638" s="19"/>
      <c r="B638" s="19"/>
      <c r="C638" s="19"/>
      <c r="D638" s="19"/>
      <c r="E638" s="89"/>
      <c r="F638" s="89"/>
      <c r="G638" s="19"/>
      <c r="H638" s="90"/>
      <c r="I638" s="90"/>
      <c r="J638" s="19"/>
      <c r="K638" s="19"/>
      <c r="L638" s="19"/>
      <c r="M638" s="19"/>
      <c r="N638" s="19"/>
      <c r="O638" s="19"/>
      <c r="P638" s="19"/>
      <c r="Q638" s="19"/>
      <c r="R638" s="141"/>
      <c r="S638" s="141"/>
      <c r="T638" s="141"/>
      <c r="U638" s="141"/>
      <c r="V638" s="141"/>
      <c r="W638" s="141"/>
      <c r="X638" s="141"/>
      <c r="Y638" s="141"/>
      <c r="Z638" s="568"/>
      <c r="AA638" s="601"/>
      <c r="AB638" s="601"/>
      <c r="AC638" s="118"/>
      <c r="AD638" s="118"/>
      <c r="AE638" s="118"/>
      <c r="AF638" s="118"/>
      <c r="AG638" s="118"/>
      <c r="AH638" s="118"/>
      <c r="AI638" s="118"/>
      <c r="AJ638" s="118"/>
      <c r="AK638" s="118"/>
      <c r="AL638" s="118"/>
      <c r="AM638" s="118"/>
      <c r="AN638" s="118"/>
      <c r="AO638" s="118"/>
      <c r="AP638" s="118"/>
      <c r="AQ638" s="118"/>
      <c r="AR638" s="118"/>
      <c r="AS638" s="118"/>
      <c r="AT638" s="118"/>
      <c r="AU638" s="601"/>
      <c r="AV638" s="601"/>
      <c r="AW638" s="118"/>
      <c r="AX638" s="118"/>
      <c r="AY638" s="118"/>
      <c r="AZ638" s="118"/>
      <c r="BA638" s="118"/>
      <c r="BB638" s="19"/>
      <c r="BC638" s="19"/>
      <c r="BQ638" s="12"/>
      <c r="BR638" s="12"/>
      <c r="BS638" s="12"/>
      <c r="BT638" s="76"/>
      <c r="BU638" s="76"/>
    </row>
    <row r="639" spans="1:73">
      <c r="A639" s="19"/>
      <c r="B639" s="19"/>
      <c r="C639" s="19"/>
      <c r="D639" s="19"/>
      <c r="E639" s="89"/>
      <c r="F639" s="89"/>
      <c r="G639" s="19"/>
      <c r="H639" s="90"/>
      <c r="I639" s="90"/>
      <c r="J639" s="19"/>
      <c r="K639" s="19"/>
      <c r="L639" s="19"/>
      <c r="M639" s="19"/>
      <c r="N639" s="19"/>
      <c r="O639" s="19"/>
      <c r="P639" s="19"/>
      <c r="Q639" s="19"/>
      <c r="R639" s="141"/>
      <c r="S639" s="141"/>
      <c r="T639" s="141"/>
      <c r="U639" s="141"/>
      <c r="V639" s="141"/>
      <c r="W639" s="141"/>
      <c r="X639" s="141"/>
      <c r="Y639" s="141"/>
      <c r="Z639" s="568"/>
      <c r="AA639" s="118"/>
      <c r="AB639" s="118"/>
      <c r="AC639" s="118"/>
      <c r="AD639" s="118"/>
      <c r="AE639" s="118"/>
      <c r="AF639" s="118"/>
      <c r="AG639" s="118"/>
      <c r="AH639" s="118"/>
      <c r="AI639" s="118"/>
      <c r="AJ639" s="118"/>
      <c r="AK639" s="118"/>
      <c r="AL639" s="118"/>
      <c r="AM639" s="118"/>
      <c r="AN639" s="118"/>
      <c r="AO639" s="118"/>
      <c r="AP639" s="118"/>
      <c r="AQ639" s="118"/>
      <c r="AR639" s="118"/>
      <c r="AS639" s="118"/>
      <c r="AT639" s="118"/>
      <c r="AU639" s="118"/>
      <c r="AV639" s="118"/>
      <c r="AW639" s="118"/>
      <c r="AX639" s="118"/>
      <c r="AY639" s="118"/>
      <c r="AZ639" s="118"/>
      <c r="BA639" s="118"/>
      <c r="BB639" s="19"/>
      <c r="BC639" s="19"/>
      <c r="BQ639" s="12"/>
      <c r="BR639" s="12"/>
      <c r="BS639" s="12"/>
      <c r="BT639" s="76"/>
      <c r="BU639" s="76"/>
    </row>
    <row r="640" spans="1:73">
      <c r="A640" s="19"/>
      <c r="B640" s="19"/>
      <c r="C640" s="19"/>
      <c r="D640" s="19"/>
      <c r="E640" s="89"/>
      <c r="F640" s="89"/>
      <c r="G640" s="19"/>
      <c r="H640" s="90"/>
      <c r="I640" s="90"/>
      <c r="J640" s="19"/>
      <c r="K640" s="19"/>
      <c r="L640" s="19"/>
      <c r="M640" s="19"/>
      <c r="N640" s="19"/>
      <c r="O640" s="19"/>
      <c r="P640" s="19"/>
      <c r="Q640" s="19"/>
      <c r="R640" s="141"/>
      <c r="S640" s="141"/>
      <c r="T640" s="141"/>
      <c r="U640" s="141"/>
      <c r="V640" s="141"/>
      <c r="W640" s="141"/>
      <c r="X640" s="141"/>
      <c r="Y640" s="141"/>
      <c r="Z640" s="568"/>
      <c r="AA640" s="118"/>
      <c r="AB640" s="118"/>
      <c r="AC640" s="118"/>
      <c r="AD640" s="118"/>
      <c r="AE640" s="118"/>
      <c r="AF640" s="118"/>
      <c r="AG640" s="118"/>
      <c r="AH640" s="118"/>
      <c r="AI640" s="118"/>
      <c r="AJ640" s="118"/>
      <c r="AK640" s="118"/>
      <c r="AL640" s="118"/>
      <c r="AM640" s="118"/>
      <c r="AN640" s="118"/>
      <c r="AO640" s="118"/>
      <c r="AP640" s="118"/>
      <c r="AQ640" s="118"/>
      <c r="AR640" s="118"/>
      <c r="AS640" s="118"/>
      <c r="AT640" s="118"/>
      <c r="AU640" s="118"/>
      <c r="AV640" s="118"/>
      <c r="AW640" s="118"/>
      <c r="AX640" s="118"/>
      <c r="AY640" s="118"/>
      <c r="AZ640" s="118"/>
      <c r="BA640" s="118"/>
      <c r="BB640" s="19"/>
      <c r="BC640" s="19"/>
      <c r="BQ640" s="12"/>
      <c r="BR640" s="12"/>
      <c r="BS640" s="12"/>
      <c r="BT640" s="76"/>
      <c r="BU640" s="76"/>
    </row>
    <row r="641" spans="1:73">
      <c r="A641" s="19"/>
      <c r="B641" s="19"/>
      <c r="C641" s="19"/>
      <c r="D641" s="19"/>
      <c r="E641" s="89"/>
      <c r="F641" s="89"/>
      <c r="G641" s="19"/>
      <c r="H641" s="90"/>
      <c r="I641" s="90"/>
      <c r="J641" s="19"/>
      <c r="K641" s="19"/>
      <c r="L641" s="19"/>
      <c r="M641" s="19"/>
      <c r="N641" s="19"/>
      <c r="O641" s="19"/>
      <c r="P641" s="19"/>
      <c r="Q641" s="19"/>
      <c r="R641" s="141"/>
      <c r="S641" s="141"/>
      <c r="T641" s="141"/>
      <c r="U641" s="141"/>
      <c r="V641" s="141"/>
      <c r="W641" s="141"/>
      <c r="X641" s="141"/>
      <c r="Y641" s="141"/>
      <c r="Z641" s="568"/>
      <c r="AA641" s="602"/>
      <c r="AB641" s="602"/>
      <c r="AC641" s="118"/>
      <c r="AD641" s="118"/>
      <c r="AE641" s="118"/>
      <c r="AF641" s="118"/>
      <c r="AG641" s="118"/>
      <c r="AH641" s="118"/>
      <c r="AI641" s="118"/>
      <c r="AJ641" s="118"/>
      <c r="AK641" s="118"/>
      <c r="AL641" s="118"/>
      <c r="AM641" s="118"/>
      <c r="AN641" s="118"/>
      <c r="AP641" s="118"/>
      <c r="AQ641" s="118"/>
      <c r="AR641" s="118"/>
      <c r="AS641" s="118"/>
      <c r="AT641" s="118"/>
      <c r="AU641" s="431"/>
      <c r="AV641" s="431"/>
      <c r="AW641" s="118"/>
      <c r="AX641" s="118"/>
      <c r="AY641" s="118"/>
      <c r="AZ641" s="118"/>
      <c r="BA641" s="118"/>
      <c r="BB641" s="19"/>
      <c r="BC641" s="19"/>
      <c r="BQ641" s="12"/>
      <c r="BR641" s="12"/>
      <c r="BS641" s="12"/>
      <c r="BT641" s="76"/>
      <c r="BU641" s="76"/>
    </row>
    <row r="642" spans="1:73">
      <c r="A642" s="19"/>
      <c r="B642" s="19"/>
      <c r="C642" s="19"/>
      <c r="D642" s="19"/>
      <c r="E642" s="89"/>
      <c r="F642" s="89"/>
      <c r="G642" s="19"/>
      <c r="H642" s="90"/>
      <c r="I642" s="90"/>
      <c r="J642" s="19"/>
      <c r="K642" s="19"/>
      <c r="L642" s="19"/>
      <c r="M642" s="19"/>
      <c r="N642" s="19"/>
      <c r="O642" s="19"/>
      <c r="P642" s="19"/>
      <c r="Q642" s="19"/>
      <c r="R642" s="141"/>
      <c r="S642" s="141"/>
      <c r="T642" s="141"/>
      <c r="U642" s="141"/>
      <c r="V642" s="141"/>
      <c r="W642" s="141"/>
      <c r="X642" s="141"/>
      <c r="Y642" s="141"/>
      <c r="Z642" s="568"/>
      <c r="AA642" s="601"/>
      <c r="AB642" s="601"/>
      <c r="AC642" s="118"/>
      <c r="AD642" s="118"/>
      <c r="AE642" s="118"/>
      <c r="AF642" s="118"/>
      <c r="AG642" s="118"/>
      <c r="AH642" s="118"/>
      <c r="AI642" s="118"/>
      <c r="AJ642" s="118"/>
      <c r="AK642" s="118"/>
      <c r="AL642" s="118"/>
      <c r="AM642" s="118"/>
      <c r="AN642" s="118"/>
      <c r="AO642" s="118"/>
      <c r="AP642" s="118"/>
      <c r="AQ642" s="118"/>
      <c r="AR642" s="118"/>
      <c r="AS642" s="118"/>
      <c r="AT642" s="118"/>
      <c r="AU642" s="601"/>
      <c r="AV642" s="601"/>
      <c r="AW642" s="118"/>
      <c r="AX642" s="118"/>
      <c r="AY642" s="118"/>
      <c r="AZ642" s="118"/>
      <c r="BA642" s="118"/>
      <c r="BB642" s="19"/>
      <c r="BC642" s="19"/>
      <c r="BQ642" s="12"/>
      <c r="BR642" s="12"/>
      <c r="BS642" s="12"/>
      <c r="BT642" s="76"/>
      <c r="BU642" s="76"/>
    </row>
    <row r="643" spans="1:73">
      <c r="A643" s="19"/>
      <c r="B643" s="19"/>
      <c r="C643" s="19"/>
      <c r="D643" s="19"/>
      <c r="E643" s="89"/>
      <c r="F643" s="89"/>
      <c r="G643" s="19"/>
      <c r="H643" s="90"/>
      <c r="I643" s="90"/>
      <c r="J643" s="19"/>
      <c r="K643" s="19"/>
      <c r="L643" s="19"/>
      <c r="M643" s="19"/>
      <c r="N643" s="19"/>
      <c r="O643" s="19"/>
      <c r="P643" s="19"/>
      <c r="Q643" s="19"/>
      <c r="R643" s="141"/>
      <c r="S643" s="141"/>
      <c r="T643" s="141"/>
      <c r="U643" s="141"/>
      <c r="V643" s="141"/>
      <c r="W643" s="141"/>
      <c r="X643" s="141"/>
      <c r="Y643" s="141"/>
      <c r="Z643" s="568"/>
      <c r="AA643" s="601"/>
      <c r="AB643" s="601"/>
      <c r="AC643" s="118"/>
      <c r="AD643" s="118"/>
      <c r="AE643" s="118"/>
      <c r="AF643" s="118"/>
      <c r="AG643" s="118"/>
      <c r="AH643" s="118"/>
      <c r="AI643" s="118"/>
      <c r="AJ643" s="118"/>
      <c r="AK643" s="118"/>
      <c r="AL643" s="118"/>
      <c r="AM643" s="118"/>
      <c r="AN643" s="118"/>
      <c r="AO643" s="118"/>
      <c r="AP643" s="118"/>
      <c r="AQ643" s="118"/>
      <c r="AR643" s="118"/>
      <c r="AS643" s="118"/>
      <c r="AT643" s="118"/>
      <c r="AU643" s="601"/>
      <c r="AV643" s="601"/>
      <c r="AW643" s="118"/>
      <c r="AX643" s="118"/>
      <c r="AY643" s="118"/>
      <c r="AZ643" s="118"/>
      <c r="BA643" s="118"/>
      <c r="BB643" s="19"/>
      <c r="BC643" s="19"/>
      <c r="BQ643" s="12"/>
      <c r="BR643" s="12"/>
      <c r="BS643" s="12"/>
      <c r="BT643" s="76"/>
      <c r="BU643" s="76"/>
    </row>
    <row r="644" spans="1:73">
      <c r="A644" s="19"/>
      <c r="B644" s="19"/>
      <c r="C644" s="19"/>
      <c r="D644" s="19"/>
      <c r="E644" s="89"/>
      <c r="F644" s="89"/>
      <c r="G644" s="19"/>
      <c r="H644" s="90"/>
      <c r="I644" s="90"/>
      <c r="J644" s="19"/>
      <c r="K644" s="19"/>
      <c r="L644" s="19"/>
      <c r="M644" s="19"/>
      <c r="N644" s="19"/>
      <c r="O644" s="19"/>
      <c r="P644" s="19"/>
      <c r="Q644" s="19"/>
      <c r="R644" s="141"/>
      <c r="S644" s="141"/>
      <c r="T644" s="141"/>
      <c r="U644" s="141"/>
      <c r="V644" s="141"/>
      <c r="W644" s="141"/>
      <c r="X644" s="141"/>
      <c r="Y644" s="141"/>
      <c r="Z644" s="568"/>
      <c r="AA644" s="601"/>
      <c r="AB644" s="601"/>
      <c r="AC644" s="118"/>
      <c r="AD644" s="118"/>
      <c r="AE644" s="118"/>
      <c r="AF644" s="118"/>
      <c r="AG644" s="118"/>
      <c r="AH644" s="118"/>
      <c r="AI644" s="118"/>
      <c r="AJ644" s="118"/>
      <c r="AK644" s="118"/>
      <c r="AL644" s="118"/>
      <c r="AM644" s="118"/>
      <c r="AN644" s="118"/>
      <c r="AO644" s="118"/>
      <c r="AP644" s="118"/>
      <c r="AQ644" s="118"/>
      <c r="AR644" s="118"/>
      <c r="AS644" s="118"/>
      <c r="AT644" s="118"/>
      <c r="AU644" s="601"/>
      <c r="AV644" s="601"/>
      <c r="AW644" s="118"/>
      <c r="AX644" s="118"/>
      <c r="AY644" s="118"/>
      <c r="AZ644" s="118"/>
      <c r="BA644" s="118"/>
      <c r="BB644" s="19"/>
      <c r="BC644" s="19"/>
      <c r="BQ644" s="12"/>
      <c r="BR644" s="12"/>
      <c r="BS644" s="12"/>
      <c r="BT644" s="76"/>
      <c r="BU644" s="76"/>
    </row>
    <row r="645" spans="1:73">
      <c r="A645" s="19"/>
      <c r="B645" s="19"/>
      <c r="C645" s="19"/>
      <c r="D645" s="19"/>
      <c r="E645" s="89"/>
      <c r="F645" s="89"/>
      <c r="G645" s="19"/>
      <c r="H645" s="90"/>
      <c r="I645" s="90"/>
      <c r="J645" s="19"/>
      <c r="K645" s="19"/>
      <c r="L645" s="19"/>
      <c r="M645" s="19"/>
      <c r="N645" s="19"/>
      <c r="O645" s="19"/>
      <c r="P645" s="19"/>
      <c r="Q645" s="19"/>
      <c r="R645" s="141"/>
      <c r="S645" s="141"/>
      <c r="T645" s="141"/>
      <c r="U645" s="141"/>
      <c r="V645" s="141"/>
      <c r="W645" s="141"/>
      <c r="X645" s="141"/>
      <c r="Y645" s="141"/>
      <c r="Z645" s="568"/>
      <c r="AA645" s="601"/>
      <c r="AB645" s="601"/>
      <c r="AC645" s="118"/>
      <c r="AD645" s="118"/>
      <c r="AE645" s="118"/>
      <c r="AF645" s="118"/>
      <c r="AG645" s="118"/>
      <c r="AH645" s="118"/>
      <c r="AI645" s="118"/>
      <c r="AJ645" s="118"/>
      <c r="AK645" s="118"/>
      <c r="AL645" s="118"/>
      <c r="AM645" s="118"/>
      <c r="AN645" s="118"/>
      <c r="AO645" s="118"/>
      <c r="AP645" s="118"/>
      <c r="AQ645" s="118"/>
      <c r="AR645" s="118"/>
      <c r="AS645" s="118"/>
      <c r="AT645" s="118"/>
      <c r="AU645" s="601"/>
      <c r="AV645" s="601"/>
      <c r="AW645" s="118"/>
      <c r="AX645" s="118"/>
      <c r="AY645" s="118"/>
      <c r="AZ645" s="118"/>
      <c r="BA645" s="118"/>
      <c r="BB645" s="19"/>
      <c r="BC645" s="19"/>
      <c r="BQ645" s="12"/>
      <c r="BR645" s="12"/>
      <c r="BS645" s="12"/>
      <c r="BT645" s="76"/>
      <c r="BU645" s="76"/>
    </row>
    <row r="646" spans="1:73">
      <c r="A646" s="19"/>
      <c r="B646" s="19"/>
      <c r="C646" s="19"/>
      <c r="D646" s="19"/>
      <c r="E646" s="89"/>
      <c r="F646" s="89"/>
      <c r="G646" s="19"/>
      <c r="H646" s="90"/>
      <c r="I646" s="90"/>
      <c r="J646" s="19"/>
      <c r="K646" s="19"/>
      <c r="L646" s="19"/>
      <c r="M646" s="19"/>
      <c r="N646" s="19"/>
      <c r="O646" s="19"/>
      <c r="P646" s="19"/>
      <c r="Q646" s="19"/>
      <c r="R646" s="141"/>
      <c r="S646" s="141"/>
      <c r="T646" s="141"/>
      <c r="U646" s="141"/>
      <c r="V646" s="141"/>
      <c r="W646" s="141"/>
      <c r="X646" s="141"/>
      <c r="Y646" s="141"/>
      <c r="Z646" s="568"/>
      <c r="AA646" s="601"/>
      <c r="AB646" s="601"/>
      <c r="AC646" s="118"/>
      <c r="AD646" s="118"/>
      <c r="AE646" s="118"/>
      <c r="AF646" s="118"/>
      <c r="AG646" s="118"/>
      <c r="AH646" s="118"/>
      <c r="AI646" s="118"/>
      <c r="AJ646" s="118"/>
      <c r="AK646" s="118"/>
      <c r="AL646" s="118"/>
      <c r="AM646" s="118"/>
      <c r="AN646" s="118"/>
      <c r="AO646" s="118"/>
      <c r="AP646" s="118"/>
      <c r="AQ646" s="118"/>
      <c r="AR646" s="118"/>
      <c r="AS646" s="118"/>
      <c r="AT646" s="118"/>
      <c r="AU646" s="601"/>
      <c r="AV646" s="601"/>
      <c r="AW646" s="118"/>
      <c r="AX646" s="118"/>
      <c r="AY646" s="118"/>
      <c r="AZ646" s="118"/>
      <c r="BA646" s="118"/>
      <c r="BB646" s="19"/>
      <c r="BC646" s="19"/>
      <c r="BQ646" s="12"/>
      <c r="BR646" s="12"/>
      <c r="BS646" s="12"/>
      <c r="BT646" s="76"/>
      <c r="BU646" s="76"/>
    </row>
    <row r="647" spans="1:73">
      <c r="A647" s="19"/>
      <c r="B647" s="19"/>
      <c r="C647" s="19"/>
      <c r="D647" s="19"/>
      <c r="E647" s="89"/>
      <c r="F647" s="89"/>
      <c r="G647" s="19"/>
      <c r="H647" s="90"/>
      <c r="I647" s="90"/>
      <c r="J647" s="19"/>
      <c r="K647" s="19"/>
      <c r="L647" s="19"/>
      <c r="M647" s="19"/>
      <c r="N647" s="19"/>
      <c r="O647" s="19"/>
      <c r="P647" s="19"/>
      <c r="Q647" s="19"/>
      <c r="R647" s="141"/>
      <c r="S647" s="141"/>
      <c r="T647" s="141"/>
      <c r="U647" s="141"/>
      <c r="V647" s="141"/>
      <c r="W647" s="141"/>
      <c r="X647" s="141"/>
      <c r="Y647" s="141"/>
      <c r="Z647" s="568"/>
      <c r="AA647" s="601"/>
      <c r="AB647" s="601"/>
      <c r="AC647" s="118"/>
      <c r="AD647" s="118"/>
      <c r="AE647" s="118"/>
      <c r="AF647" s="118"/>
      <c r="AG647" s="118"/>
      <c r="AH647" s="118"/>
      <c r="AI647" s="118"/>
      <c r="AJ647" s="118"/>
      <c r="AK647" s="118"/>
      <c r="AL647" s="118"/>
      <c r="AM647" s="118"/>
      <c r="AN647" s="118"/>
      <c r="AO647" s="118"/>
      <c r="AP647" s="118"/>
      <c r="AQ647" s="118"/>
      <c r="AR647" s="118"/>
      <c r="AS647" s="118"/>
      <c r="AT647" s="118"/>
      <c r="AU647" s="601"/>
      <c r="AV647" s="601"/>
      <c r="AW647" s="118"/>
      <c r="AX647" s="118"/>
      <c r="AY647" s="118"/>
      <c r="AZ647" s="118"/>
      <c r="BA647" s="118"/>
      <c r="BB647" s="19"/>
      <c r="BC647" s="19"/>
      <c r="BQ647" s="12"/>
      <c r="BR647" s="12"/>
      <c r="BS647" s="12"/>
      <c r="BT647" s="76"/>
      <c r="BU647" s="76"/>
    </row>
    <row r="648" spans="1:73">
      <c r="A648" s="19"/>
      <c r="B648" s="19"/>
      <c r="C648" s="19"/>
      <c r="D648" s="19"/>
      <c r="E648" s="89"/>
      <c r="F648" s="89"/>
      <c r="G648" s="19"/>
      <c r="H648" s="90"/>
      <c r="I648" s="90"/>
      <c r="J648" s="19"/>
      <c r="K648" s="19"/>
      <c r="L648" s="19"/>
      <c r="M648" s="19"/>
      <c r="N648" s="19"/>
      <c r="O648" s="19"/>
      <c r="P648" s="19"/>
      <c r="Q648" s="19"/>
      <c r="R648" s="141"/>
      <c r="S648" s="141"/>
      <c r="T648" s="141"/>
      <c r="U648" s="141"/>
      <c r="V648" s="141"/>
      <c r="W648" s="141"/>
      <c r="X648" s="141"/>
      <c r="Y648" s="141"/>
      <c r="Z648" s="568"/>
      <c r="AA648" s="601"/>
      <c r="AB648" s="601"/>
      <c r="AC648" s="118"/>
      <c r="AD648" s="118"/>
      <c r="AE648" s="118"/>
      <c r="AF648" s="118"/>
      <c r="AG648" s="118"/>
      <c r="AH648" s="118"/>
      <c r="AI648" s="118"/>
      <c r="AJ648" s="118"/>
      <c r="AK648" s="118"/>
      <c r="AL648" s="118"/>
      <c r="AM648" s="118"/>
      <c r="AN648" s="118"/>
      <c r="AO648" s="118"/>
      <c r="AP648" s="118"/>
      <c r="AQ648" s="118"/>
      <c r="AR648" s="118"/>
      <c r="AS648" s="118"/>
      <c r="AT648" s="118"/>
      <c r="AU648" s="601"/>
      <c r="AV648" s="601"/>
      <c r="AW648" s="118"/>
      <c r="AX648" s="118"/>
      <c r="AY648" s="118"/>
      <c r="AZ648" s="118"/>
      <c r="BA648" s="118"/>
      <c r="BB648" s="19"/>
      <c r="BC648" s="19"/>
      <c r="BQ648" s="12"/>
      <c r="BR648" s="12"/>
      <c r="BS648" s="12"/>
      <c r="BT648" s="76"/>
      <c r="BU648" s="76"/>
    </row>
    <row r="649" spans="1:73">
      <c r="A649" s="19"/>
      <c r="B649" s="19"/>
      <c r="C649" s="19"/>
      <c r="D649" s="19"/>
      <c r="E649" s="89"/>
      <c r="F649" s="89"/>
      <c r="G649" s="19"/>
      <c r="H649" s="90"/>
      <c r="I649" s="90"/>
      <c r="J649" s="19"/>
      <c r="K649" s="19"/>
      <c r="L649" s="19"/>
      <c r="M649" s="19"/>
      <c r="N649" s="19"/>
      <c r="O649" s="19"/>
      <c r="P649" s="19"/>
      <c r="Q649" s="19"/>
      <c r="R649" s="141"/>
      <c r="S649" s="141"/>
      <c r="T649" s="141"/>
      <c r="U649" s="141"/>
      <c r="V649" s="141"/>
      <c r="W649" s="141"/>
      <c r="X649" s="141"/>
      <c r="Y649" s="141"/>
      <c r="Z649" s="568"/>
      <c r="AA649" s="601"/>
      <c r="AB649" s="601"/>
      <c r="AC649" s="118"/>
      <c r="AD649" s="118"/>
      <c r="AE649" s="118"/>
      <c r="AF649" s="118"/>
      <c r="AG649" s="118"/>
      <c r="AH649" s="118"/>
      <c r="AI649" s="118"/>
      <c r="AJ649" s="118"/>
      <c r="AK649" s="118"/>
      <c r="AL649" s="118"/>
      <c r="AM649" s="118"/>
      <c r="AN649" s="118"/>
      <c r="AO649" s="118"/>
      <c r="AP649" s="118"/>
      <c r="AQ649" s="118"/>
      <c r="AR649" s="118"/>
      <c r="AS649" s="118"/>
      <c r="AT649" s="118"/>
      <c r="AU649" s="601"/>
      <c r="AV649" s="601"/>
      <c r="AW649" s="118"/>
      <c r="AX649" s="118"/>
      <c r="AY649" s="118"/>
      <c r="AZ649" s="118"/>
      <c r="BA649" s="118"/>
      <c r="BB649" s="19"/>
      <c r="BC649" s="19"/>
      <c r="BQ649" s="12"/>
      <c r="BR649" s="12"/>
      <c r="BS649" s="12"/>
      <c r="BT649" s="76"/>
      <c r="BU649" s="76"/>
    </row>
    <row r="650" spans="1:73">
      <c r="A650" s="19"/>
      <c r="B650" s="19"/>
      <c r="C650" s="19"/>
      <c r="D650" s="19"/>
      <c r="E650" s="89"/>
      <c r="F650" s="89"/>
      <c r="G650" s="19"/>
      <c r="H650" s="90"/>
      <c r="I650" s="90"/>
      <c r="J650" s="19"/>
      <c r="K650" s="19"/>
      <c r="L650" s="19"/>
      <c r="M650" s="19"/>
      <c r="N650" s="19"/>
      <c r="O650" s="19"/>
      <c r="P650" s="19"/>
      <c r="Q650" s="19"/>
      <c r="R650" s="141"/>
      <c r="S650" s="141"/>
      <c r="T650" s="141"/>
      <c r="U650" s="141"/>
      <c r="V650" s="141"/>
      <c r="W650" s="141"/>
      <c r="X650" s="141"/>
      <c r="Y650" s="141"/>
      <c r="Z650" s="568"/>
      <c r="AA650" s="601"/>
      <c r="AB650" s="601"/>
      <c r="AC650" s="118"/>
      <c r="AD650" s="118"/>
      <c r="AE650" s="118"/>
      <c r="AF650" s="118"/>
      <c r="AG650" s="118"/>
      <c r="AH650" s="118"/>
      <c r="AI650" s="118"/>
      <c r="AJ650" s="118"/>
      <c r="AK650" s="118"/>
      <c r="AL650" s="118"/>
      <c r="AM650" s="118"/>
      <c r="AN650" s="118"/>
      <c r="AO650" s="118"/>
      <c r="AP650" s="118"/>
      <c r="AQ650" s="118"/>
      <c r="AR650" s="118"/>
      <c r="AS650" s="118"/>
      <c r="AT650" s="118"/>
      <c r="AU650" s="601"/>
      <c r="AV650" s="601"/>
      <c r="AW650" s="118"/>
      <c r="AX650" s="118"/>
      <c r="AY650" s="118"/>
      <c r="AZ650" s="118"/>
      <c r="BA650" s="118"/>
      <c r="BB650" s="19"/>
      <c r="BC650" s="19"/>
      <c r="BQ650" s="12"/>
      <c r="BR650" s="12"/>
      <c r="BS650" s="12"/>
      <c r="BT650" s="76"/>
      <c r="BU650" s="76"/>
    </row>
    <row r="651" spans="1:73">
      <c r="A651" s="19"/>
      <c r="B651" s="19"/>
      <c r="C651" s="19"/>
      <c r="D651" s="19"/>
      <c r="E651" s="89"/>
      <c r="F651" s="89"/>
      <c r="G651" s="19"/>
      <c r="H651" s="90"/>
      <c r="I651" s="90"/>
      <c r="J651" s="19"/>
      <c r="K651" s="19"/>
      <c r="L651" s="19"/>
      <c r="M651" s="19"/>
      <c r="N651" s="19"/>
      <c r="O651" s="19"/>
      <c r="P651" s="19"/>
      <c r="Q651" s="19"/>
      <c r="R651" s="141"/>
      <c r="S651" s="141"/>
      <c r="T651" s="141"/>
      <c r="U651" s="141"/>
      <c r="V651" s="141"/>
      <c r="W651" s="141"/>
      <c r="X651" s="141"/>
      <c r="Y651" s="141"/>
      <c r="Z651" s="568"/>
      <c r="AA651" s="601"/>
      <c r="AB651" s="601"/>
      <c r="AC651" s="118"/>
      <c r="AD651" s="118"/>
      <c r="AE651" s="118"/>
      <c r="AF651" s="118"/>
      <c r="AG651" s="118"/>
      <c r="AH651" s="118"/>
      <c r="AI651" s="118"/>
      <c r="AJ651" s="118"/>
      <c r="AK651" s="118"/>
      <c r="AL651" s="118"/>
      <c r="AM651" s="118"/>
      <c r="AN651" s="118"/>
      <c r="AO651" s="118"/>
      <c r="AP651" s="118"/>
      <c r="AQ651" s="118"/>
      <c r="AR651" s="118"/>
      <c r="AS651" s="118"/>
      <c r="AT651" s="118"/>
      <c r="AU651" s="601"/>
      <c r="AV651" s="601"/>
      <c r="AW651" s="118"/>
      <c r="AX651" s="118"/>
      <c r="AY651" s="118"/>
      <c r="AZ651" s="118"/>
      <c r="BA651" s="118"/>
      <c r="BB651" s="19"/>
      <c r="BC651" s="19"/>
      <c r="BQ651" s="12"/>
      <c r="BR651" s="12"/>
      <c r="BS651" s="12"/>
      <c r="BT651" s="76"/>
      <c r="BU651" s="76"/>
    </row>
    <row r="652" spans="1:73">
      <c r="A652" s="19"/>
      <c r="B652" s="19"/>
      <c r="C652" s="19"/>
      <c r="D652" s="19"/>
      <c r="E652" s="89"/>
      <c r="F652" s="89"/>
      <c r="G652" s="19"/>
      <c r="H652" s="90"/>
      <c r="I652" s="90"/>
      <c r="J652" s="19"/>
      <c r="K652" s="19"/>
      <c r="L652" s="19"/>
      <c r="M652" s="19"/>
      <c r="N652" s="19"/>
      <c r="O652" s="19"/>
      <c r="P652" s="19"/>
      <c r="Q652" s="19"/>
      <c r="R652" s="141"/>
      <c r="S652" s="141"/>
      <c r="T652" s="141"/>
      <c r="U652" s="141"/>
      <c r="V652" s="141"/>
      <c r="W652" s="141"/>
      <c r="X652" s="141"/>
      <c r="Y652" s="141"/>
      <c r="Z652" s="568"/>
      <c r="AA652" s="118"/>
      <c r="AB652" s="118"/>
      <c r="AC652" s="118"/>
      <c r="AD652" s="118"/>
      <c r="AE652" s="118"/>
      <c r="AF652" s="118"/>
      <c r="AG652" s="118"/>
      <c r="AH652" s="118"/>
      <c r="AI652" s="118"/>
      <c r="AJ652" s="118"/>
      <c r="AK652" s="118"/>
      <c r="AL652" s="118"/>
      <c r="AM652" s="118"/>
      <c r="AN652" s="118"/>
      <c r="AO652" s="118"/>
      <c r="AP652" s="118"/>
      <c r="AQ652" s="118"/>
      <c r="AR652" s="118"/>
      <c r="AS652" s="118"/>
      <c r="AT652" s="118"/>
      <c r="AU652" s="118"/>
      <c r="AV652" s="118"/>
      <c r="AW652" s="118"/>
      <c r="AX652" s="118"/>
      <c r="AY652" s="118"/>
      <c r="AZ652" s="118"/>
      <c r="BA652" s="118"/>
      <c r="BB652" s="19"/>
      <c r="BC652" s="19"/>
      <c r="BQ652" s="12"/>
      <c r="BR652" s="12"/>
      <c r="BS652" s="12"/>
      <c r="BT652" s="76"/>
      <c r="BU652" s="76"/>
    </row>
    <row r="653" spans="1:73">
      <c r="A653" s="19"/>
      <c r="B653" s="19"/>
      <c r="C653" s="19"/>
      <c r="D653" s="19"/>
      <c r="E653" s="89"/>
      <c r="F653" s="89"/>
      <c r="G653" s="19"/>
      <c r="H653" s="90"/>
      <c r="I653" s="90"/>
      <c r="J653" s="19"/>
      <c r="K653" s="19"/>
      <c r="L653" s="19"/>
      <c r="M653" s="19"/>
      <c r="N653" s="19"/>
      <c r="O653" s="19"/>
      <c r="P653" s="19"/>
      <c r="Q653" s="19"/>
      <c r="R653" s="141"/>
      <c r="S653" s="141"/>
      <c r="T653" s="141"/>
      <c r="U653" s="141"/>
      <c r="V653" s="141"/>
      <c r="W653" s="141"/>
      <c r="X653" s="141"/>
      <c r="Y653" s="141"/>
      <c r="Z653" s="568"/>
      <c r="AA653" s="118"/>
      <c r="AB653" s="118"/>
      <c r="AC653" s="118"/>
      <c r="AD653" s="118"/>
      <c r="AE653" s="118"/>
      <c r="AF653" s="118"/>
      <c r="AG653" s="118"/>
      <c r="AH653" s="118"/>
      <c r="AI653" s="118"/>
      <c r="AJ653" s="118"/>
      <c r="AK653" s="118"/>
      <c r="AL653" s="118"/>
      <c r="AM653" s="118"/>
      <c r="AN653" s="118"/>
      <c r="AO653" s="118"/>
      <c r="AP653" s="118"/>
      <c r="AQ653" s="118"/>
      <c r="AR653" s="118"/>
      <c r="AS653" s="118"/>
      <c r="AT653" s="118"/>
      <c r="AU653" s="118"/>
      <c r="AV653" s="118"/>
      <c r="AW653" s="118"/>
      <c r="AX653" s="118"/>
      <c r="AY653" s="118"/>
      <c r="AZ653" s="118"/>
      <c r="BA653" s="118"/>
      <c r="BB653" s="19"/>
      <c r="BC653" s="19"/>
      <c r="BQ653" s="12"/>
      <c r="BR653" s="12"/>
      <c r="BS653" s="12"/>
      <c r="BT653" s="76"/>
      <c r="BU653" s="76"/>
    </row>
    <row r="654" spans="1:73">
      <c r="A654" s="19"/>
      <c r="B654" s="19"/>
      <c r="C654" s="19"/>
      <c r="D654" s="19"/>
      <c r="E654" s="89"/>
      <c r="F654" s="89"/>
      <c r="G654" s="19"/>
      <c r="H654" s="90"/>
      <c r="I654" s="90"/>
      <c r="J654" s="19"/>
      <c r="K654" s="19"/>
      <c r="L654" s="19"/>
      <c r="M654" s="19"/>
      <c r="N654" s="19"/>
      <c r="O654" s="19"/>
      <c r="P654" s="19"/>
      <c r="Q654" s="19"/>
      <c r="R654" s="141"/>
      <c r="S654" s="141"/>
      <c r="T654" s="141"/>
      <c r="U654" s="141"/>
      <c r="V654" s="141"/>
      <c r="W654" s="141"/>
      <c r="X654" s="141"/>
      <c r="Y654" s="141"/>
      <c r="Z654" s="19"/>
      <c r="AA654" s="602"/>
      <c r="AB654" s="602"/>
      <c r="AC654" s="118"/>
      <c r="AD654" s="118"/>
      <c r="AE654" s="118"/>
      <c r="AF654" s="118"/>
      <c r="AG654" s="118"/>
      <c r="AH654" s="118"/>
      <c r="AI654" s="118"/>
      <c r="AJ654" s="118"/>
      <c r="AK654" s="118"/>
      <c r="AL654" s="118"/>
      <c r="AM654" s="118"/>
      <c r="AN654" s="118"/>
      <c r="AO654" s="118"/>
      <c r="AP654" s="118"/>
      <c r="AQ654" s="118"/>
      <c r="AR654" s="118"/>
      <c r="AS654" s="118"/>
      <c r="AT654" s="118"/>
      <c r="AU654" s="431"/>
      <c r="AV654" s="431"/>
      <c r="AW654" s="118"/>
      <c r="AX654" s="118"/>
      <c r="AY654" s="118"/>
      <c r="AZ654" s="118"/>
      <c r="BA654" s="118"/>
      <c r="BB654" s="19"/>
      <c r="BC654" s="19"/>
      <c r="BQ654" s="12"/>
      <c r="BR654" s="12"/>
      <c r="BS654" s="12"/>
      <c r="BT654" s="76"/>
      <c r="BU654" s="76"/>
    </row>
    <row r="655" spans="1:73">
      <c r="A655" s="19"/>
      <c r="B655" s="19"/>
      <c r="C655" s="19"/>
      <c r="D655" s="19"/>
      <c r="E655" s="89"/>
      <c r="F655" s="89"/>
      <c r="G655" s="19"/>
      <c r="H655" s="90"/>
      <c r="I655" s="90"/>
      <c r="J655" s="19"/>
      <c r="K655" s="19"/>
      <c r="L655" s="19"/>
      <c r="M655" s="19"/>
      <c r="N655" s="19"/>
      <c r="O655" s="19"/>
      <c r="P655" s="19"/>
      <c r="Q655" s="19"/>
      <c r="R655" s="141"/>
      <c r="S655" s="141"/>
      <c r="T655" s="141"/>
      <c r="U655" s="141"/>
      <c r="V655" s="141"/>
      <c r="W655" s="141"/>
      <c r="X655" s="141"/>
      <c r="Y655" s="141"/>
      <c r="Z655" s="19"/>
      <c r="AA655" s="601"/>
      <c r="AB655" s="601"/>
      <c r="AC655" s="118"/>
      <c r="AD655" s="118"/>
      <c r="AE655" s="118"/>
      <c r="AF655" s="118"/>
      <c r="AG655" s="118"/>
      <c r="AH655" s="118"/>
      <c r="AI655" s="118"/>
      <c r="AJ655" s="118"/>
      <c r="AK655" s="118"/>
      <c r="AL655" s="118"/>
      <c r="AM655" s="118"/>
      <c r="AN655" s="118"/>
      <c r="AO655" s="118"/>
      <c r="AP655" s="118"/>
      <c r="AQ655" s="118"/>
      <c r="AR655" s="118"/>
      <c r="AS655" s="118"/>
      <c r="AT655" s="118"/>
      <c r="AU655" s="601"/>
      <c r="AV655" s="601"/>
      <c r="AW655" s="118"/>
      <c r="AX655" s="118"/>
      <c r="AY655" s="118"/>
      <c r="AZ655" s="118"/>
      <c r="BA655" s="118"/>
      <c r="BB655" s="19"/>
      <c r="BC655" s="19"/>
      <c r="BQ655" s="12"/>
      <c r="BR655" s="12"/>
      <c r="BS655" s="12"/>
      <c r="BT655" s="76"/>
      <c r="BU655" s="76"/>
    </row>
    <row r="656" spans="1:73" ht="12.75" customHeight="1">
      <c r="A656" s="19"/>
      <c r="B656" s="19"/>
      <c r="C656" s="19"/>
      <c r="D656" s="19"/>
      <c r="E656" s="89"/>
      <c r="F656" s="89"/>
      <c r="G656" s="19"/>
      <c r="H656" s="90"/>
      <c r="I656" s="90"/>
      <c r="J656" s="19"/>
      <c r="K656" s="19"/>
      <c r="L656" s="19"/>
      <c r="M656" s="19"/>
      <c r="N656" s="19"/>
      <c r="O656" s="19"/>
      <c r="P656" s="19"/>
      <c r="Q656" s="19"/>
      <c r="R656" s="141"/>
      <c r="S656" s="141"/>
      <c r="T656" s="141"/>
      <c r="U656" s="141"/>
      <c r="V656" s="141"/>
      <c r="W656" s="141"/>
      <c r="X656" s="141"/>
      <c r="Y656" s="141"/>
      <c r="Z656" s="19"/>
      <c r="AA656" s="601"/>
      <c r="AB656" s="601"/>
      <c r="AC656" s="118"/>
      <c r="AD656" s="118"/>
      <c r="AE656" s="118"/>
      <c r="AF656" s="118"/>
      <c r="AG656" s="118"/>
      <c r="AH656" s="118"/>
      <c r="AI656" s="118"/>
      <c r="AJ656" s="118"/>
      <c r="AK656" s="118"/>
      <c r="AL656" s="118"/>
      <c r="AM656" s="118"/>
      <c r="AN656" s="118"/>
      <c r="AO656" s="118"/>
      <c r="AP656" s="118"/>
      <c r="AQ656" s="118"/>
      <c r="AR656" s="118"/>
      <c r="AS656" s="118"/>
      <c r="AT656" s="118"/>
      <c r="AU656" s="601"/>
      <c r="AV656" s="601"/>
      <c r="AW656" s="118"/>
      <c r="AX656" s="118"/>
      <c r="AY656" s="118"/>
      <c r="AZ656" s="118"/>
      <c r="BA656" s="118"/>
      <c r="BB656" s="19"/>
      <c r="BC656" s="19"/>
      <c r="BQ656" s="12"/>
      <c r="BR656" s="12"/>
      <c r="BS656" s="12"/>
      <c r="BT656" s="76"/>
      <c r="BU656" s="76"/>
    </row>
    <row r="657" spans="1:73">
      <c r="A657" s="19"/>
      <c r="B657" s="19"/>
      <c r="C657" s="19"/>
      <c r="D657" s="19"/>
      <c r="E657" s="89"/>
      <c r="F657" s="89"/>
      <c r="G657" s="19"/>
      <c r="H657" s="90"/>
      <c r="I657" s="90"/>
      <c r="J657" s="19"/>
      <c r="K657" s="19"/>
      <c r="L657" s="19"/>
      <c r="M657" s="19"/>
      <c r="N657" s="19"/>
      <c r="O657" s="19"/>
      <c r="P657" s="19"/>
      <c r="Q657" s="19"/>
      <c r="R657" s="141"/>
      <c r="S657" s="141"/>
      <c r="T657" s="141"/>
      <c r="U657" s="141"/>
      <c r="V657" s="141"/>
      <c r="W657" s="141"/>
      <c r="X657" s="141"/>
      <c r="Y657" s="141"/>
      <c r="Z657" s="19"/>
      <c r="AA657" s="601"/>
      <c r="AB657" s="601"/>
      <c r="AC657" s="118"/>
      <c r="AD657" s="118"/>
      <c r="AE657" s="118"/>
      <c r="AF657" s="118"/>
      <c r="AG657" s="118"/>
      <c r="AH657" s="118"/>
      <c r="AI657" s="118"/>
      <c r="AJ657" s="118"/>
      <c r="AK657" s="118"/>
      <c r="AL657" s="118"/>
      <c r="AM657" s="118"/>
      <c r="AN657" s="118"/>
      <c r="AO657" s="118"/>
      <c r="AP657" s="118"/>
      <c r="AQ657" s="118"/>
      <c r="AR657" s="118"/>
      <c r="AS657" s="118"/>
      <c r="AT657" s="118"/>
      <c r="AU657" s="601"/>
      <c r="AV657" s="601"/>
      <c r="AW657" s="118"/>
      <c r="AX657" s="118"/>
      <c r="AY657" s="118"/>
      <c r="AZ657" s="118"/>
      <c r="BA657" s="118"/>
      <c r="BB657" s="19"/>
      <c r="BC657" s="19"/>
      <c r="BQ657" s="12"/>
      <c r="BR657" s="12"/>
      <c r="BS657" s="12"/>
      <c r="BT657" s="76"/>
      <c r="BU657" s="76"/>
    </row>
    <row r="658" spans="1:73">
      <c r="A658" s="19"/>
      <c r="B658" s="19"/>
      <c r="C658" s="19"/>
      <c r="D658" s="19"/>
      <c r="E658" s="89"/>
      <c r="F658" s="89"/>
      <c r="G658" s="19"/>
      <c r="H658" s="90"/>
      <c r="I658" s="90"/>
      <c r="J658" s="19"/>
      <c r="K658" s="19"/>
      <c r="L658" s="19"/>
      <c r="M658" s="19"/>
      <c r="N658" s="19"/>
      <c r="O658" s="19"/>
      <c r="P658" s="19"/>
      <c r="Q658" s="19"/>
      <c r="R658" s="141"/>
      <c r="S658" s="141"/>
      <c r="T658" s="141"/>
      <c r="U658" s="141"/>
      <c r="V658" s="141"/>
      <c r="W658" s="141"/>
      <c r="X658" s="141"/>
      <c r="Y658" s="141"/>
      <c r="Z658" s="19"/>
      <c r="AA658" s="601"/>
      <c r="AB658" s="601"/>
      <c r="AC658" s="118"/>
      <c r="AD658" s="118"/>
      <c r="AE658" s="118"/>
      <c r="AF658" s="118"/>
      <c r="AG658" s="118"/>
      <c r="AH658" s="118"/>
      <c r="AI658" s="118"/>
      <c r="AJ658" s="118"/>
      <c r="AK658" s="118"/>
      <c r="AL658" s="118"/>
      <c r="AM658" s="118"/>
      <c r="AN658" s="118"/>
      <c r="AO658" s="118"/>
      <c r="AP658" s="118"/>
      <c r="AQ658" s="118"/>
      <c r="AR658" s="118"/>
      <c r="AS658" s="118"/>
      <c r="AT658" s="118"/>
      <c r="AU658" s="601"/>
      <c r="AV658" s="601"/>
      <c r="AW658" s="118"/>
      <c r="AX658" s="118"/>
      <c r="AY658" s="118"/>
      <c r="AZ658" s="118"/>
      <c r="BA658" s="118"/>
      <c r="BB658" s="19"/>
      <c r="BC658" s="19"/>
      <c r="BQ658" s="12"/>
      <c r="BR658" s="12"/>
      <c r="BS658" s="12"/>
      <c r="BT658" s="76"/>
      <c r="BU658" s="76"/>
    </row>
    <row r="659" spans="1:73">
      <c r="A659" s="19"/>
      <c r="B659" s="19"/>
      <c r="C659" s="19"/>
      <c r="D659" s="19"/>
      <c r="E659" s="89"/>
      <c r="F659" s="89"/>
      <c r="G659" s="19"/>
      <c r="H659" s="90"/>
      <c r="I659" s="90"/>
      <c r="J659" s="19"/>
      <c r="K659" s="19"/>
      <c r="L659" s="19"/>
      <c r="M659" s="19"/>
      <c r="N659" s="19"/>
      <c r="O659" s="19"/>
      <c r="P659" s="19"/>
      <c r="Q659" s="19"/>
      <c r="R659" s="141"/>
      <c r="S659" s="141"/>
      <c r="T659" s="141"/>
      <c r="U659" s="141"/>
      <c r="V659" s="141"/>
      <c r="W659" s="141"/>
      <c r="X659" s="141"/>
      <c r="Y659" s="141"/>
      <c r="Z659" s="19"/>
      <c r="AA659" s="601"/>
      <c r="AB659" s="601"/>
      <c r="AC659" s="118"/>
      <c r="AD659" s="118"/>
      <c r="AE659" s="118"/>
      <c r="AF659" s="118"/>
      <c r="AG659" s="118"/>
      <c r="AH659" s="118"/>
      <c r="AI659" s="118"/>
      <c r="AJ659" s="118"/>
      <c r="AK659" s="118"/>
      <c r="AL659" s="118"/>
      <c r="AM659" s="118"/>
      <c r="AN659" s="118"/>
      <c r="AO659" s="118"/>
      <c r="AP659" s="118"/>
      <c r="AQ659" s="118"/>
      <c r="AR659" s="118"/>
      <c r="AS659" s="118"/>
      <c r="AT659" s="118"/>
      <c r="AU659" s="601"/>
      <c r="AV659" s="601"/>
      <c r="AW659" s="118"/>
      <c r="AX659" s="118"/>
      <c r="AY659" s="118"/>
      <c r="AZ659" s="118"/>
      <c r="BA659" s="118"/>
      <c r="BB659" s="19"/>
      <c r="BC659" s="19"/>
      <c r="BQ659" s="12"/>
      <c r="BR659" s="12"/>
      <c r="BS659" s="12"/>
      <c r="BT659" s="76"/>
      <c r="BU659" s="76"/>
    </row>
    <row r="660" spans="1:73">
      <c r="A660" s="19"/>
      <c r="B660" s="19"/>
      <c r="C660" s="19"/>
      <c r="D660" s="19"/>
      <c r="E660" s="89"/>
      <c r="F660" s="89"/>
      <c r="G660" s="19"/>
      <c r="H660" s="90"/>
      <c r="I660" s="90"/>
      <c r="J660" s="19"/>
      <c r="K660" s="19"/>
      <c r="L660" s="19"/>
      <c r="M660" s="19"/>
      <c r="N660" s="19"/>
      <c r="O660" s="19"/>
      <c r="P660" s="19"/>
      <c r="Q660" s="19"/>
      <c r="R660" s="141"/>
      <c r="S660" s="141"/>
      <c r="T660" s="141"/>
      <c r="U660" s="141"/>
      <c r="V660" s="141"/>
      <c r="W660" s="141"/>
      <c r="X660" s="141"/>
      <c r="Y660" s="141"/>
      <c r="Z660" s="19"/>
      <c r="AA660" s="601"/>
      <c r="AB660" s="601"/>
      <c r="AC660" s="118"/>
      <c r="AD660" s="118"/>
      <c r="AE660" s="118"/>
      <c r="AF660" s="118"/>
      <c r="AG660" s="118"/>
      <c r="AH660" s="118"/>
      <c r="AI660" s="118"/>
      <c r="AJ660" s="118"/>
      <c r="AK660" s="118"/>
      <c r="AL660" s="118"/>
      <c r="AM660" s="118"/>
      <c r="AN660" s="118"/>
      <c r="AO660" s="118"/>
      <c r="AP660" s="118"/>
      <c r="AQ660" s="118"/>
      <c r="AR660" s="118"/>
      <c r="AS660" s="118"/>
      <c r="AT660" s="118"/>
      <c r="AU660" s="601"/>
      <c r="AV660" s="601"/>
      <c r="AW660" s="118"/>
      <c r="AX660" s="118"/>
      <c r="AY660" s="118"/>
      <c r="AZ660" s="118"/>
      <c r="BA660" s="118"/>
      <c r="BB660" s="19"/>
      <c r="BC660" s="19"/>
      <c r="BQ660" s="12"/>
      <c r="BR660" s="12"/>
      <c r="BS660" s="12"/>
      <c r="BT660" s="76"/>
      <c r="BU660" s="76"/>
    </row>
    <row r="661" spans="1:73">
      <c r="A661" s="19"/>
      <c r="B661" s="19"/>
      <c r="C661" s="19"/>
      <c r="D661" s="19"/>
      <c r="E661" s="89"/>
      <c r="F661" s="89"/>
      <c r="G661" s="19"/>
      <c r="H661" s="90"/>
      <c r="I661" s="90"/>
      <c r="J661" s="19"/>
      <c r="K661" s="19"/>
      <c r="L661" s="19"/>
      <c r="M661" s="19"/>
      <c r="N661" s="19"/>
      <c r="O661" s="19"/>
      <c r="P661" s="19"/>
      <c r="Q661" s="19"/>
      <c r="R661" s="141"/>
      <c r="S661" s="141"/>
      <c r="T661" s="141"/>
      <c r="U661" s="141"/>
      <c r="V661" s="141"/>
      <c r="W661" s="141"/>
      <c r="X661" s="141"/>
      <c r="Y661" s="141"/>
      <c r="Z661" s="19"/>
      <c r="AA661" s="601"/>
      <c r="AB661" s="601"/>
      <c r="AC661" s="118"/>
      <c r="AD661" s="118"/>
      <c r="AE661" s="118"/>
      <c r="AF661" s="118"/>
      <c r="AG661" s="118"/>
      <c r="AH661" s="118"/>
      <c r="AI661" s="118"/>
      <c r="AJ661" s="118"/>
      <c r="AK661" s="118"/>
      <c r="AL661" s="118"/>
      <c r="AM661" s="118"/>
      <c r="AN661" s="118"/>
      <c r="AO661" s="118"/>
      <c r="AP661" s="118"/>
      <c r="AQ661" s="118"/>
      <c r="AR661" s="118"/>
      <c r="AS661" s="118"/>
      <c r="AT661" s="118"/>
      <c r="AU661" s="601"/>
      <c r="AV661" s="601"/>
      <c r="AW661" s="118"/>
      <c r="AX661" s="118"/>
      <c r="AY661" s="118"/>
      <c r="AZ661" s="118"/>
      <c r="BA661" s="118"/>
      <c r="BB661" s="19"/>
      <c r="BC661" s="19"/>
      <c r="BQ661" s="12"/>
      <c r="BR661" s="12"/>
      <c r="BS661" s="12"/>
      <c r="BT661" s="76"/>
      <c r="BU661" s="76"/>
    </row>
    <row r="662" spans="1:73">
      <c r="A662" s="19"/>
      <c r="B662" s="19"/>
      <c r="C662" s="19"/>
      <c r="D662" s="19"/>
      <c r="E662" s="89"/>
      <c r="F662" s="89"/>
      <c r="G662" s="19"/>
      <c r="H662" s="90"/>
      <c r="I662" s="90"/>
      <c r="J662" s="19"/>
      <c r="K662" s="19"/>
      <c r="L662" s="19"/>
      <c r="M662" s="19"/>
      <c r="N662" s="19"/>
      <c r="O662" s="19"/>
      <c r="P662" s="19"/>
      <c r="Q662" s="19"/>
      <c r="R662" s="141"/>
      <c r="S662" s="141"/>
      <c r="T662" s="141"/>
      <c r="U662" s="141"/>
      <c r="V662" s="141"/>
      <c r="W662" s="141"/>
      <c r="X662" s="141"/>
      <c r="Y662" s="141"/>
      <c r="Z662" s="19"/>
      <c r="AA662" s="601"/>
      <c r="AB662" s="601"/>
      <c r="AC662" s="118"/>
      <c r="AD662" s="118"/>
      <c r="AE662" s="118"/>
      <c r="AF662" s="118"/>
      <c r="AG662" s="118"/>
      <c r="AH662" s="118"/>
      <c r="AI662" s="118"/>
      <c r="AJ662" s="118"/>
      <c r="AK662" s="118"/>
      <c r="AL662" s="118"/>
      <c r="AM662" s="118"/>
      <c r="AN662" s="118"/>
      <c r="AO662" s="118"/>
      <c r="AP662" s="118"/>
      <c r="AQ662" s="118"/>
      <c r="AR662" s="118"/>
      <c r="AS662" s="118"/>
      <c r="AT662" s="118"/>
      <c r="AU662" s="601"/>
      <c r="AV662" s="601"/>
      <c r="AW662" s="118"/>
      <c r="AX662" s="118"/>
      <c r="AY662" s="118"/>
      <c r="AZ662" s="118"/>
      <c r="BA662" s="118"/>
      <c r="BB662" s="19"/>
      <c r="BC662" s="19"/>
      <c r="BQ662" s="12"/>
      <c r="BR662" s="12"/>
      <c r="BS662" s="12"/>
      <c r="BT662" s="76"/>
      <c r="BU662" s="76"/>
    </row>
    <row r="663" spans="1:73">
      <c r="A663" s="19"/>
      <c r="B663" s="19"/>
      <c r="C663" s="19"/>
      <c r="D663" s="19"/>
      <c r="E663" s="89"/>
      <c r="F663" s="89"/>
      <c r="G663" s="19"/>
      <c r="H663" s="90"/>
      <c r="I663" s="90"/>
      <c r="J663" s="19"/>
      <c r="K663" s="19"/>
      <c r="L663" s="19"/>
      <c r="M663" s="19"/>
      <c r="N663" s="19"/>
      <c r="O663" s="19"/>
      <c r="P663" s="19"/>
      <c r="Q663" s="19"/>
      <c r="R663" s="141"/>
      <c r="S663" s="141"/>
      <c r="T663" s="141"/>
      <c r="U663" s="141"/>
      <c r="V663" s="141"/>
      <c r="W663" s="141"/>
      <c r="X663" s="141"/>
      <c r="Y663" s="141"/>
      <c r="Z663" s="19"/>
      <c r="AA663" s="601"/>
      <c r="AB663" s="601"/>
      <c r="AC663" s="118"/>
      <c r="AD663" s="118"/>
      <c r="AE663" s="118"/>
      <c r="AF663" s="118"/>
      <c r="AG663" s="118"/>
      <c r="AH663" s="118"/>
      <c r="AI663" s="118"/>
      <c r="AJ663" s="118"/>
      <c r="AK663" s="118"/>
      <c r="AL663" s="118"/>
      <c r="AM663" s="118"/>
      <c r="AN663" s="118"/>
      <c r="AO663" s="118"/>
      <c r="AP663" s="118"/>
      <c r="AQ663" s="118"/>
      <c r="AR663" s="118"/>
      <c r="AS663" s="118"/>
      <c r="AT663" s="118"/>
      <c r="AU663" s="601"/>
      <c r="AV663" s="601"/>
      <c r="AW663" s="118"/>
      <c r="AX663" s="118"/>
      <c r="AY663" s="118"/>
      <c r="AZ663" s="118"/>
      <c r="BA663" s="118"/>
      <c r="BB663" s="19"/>
      <c r="BC663" s="19"/>
      <c r="BQ663" s="12"/>
      <c r="BR663" s="12"/>
      <c r="BS663" s="12"/>
      <c r="BT663" s="76"/>
      <c r="BU663" s="76"/>
    </row>
    <row r="664" spans="1:73">
      <c r="A664" s="19"/>
      <c r="B664" s="19"/>
      <c r="C664" s="19"/>
      <c r="D664" s="19"/>
      <c r="E664" s="89"/>
      <c r="F664" s="89"/>
      <c r="G664" s="19"/>
      <c r="H664" s="90"/>
      <c r="I664" s="90"/>
      <c r="J664" s="19"/>
      <c r="K664" s="19"/>
      <c r="L664" s="19"/>
      <c r="M664" s="19"/>
      <c r="N664" s="19"/>
      <c r="O664" s="19"/>
      <c r="P664" s="19"/>
      <c r="Q664" s="19"/>
      <c r="R664" s="141"/>
      <c r="S664" s="141"/>
      <c r="T664" s="141"/>
      <c r="U664" s="141"/>
      <c r="V664" s="141"/>
      <c r="W664" s="141"/>
      <c r="X664" s="141"/>
      <c r="Y664" s="141"/>
      <c r="Z664" s="19"/>
      <c r="AA664" s="601"/>
      <c r="AB664" s="601"/>
      <c r="AC664" s="118"/>
      <c r="AD664" s="118"/>
      <c r="AE664" s="118"/>
      <c r="AF664" s="118"/>
      <c r="AG664" s="118"/>
      <c r="AH664" s="118"/>
      <c r="AI664" s="118"/>
      <c r="AJ664" s="118"/>
      <c r="AK664" s="118"/>
      <c r="AL664" s="118"/>
      <c r="AM664" s="118"/>
      <c r="AN664" s="118"/>
      <c r="AO664" s="118"/>
      <c r="AP664" s="118"/>
      <c r="AQ664" s="118"/>
      <c r="AR664" s="118"/>
      <c r="AS664" s="118"/>
      <c r="AT664" s="118"/>
      <c r="AU664" s="601"/>
      <c r="AV664" s="601"/>
      <c r="AW664" s="118"/>
      <c r="AX664" s="118"/>
      <c r="AY664" s="118"/>
      <c r="AZ664" s="118"/>
      <c r="BA664" s="118"/>
      <c r="BB664" s="19"/>
      <c r="BC664" s="19"/>
      <c r="BQ664" s="12"/>
      <c r="BR664" s="12"/>
      <c r="BS664" s="12"/>
      <c r="BT664" s="76"/>
      <c r="BU664" s="76"/>
    </row>
    <row r="665" spans="1:73">
      <c r="A665" s="19"/>
      <c r="B665" s="19"/>
      <c r="C665" s="19"/>
      <c r="D665" s="19"/>
      <c r="E665" s="89"/>
      <c r="F665" s="89"/>
      <c r="G665" s="19"/>
      <c r="H665" s="90"/>
      <c r="I665" s="90"/>
      <c r="J665" s="19"/>
      <c r="K665" s="19"/>
      <c r="L665" s="19"/>
      <c r="M665" s="19"/>
      <c r="N665" s="19"/>
      <c r="O665" s="19"/>
      <c r="P665" s="19"/>
      <c r="Q665" s="19"/>
      <c r="R665" s="141"/>
      <c r="S665" s="141"/>
      <c r="T665" s="141"/>
      <c r="U665" s="141"/>
      <c r="V665" s="141"/>
      <c r="W665" s="141"/>
      <c r="X665" s="141"/>
      <c r="Y665" s="141"/>
      <c r="Z665" s="19"/>
      <c r="AA665" s="430"/>
      <c r="AB665" s="430"/>
      <c r="AC665" s="118"/>
      <c r="AD665" s="118"/>
      <c r="AE665" s="118"/>
      <c r="AF665" s="118"/>
      <c r="AG665" s="118"/>
      <c r="AH665" s="118"/>
      <c r="AI665" s="118"/>
      <c r="AJ665" s="118"/>
      <c r="AK665" s="118"/>
      <c r="AL665" s="118"/>
      <c r="AM665" s="118"/>
      <c r="AN665" s="118"/>
      <c r="AO665" s="118"/>
      <c r="AP665" s="118"/>
      <c r="AQ665" s="118"/>
      <c r="AR665" s="118"/>
      <c r="AS665" s="118"/>
      <c r="AT665" s="118"/>
      <c r="AU665" s="430"/>
      <c r="AV665" s="430"/>
      <c r="AW665" s="118"/>
      <c r="AX665" s="118"/>
      <c r="AY665" s="19"/>
      <c r="AZ665" s="19"/>
      <c r="BA665" s="19"/>
      <c r="BB665" s="19"/>
      <c r="BC665" s="19"/>
      <c r="BQ665" s="12"/>
      <c r="BR665" s="12"/>
      <c r="BS665" s="12"/>
      <c r="BT665" s="76"/>
      <c r="BU665" s="76"/>
    </row>
    <row r="666" spans="1:73">
      <c r="A666" s="19"/>
      <c r="B666" s="19"/>
      <c r="C666" s="19"/>
      <c r="D666" s="19"/>
      <c r="E666" s="89"/>
      <c r="F666" s="89"/>
      <c r="G666" s="19"/>
      <c r="H666" s="90"/>
      <c r="I666" s="90"/>
      <c r="J666" s="19"/>
      <c r="K666" s="19"/>
      <c r="L666" s="19"/>
      <c r="M666" s="19"/>
      <c r="N666" s="19"/>
      <c r="O666" s="19"/>
      <c r="P666" s="19"/>
      <c r="Q666" s="19"/>
      <c r="R666" s="141"/>
      <c r="S666" s="141"/>
      <c r="T666" s="141"/>
      <c r="U666" s="141"/>
      <c r="V666" s="141"/>
      <c r="W666" s="141"/>
      <c r="X666" s="141"/>
      <c r="Y666" s="141"/>
      <c r="Z666" s="19"/>
      <c r="AA666" s="430"/>
      <c r="AB666" s="430"/>
      <c r="AC666" s="118"/>
      <c r="AD666" s="118"/>
      <c r="AE666" s="118"/>
      <c r="AF666" s="118"/>
      <c r="AG666" s="118"/>
      <c r="AH666" s="118"/>
      <c r="AI666" s="118"/>
      <c r="AJ666" s="118"/>
      <c r="AK666" s="118"/>
      <c r="AL666" s="118"/>
      <c r="AM666" s="118"/>
      <c r="AN666" s="118"/>
      <c r="AO666" s="118"/>
      <c r="AP666" s="118"/>
      <c r="AQ666" s="118"/>
      <c r="AR666" s="118"/>
      <c r="AS666" s="118"/>
      <c r="AT666" s="118"/>
      <c r="AU666" s="430"/>
      <c r="AV666" s="430"/>
      <c r="AW666" s="118"/>
      <c r="AX666" s="118"/>
      <c r="AY666" s="19"/>
      <c r="AZ666" s="19"/>
      <c r="BA666" s="19"/>
      <c r="BB666" s="19"/>
      <c r="BC666" s="19"/>
      <c r="BQ666" s="12"/>
      <c r="BR666" s="12"/>
      <c r="BS666" s="12"/>
      <c r="BT666" s="76"/>
      <c r="BU666" s="76"/>
    </row>
    <row r="667" spans="1:73">
      <c r="A667" s="19"/>
      <c r="B667" s="19"/>
      <c r="C667" s="19"/>
      <c r="D667" s="19"/>
      <c r="E667" s="89"/>
      <c r="F667" s="89"/>
      <c r="G667" s="19"/>
      <c r="H667" s="90"/>
      <c r="I667" s="90"/>
      <c r="J667" s="19"/>
      <c r="K667" s="19"/>
      <c r="L667" s="19"/>
      <c r="M667" s="19"/>
      <c r="N667" s="19"/>
      <c r="O667" s="19"/>
      <c r="P667" s="19"/>
      <c r="Q667" s="19"/>
      <c r="R667" s="141"/>
      <c r="S667" s="141"/>
      <c r="T667" s="141"/>
      <c r="U667" s="141"/>
      <c r="V667" s="141"/>
      <c r="W667" s="141"/>
      <c r="X667" s="141"/>
      <c r="Y667" s="141"/>
      <c r="Z667" s="19"/>
      <c r="AA667" s="602"/>
      <c r="AB667" s="602"/>
      <c r="AC667" s="118"/>
      <c r="AD667" s="118"/>
      <c r="AE667" s="118"/>
      <c r="AF667" s="118"/>
      <c r="AG667" s="118"/>
      <c r="AH667" s="118"/>
      <c r="AI667" s="118"/>
      <c r="AJ667" s="118"/>
      <c r="AK667" s="118"/>
      <c r="AL667" s="118"/>
      <c r="AM667" s="118"/>
      <c r="AN667" s="118"/>
      <c r="AO667" s="118"/>
      <c r="AP667" s="118"/>
      <c r="AQ667" s="118"/>
      <c r="AR667" s="118"/>
      <c r="AS667" s="118"/>
      <c r="AT667" s="118"/>
      <c r="AU667" s="432"/>
      <c r="AV667" s="430"/>
      <c r="AW667" s="118"/>
      <c r="AX667" s="118"/>
      <c r="AY667" s="19"/>
      <c r="AZ667" s="19"/>
      <c r="BA667" s="19"/>
      <c r="BB667" s="19"/>
      <c r="BC667" s="19"/>
      <c r="BQ667" s="12"/>
      <c r="BR667" s="12"/>
      <c r="BS667" s="12"/>
      <c r="BT667" s="76"/>
      <c r="BU667" s="76"/>
    </row>
    <row r="668" spans="1:73">
      <c r="A668" s="19"/>
      <c r="B668" s="19"/>
      <c r="C668" s="19"/>
      <c r="D668" s="19"/>
      <c r="E668" s="89"/>
      <c r="F668" s="89"/>
      <c r="G668" s="19"/>
      <c r="H668" s="90"/>
      <c r="I668" s="90"/>
      <c r="J668" s="19"/>
      <c r="K668" s="19"/>
      <c r="L668" s="19"/>
      <c r="M668" s="19"/>
      <c r="N668" s="19"/>
      <c r="O668" s="19"/>
      <c r="P668" s="19"/>
      <c r="Q668" s="19"/>
      <c r="R668" s="141"/>
      <c r="S668" s="141"/>
      <c r="T668" s="141"/>
      <c r="U668" s="141"/>
      <c r="V668" s="141"/>
      <c r="W668" s="141"/>
      <c r="X668" s="141"/>
      <c r="Y668" s="141"/>
      <c r="Z668" s="19"/>
      <c r="AA668" s="601"/>
      <c r="AB668" s="601"/>
      <c r="AC668" s="118"/>
      <c r="AD668" s="118"/>
      <c r="AE668" s="118"/>
      <c r="AF668" s="118"/>
      <c r="AG668" s="118"/>
      <c r="AH668" s="118"/>
      <c r="AI668" s="118"/>
      <c r="AJ668" s="118"/>
      <c r="AK668" s="118"/>
      <c r="AL668" s="118"/>
      <c r="AM668" s="118"/>
      <c r="AN668" s="118"/>
      <c r="AO668" s="118"/>
      <c r="AP668" s="118"/>
      <c r="AQ668" s="118"/>
      <c r="AR668" s="118"/>
      <c r="AS668" s="118"/>
      <c r="AT668" s="118"/>
      <c r="AU668" s="601"/>
      <c r="AV668" s="601"/>
      <c r="AW668" s="118"/>
      <c r="AX668" s="118"/>
      <c r="AY668" s="19"/>
      <c r="AZ668" s="19"/>
      <c r="BA668" s="19"/>
      <c r="BB668" s="19"/>
      <c r="BC668" s="19"/>
      <c r="BQ668" s="12"/>
      <c r="BR668" s="12"/>
      <c r="BS668" s="12"/>
      <c r="BT668" s="76"/>
      <c r="BU668" s="76"/>
    </row>
    <row r="669" spans="1:73">
      <c r="A669" s="19"/>
      <c r="B669" s="19"/>
      <c r="C669" s="19"/>
      <c r="D669" s="19"/>
      <c r="E669" s="89"/>
      <c r="F669" s="89"/>
      <c r="G669" s="19"/>
      <c r="H669" s="90"/>
      <c r="I669" s="90"/>
      <c r="J669" s="19"/>
      <c r="K669" s="19"/>
      <c r="L669" s="19"/>
      <c r="M669" s="19"/>
      <c r="N669" s="19"/>
      <c r="O669" s="19"/>
      <c r="P669" s="19"/>
      <c r="Q669" s="19"/>
      <c r="R669" s="141"/>
      <c r="S669" s="141"/>
      <c r="T669" s="141"/>
      <c r="U669" s="141"/>
      <c r="V669" s="141"/>
      <c r="W669" s="141"/>
      <c r="X669" s="141"/>
      <c r="Y669" s="141"/>
      <c r="Z669" s="19"/>
      <c r="AA669" s="601"/>
      <c r="AB669" s="601"/>
      <c r="AC669" s="118"/>
      <c r="AD669" s="118"/>
      <c r="AE669" s="118"/>
      <c r="AF669" s="118"/>
      <c r="AG669" s="118"/>
      <c r="AH669" s="118"/>
      <c r="AI669" s="118"/>
      <c r="AJ669" s="118"/>
      <c r="AK669" s="118"/>
      <c r="AL669" s="118"/>
      <c r="AM669" s="118"/>
      <c r="AN669" s="118"/>
      <c r="AO669" s="118"/>
      <c r="AP669" s="118"/>
      <c r="AQ669" s="118"/>
      <c r="AR669" s="118"/>
      <c r="AS669" s="118"/>
      <c r="AT669" s="118"/>
      <c r="AU669" s="601"/>
      <c r="AV669" s="601"/>
      <c r="AW669" s="118"/>
      <c r="AX669" s="118"/>
      <c r="AY669" s="19"/>
      <c r="AZ669" s="19"/>
      <c r="BA669" s="19"/>
      <c r="BB669" s="19"/>
      <c r="BC669" s="19"/>
      <c r="BQ669" s="12"/>
      <c r="BR669" s="12"/>
      <c r="BS669" s="12"/>
      <c r="BT669" s="76"/>
      <c r="BU669" s="76"/>
    </row>
    <row r="670" spans="1:73">
      <c r="A670" s="19"/>
      <c r="B670" s="19"/>
      <c r="C670" s="19"/>
      <c r="D670" s="19"/>
      <c r="E670" s="89"/>
      <c r="F670" s="89"/>
      <c r="G670" s="19"/>
      <c r="H670" s="90"/>
      <c r="I670" s="90"/>
      <c r="J670" s="19"/>
      <c r="K670" s="19"/>
      <c r="L670" s="19"/>
      <c r="M670" s="19"/>
      <c r="N670" s="19"/>
      <c r="O670" s="19"/>
      <c r="P670" s="19"/>
      <c r="Q670" s="19"/>
      <c r="R670" s="141"/>
      <c r="S670" s="141"/>
      <c r="T670" s="141"/>
      <c r="U670" s="141"/>
      <c r="V670" s="141"/>
      <c r="W670" s="141"/>
      <c r="X670" s="141"/>
      <c r="Y670" s="141"/>
      <c r="Z670" s="19"/>
      <c r="AA670" s="601"/>
      <c r="AB670" s="601"/>
      <c r="AC670" s="118"/>
      <c r="AD670" s="118"/>
      <c r="AE670" s="118"/>
      <c r="AF670" s="118"/>
      <c r="AG670" s="118"/>
      <c r="AH670" s="118"/>
      <c r="AI670" s="118"/>
      <c r="AJ670" s="118"/>
      <c r="AK670" s="118"/>
      <c r="AL670" s="118"/>
      <c r="AM670" s="118"/>
      <c r="AN670" s="118"/>
      <c r="AO670" s="118"/>
      <c r="AP670" s="118"/>
      <c r="AQ670" s="118"/>
      <c r="AR670" s="118"/>
      <c r="AS670" s="118"/>
      <c r="AT670" s="118"/>
      <c r="AU670" s="601"/>
      <c r="AV670" s="601"/>
      <c r="AW670" s="118"/>
      <c r="AX670" s="118"/>
      <c r="AY670" s="19"/>
      <c r="AZ670" s="19"/>
      <c r="BA670" s="19"/>
      <c r="BB670" s="19"/>
      <c r="BC670" s="19"/>
      <c r="BQ670" s="12"/>
      <c r="BR670" s="12"/>
      <c r="BS670" s="12"/>
      <c r="BT670" s="76"/>
      <c r="BU670" s="76"/>
    </row>
    <row r="671" spans="1:73">
      <c r="A671" s="19"/>
      <c r="B671" s="19"/>
      <c r="C671" s="19"/>
      <c r="D671" s="19"/>
      <c r="E671" s="89"/>
      <c r="F671" s="89"/>
      <c r="G671" s="19"/>
      <c r="H671" s="90"/>
      <c r="I671" s="90"/>
      <c r="J671" s="19"/>
      <c r="K671" s="19"/>
      <c r="L671" s="19"/>
      <c r="M671" s="19"/>
      <c r="N671" s="19"/>
      <c r="O671" s="19"/>
      <c r="P671" s="19"/>
      <c r="Q671" s="19"/>
      <c r="R671" s="141"/>
      <c r="S671" s="141"/>
      <c r="T671" s="141"/>
      <c r="U671" s="141"/>
      <c r="V671" s="141"/>
      <c r="W671" s="141"/>
      <c r="X671" s="141"/>
      <c r="Y671" s="141"/>
      <c r="Z671" s="19"/>
      <c r="AA671" s="601"/>
      <c r="AB671" s="601"/>
      <c r="AC671" s="118"/>
      <c r="AD671" s="118"/>
      <c r="AE671" s="118"/>
      <c r="AF671" s="118"/>
      <c r="AG671" s="118"/>
      <c r="AH671" s="118"/>
      <c r="AI671" s="118"/>
      <c r="AJ671" s="118"/>
      <c r="AK671" s="118"/>
      <c r="AL671" s="118"/>
      <c r="AM671" s="118"/>
      <c r="AN671" s="118"/>
      <c r="AO671" s="118"/>
      <c r="AP671" s="118"/>
      <c r="AQ671" s="118"/>
      <c r="AR671" s="118"/>
      <c r="AS671" s="118"/>
      <c r="AT671" s="118"/>
      <c r="AU671" s="601"/>
      <c r="AV671" s="601"/>
      <c r="AW671" s="118"/>
      <c r="AX671" s="118"/>
      <c r="AY671" s="19"/>
      <c r="AZ671" s="19"/>
      <c r="BA671" s="19"/>
      <c r="BB671" s="19"/>
      <c r="BC671" s="19"/>
      <c r="BQ671" s="12"/>
      <c r="BR671" s="12"/>
      <c r="BS671" s="12"/>
      <c r="BT671" s="76"/>
      <c r="BU671" s="76"/>
    </row>
    <row r="672" spans="1:73">
      <c r="A672" s="19"/>
      <c r="B672" s="19"/>
      <c r="C672" s="19"/>
      <c r="D672" s="19"/>
      <c r="E672" s="89"/>
      <c r="F672" s="89"/>
      <c r="G672" s="19"/>
      <c r="H672" s="90"/>
      <c r="I672" s="90"/>
      <c r="J672" s="19"/>
      <c r="K672" s="19"/>
      <c r="L672" s="19"/>
      <c r="M672" s="19"/>
      <c r="N672" s="19"/>
      <c r="O672" s="19"/>
      <c r="P672" s="19"/>
      <c r="Q672" s="19"/>
      <c r="R672" s="141"/>
      <c r="S672" s="141"/>
      <c r="T672" s="141"/>
      <c r="U672" s="141"/>
      <c r="V672" s="141"/>
      <c r="W672" s="141"/>
      <c r="X672" s="141"/>
      <c r="Y672" s="141"/>
      <c r="Z672" s="19"/>
      <c r="AA672" s="601"/>
      <c r="AB672" s="601"/>
      <c r="AC672" s="118"/>
      <c r="AD672" s="118"/>
      <c r="AE672" s="118"/>
      <c r="AF672" s="118"/>
      <c r="AG672" s="118"/>
      <c r="AH672" s="118"/>
      <c r="AI672" s="118"/>
      <c r="AJ672" s="118"/>
      <c r="AK672" s="118"/>
      <c r="AL672" s="118"/>
      <c r="AM672" s="118"/>
      <c r="AN672" s="118"/>
      <c r="AO672" s="118"/>
      <c r="AP672" s="118"/>
      <c r="AQ672" s="118"/>
      <c r="AR672" s="118"/>
      <c r="AS672" s="118"/>
      <c r="AT672" s="118"/>
      <c r="AU672" s="601"/>
      <c r="AV672" s="601"/>
      <c r="AW672" s="118"/>
      <c r="AX672" s="118"/>
      <c r="AY672" s="19"/>
      <c r="AZ672" s="19"/>
      <c r="BA672" s="19"/>
      <c r="BB672" s="19"/>
      <c r="BC672" s="19"/>
      <c r="BQ672" s="12"/>
      <c r="BR672" s="12"/>
      <c r="BS672" s="12"/>
      <c r="BT672" s="76"/>
      <c r="BU672" s="76"/>
    </row>
    <row r="673" spans="1:73">
      <c r="A673" s="19"/>
      <c r="B673" s="19"/>
      <c r="C673" s="19"/>
      <c r="D673" s="19"/>
      <c r="E673" s="89"/>
      <c r="F673" s="89"/>
      <c r="G673" s="19"/>
      <c r="H673" s="90"/>
      <c r="I673" s="90"/>
      <c r="J673" s="19"/>
      <c r="K673" s="19"/>
      <c r="L673" s="19"/>
      <c r="M673" s="19"/>
      <c r="N673" s="19"/>
      <c r="O673" s="19"/>
      <c r="P673" s="19"/>
      <c r="Q673" s="19"/>
      <c r="R673" s="141"/>
      <c r="S673" s="141"/>
      <c r="T673" s="141"/>
      <c r="U673" s="141"/>
      <c r="V673" s="141"/>
      <c r="W673" s="141"/>
      <c r="X673" s="141"/>
      <c r="Y673" s="141"/>
      <c r="Z673" s="19"/>
      <c r="AA673" s="601"/>
      <c r="AB673" s="601"/>
      <c r="AC673" s="118"/>
      <c r="AD673" s="118"/>
      <c r="AE673" s="118"/>
      <c r="AF673" s="118"/>
      <c r="AG673" s="118"/>
      <c r="AH673" s="118"/>
      <c r="AI673" s="118"/>
      <c r="AJ673" s="118"/>
      <c r="AK673" s="118"/>
      <c r="AL673" s="118"/>
      <c r="AM673" s="118"/>
      <c r="AN673" s="118"/>
      <c r="AO673" s="118"/>
      <c r="AP673" s="118"/>
      <c r="AQ673" s="118"/>
      <c r="AR673" s="118"/>
      <c r="AS673" s="118"/>
      <c r="AT673" s="118"/>
      <c r="AU673" s="601"/>
      <c r="AV673" s="601"/>
      <c r="AW673" s="118"/>
      <c r="AX673" s="118"/>
      <c r="AY673" s="19"/>
      <c r="AZ673" s="19"/>
      <c r="BA673" s="19"/>
      <c r="BB673" s="19"/>
      <c r="BC673" s="19"/>
      <c r="BQ673" s="12"/>
      <c r="BR673" s="12"/>
      <c r="BS673" s="12"/>
      <c r="BT673" s="76"/>
      <c r="BU673" s="76"/>
    </row>
    <row r="674" spans="1:73">
      <c r="A674" s="19"/>
      <c r="B674" s="19"/>
      <c r="C674" s="19"/>
      <c r="D674" s="19"/>
      <c r="E674" s="89"/>
      <c r="F674" s="89"/>
      <c r="G674" s="19"/>
      <c r="H674" s="90"/>
      <c r="I674" s="90"/>
      <c r="J674" s="19"/>
      <c r="K674" s="19"/>
      <c r="L674" s="19"/>
      <c r="M674" s="19"/>
      <c r="N674" s="19"/>
      <c r="O674" s="19"/>
      <c r="P674" s="19"/>
      <c r="Q674" s="19"/>
      <c r="R674" s="141"/>
      <c r="S674" s="141"/>
      <c r="T674" s="141"/>
      <c r="U674" s="141"/>
      <c r="V674" s="141"/>
      <c r="W674" s="141"/>
      <c r="X674" s="141"/>
      <c r="Y674" s="141"/>
      <c r="Z674" s="19"/>
      <c r="AA674" s="601"/>
      <c r="AB674" s="601"/>
      <c r="AC674" s="118"/>
      <c r="AD674" s="118"/>
      <c r="AE674" s="118"/>
      <c r="AF674" s="118"/>
      <c r="AG674" s="118"/>
      <c r="AH674" s="118"/>
      <c r="AI674" s="118"/>
      <c r="AJ674" s="118"/>
      <c r="AK674" s="118"/>
      <c r="AL674" s="118"/>
      <c r="AM674" s="118"/>
      <c r="AN674" s="118"/>
      <c r="AO674" s="118"/>
      <c r="AP674" s="118"/>
      <c r="AQ674" s="118"/>
      <c r="AR674" s="118"/>
      <c r="AS674" s="118"/>
      <c r="AT674" s="118"/>
      <c r="AU674" s="601"/>
      <c r="AV674" s="601"/>
      <c r="AW674" s="118"/>
      <c r="AX674" s="118"/>
      <c r="AY674" s="19"/>
      <c r="AZ674" s="19"/>
      <c r="BA674" s="19"/>
      <c r="BB674" s="19"/>
      <c r="BC674" s="19"/>
      <c r="BQ674" s="12"/>
      <c r="BR674" s="12"/>
      <c r="BS674" s="12"/>
      <c r="BT674" s="76"/>
      <c r="BU674" s="76"/>
    </row>
    <row r="675" spans="1:73">
      <c r="A675" s="19"/>
      <c r="B675" s="19"/>
      <c r="C675" s="19"/>
      <c r="D675" s="19"/>
      <c r="E675" s="89"/>
      <c r="F675" s="89"/>
      <c r="G675" s="19"/>
      <c r="H675" s="90"/>
      <c r="I675" s="90"/>
      <c r="J675" s="19"/>
      <c r="K675" s="19"/>
      <c r="L675" s="19"/>
      <c r="M675" s="19"/>
      <c r="N675" s="19"/>
      <c r="O675" s="19"/>
      <c r="P675" s="19"/>
      <c r="Q675" s="19"/>
      <c r="R675" s="141"/>
      <c r="S675" s="141"/>
      <c r="T675" s="141"/>
      <c r="U675" s="141"/>
      <c r="V675" s="141"/>
      <c r="W675" s="141"/>
      <c r="X675" s="141"/>
      <c r="Y675" s="141"/>
      <c r="Z675" s="19"/>
      <c r="AA675" s="601"/>
      <c r="AB675" s="601"/>
      <c r="AC675" s="118"/>
      <c r="AD675" s="118"/>
      <c r="AE675" s="118"/>
      <c r="AF675" s="118"/>
      <c r="AG675" s="118"/>
      <c r="AH675" s="118"/>
      <c r="AI675" s="118"/>
      <c r="AJ675" s="118"/>
      <c r="AK675" s="118"/>
      <c r="AL675" s="118"/>
      <c r="AM675" s="118"/>
      <c r="AN675" s="118"/>
      <c r="AO675" s="118"/>
      <c r="AP675" s="118"/>
      <c r="AQ675" s="118"/>
      <c r="AR675" s="118"/>
      <c r="AS675" s="118"/>
      <c r="AT675" s="118"/>
      <c r="AU675" s="601"/>
      <c r="AV675" s="601"/>
      <c r="AW675" s="118"/>
      <c r="AX675" s="118"/>
      <c r="AY675" s="19"/>
      <c r="AZ675" s="19"/>
      <c r="BA675" s="19"/>
      <c r="BB675" s="19"/>
      <c r="BC675" s="19"/>
      <c r="BQ675" s="12"/>
      <c r="BR675" s="12"/>
      <c r="BS675" s="12"/>
      <c r="BT675" s="76"/>
      <c r="BU675" s="76"/>
    </row>
    <row r="676" spans="1:73">
      <c r="A676" s="19"/>
      <c r="B676" s="19"/>
      <c r="C676" s="19"/>
      <c r="D676" s="19"/>
      <c r="E676" s="89"/>
      <c r="F676" s="89"/>
      <c r="G676" s="19"/>
      <c r="H676" s="90"/>
      <c r="I676" s="90"/>
      <c r="J676" s="19"/>
      <c r="K676" s="19"/>
      <c r="L676" s="19"/>
      <c r="M676" s="19"/>
      <c r="N676" s="19"/>
      <c r="O676" s="19"/>
      <c r="P676" s="19"/>
      <c r="Q676" s="19"/>
      <c r="R676" s="141"/>
      <c r="S676" s="141"/>
      <c r="T676" s="141"/>
      <c r="U676" s="141"/>
      <c r="V676" s="141"/>
      <c r="W676" s="141"/>
      <c r="X676" s="141"/>
      <c r="Y676" s="141"/>
      <c r="Z676" s="19"/>
      <c r="AA676" s="601"/>
      <c r="AB676" s="601"/>
      <c r="AC676" s="118"/>
      <c r="AD676" s="118"/>
      <c r="AE676" s="118"/>
      <c r="AF676" s="118"/>
      <c r="AG676" s="118"/>
      <c r="AH676" s="118"/>
      <c r="AI676" s="118"/>
      <c r="AJ676" s="118"/>
      <c r="AK676" s="118"/>
      <c r="AL676" s="118"/>
      <c r="AM676" s="118"/>
      <c r="AN676" s="118"/>
      <c r="AO676" s="118"/>
      <c r="AP676" s="118"/>
      <c r="AQ676" s="118"/>
      <c r="AR676" s="118"/>
      <c r="AS676" s="118"/>
      <c r="AT676" s="118"/>
      <c r="AU676" s="601"/>
      <c r="AV676" s="601"/>
      <c r="AW676" s="118"/>
      <c r="AX676" s="118"/>
      <c r="AY676" s="19"/>
      <c r="AZ676" s="19"/>
      <c r="BA676" s="19"/>
      <c r="BB676" s="19"/>
      <c r="BC676" s="19"/>
      <c r="BQ676" s="12"/>
      <c r="BR676" s="12"/>
      <c r="BS676" s="12"/>
      <c r="BT676" s="76"/>
      <c r="BU676" s="76"/>
    </row>
    <row r="677" spans="1:73">
      <c r="A677" s="19"/>
      <c r="B677" s="19"/>
      <c r="C677" s="19"/>
      <c r="D677" s="19"/>
      <c r="E677" s="89"/>
      <c r="F677" s="89"/>
      <c r="G677" s="19"/>
      <c r="H677" s="90"/>
      <c r="I677" s="90"/>
      <c r="J677" s="19"/>
      <c r="K677" s="19"/>
      <c r="L677" s="19"/>
      <c r="M677" s="19"/>
      <c r="N677" s="19"/>
      <c r="O677" s="19"/>
      <c r="P677" s="19"/>
      <c r="Q677" s="19"/>
      <c r="R677" s="141"/>
      <c r="S677" s="141"/>
      <c r="T677" s="141"/>
      <c r="U677" s="141"/>
      <c r="V677" s="141"/>
      <c r="W677" s="141"/>
      <c r="X677" s="141"/>
      <c r="Y677" s="141"/>
      <c r="Z677" s="19"/>
      <c r="AA677" s="601"/>
      <c r="AB677" s="601"/>
      <c r="AC677" s="118"/>
      <c r="AD677" s="118"/>
      <c r="AE677" s="118"/>
      <c r="AF677" s="118"/>
      <c r="AG677" s="118"/>
      <c r="AH677" s="118"/>
      <c r="AI677" s="118"/>
      <c r="AJ677" s="118"/>
      <c r="AK677" s="118"/>
      <c r="AL677" s="118"/>
      <c r="AM677" s="118"/>
      <c r="AN677" s="118"/>
      <c r="AO677" s="118"/>
      <c r="AP677" s="118"/>
      <c r="AQ677" s="118"/>
      <c r="AR677" s="118"/>
      <c r="AS677" s="118"/>
      <c r="AT677" s="118"/>
      <c r="AU677" s="601"/>
      <c r="AV677" s="601"/>
      <c r="AW677" s="118"/>
      <c r="AX677" s="118"/>
      <c r="AY677" s="19"/>
      <c r="AZ677" s="19"/>
      <c r="BA677" s="19"/>
      <c r="BB677" s="19"/>
      <c r="BC677" s="19"/>
      <c r="BQ677" s="12"/>
      <c r="BR677" s="12"/>
      <c r="BS677" s="12"/>
      <c r="BT677" s="76"/>
      <c r="BU677" s="76"/>
    </row>
    <row r="678" spans="1:73">
      <c r="A678" s="19"/>
      <c r="B678" s="19"/>
      <c r="C678" s="19"/>
      <c r="D678" s="19"/>
      <c r="E678" s="89"/>
      <c r="F678" s="89"/>
      <c r="G678" s="19"/>
      <c r="H678" s="90"/>
      <c r="I678" s="90"/>
      <c r="J678" s="19"/>
      <c r="K678" s="19"/>
      <c r="L678" s="19"/>
      <c r="M678" s="19"/>
      <c r="N678" s="19"/>
      <c r="O678" s="19"/>
      <c r="P678" s="19"/>
      <c r="Q678" s="19"/>
      <c r="R678" s="141"/>
      <c r="S678" s="141"/>
      <c r="T678" s="141"/>
      <c r="U678" s="141"/>
      <c r="V678" s="141"/>
      <c r="W678" s="141"/>
      <c r="X678" s="141"/>
      <c r="Y678" s="141"/>
      <c r="Z678" s="19"/>
      <c r="AA678" s="430"/>
      <c r="AB678" s="430"/>
      <c r="AC678" s="118"/>
      <c r="AD678" s="118"/>
      <c r="AE678" s="118"/>
      <c r="AF678" s="118"/>
      <c r="AG678" s="118"/>
      <c r="AH678" s="118"/>
      <c r="AI678" s="118"/>
      <c r="AJ678" s="118"/>
      <c r="AK678" s="118"/>
      <c r="AL678" s="118"/>
      <c r="AM678" s="118"/>
      <c r="AN678" s="118"/>
      <c r="AO678" s="118"/>
      <c r="AP678" s="118"/>
      <c r="AQ678" s="118"/>
      <c r="AR678" s="118"/>
      <c r="AS678" s="118"/>
      <c r="AT678" s="118"/>
      <c r="AU678" s="430"/>
      <c r="AV678" s="430"/>
      <c r="AW678" s="118"/>
      <c r="AX678" s="118"/>
      <c r="AY678" s="19"/>
      <c r="AZ678" s="19"/>
      <c r="BA678" s="19"/>
      <c r="BB678" s="19"/>
      <c r="BC678" s="19"/>
      <c r="BQ678" s="12"/>
      <c r="BR678" s="12"/>
      <c r="BS678" s="12"/>
      <c r="BT678" s="76"/>
      <c r="BU678" s="76"/>
    </row>
    <row r="679" spans="1:73">
      <c r="A679" s="19"/>
      <c r="B679" s="19"/>
      <c r="C679" s="19"/>
      <c r="D679" s="19"/>
      <c r="E679" s="89"/>
      <c r="F679" s="89"/>
      <c r="G679" s="19"/>
      <c r="H679" s="90"/>
      <c r="I679" s="90"/>
      <c r="J679" s="19"/>
      <c r="K679" s="19"/>
      <c r="L679" s="19"/>
      <c r="M679" s="19"/>
      <c r="N679" s="19"/>
      <c r="O679" s="19"/>
      <c r="P679" s="19"/>
      <c r="Q679" s="19"/>
      <c r="R679" s="141"/>
      <c r="S679" s="141"/>
      <c r="T679" s="141"/>
      <c r="U679" s="141"/>
      <c r="V679" s="141"/>
      <c r="W679" s="141"/>
      <c r="X679" s="141"/>
      <c r="Y679" s="141"/>
      <c r="Z679" s="19"/>
      <c r="AA679" s="430"/>
      <c r="AB679" s="430"/>
      <c r="AC679" s="118"/>
      <c r="AD679" s="118"/>
      <c r="AE679" s="118"/>
      <c r="AF679" s="118"/>
      <c r="AG679" s="118"/>
      <c r="AH679" s="118"/>
      <c r="AI679" s="118"/>
      <c r="AJ679" s="118"/>
      <c r="AK679" s="118"/>
      <c r="AL679" s="118"/>
      <c r="AM679" s="118"/>
      <c r="AN679" s="118"/>
      <c r="AO679" s="118"/>
      <c r="AP679" s="118"/>
      <c r="AQ679" s="118"/>
      <c r="AR679" s="118"/>
      <c r="AS679" s="118"/>
      <c r="AT679" s="118"/>
      <c r="AU679" s="430"/>
      <c r="AV679" s="430"/>
      <c r="AW679" s="118"/>
      <c r="AX679" s="118"/>
      <c r="AY679" s="19"/>
      <c r="AZ679" s="19"/>
      <c r="BA679" s="19"/>
      <c r="BB679" s="19"/>
      <c r="BC679" s="19"/>
      <c r="BQ679" s="12"/>
      <c r="BR679" s="12"/>
      <c r="BS679" s="12"/>
      <c r="BT679" s="76"/>
      <c r="BU679" s="76"/>
    </row>
    <row r="680" spans="1:73">
      <c r="A680" s="19"/>
      <c r="B680" s="19"/>
      <c r="C680" s="19"/>
      <c r="D680" s="19"/>
      <c r="E680" s="89"/>
      <c r="F680" s="89"/>
      <c r="G680" s="19"/>
      <c r="H680" s="90"/>
      <c r="I680" s="90"/>
      <c r="J680" s="19"/>
      <c r="K680" s="19"/>
      <c r="L680" s="19"/>
      <c r="M680" s="19"/>
      <c r="N680" s="19"/>
      <c r="O680" s="19"/>
      <c r="P680" s="19"/>
      <c r="Q680" s="19"/>
      <c r="R680" s="141"/>
      <c r="S680" s="141"/>
      <c r="T680" s="141"/>
      <c r="U680" s="141"/>
      <c r="V680" s="141"/>
      <c r="W680" s="141"/>
      <c r="X680" s="141"/>
      <c r="Y680" s="141"/>
      <c r="Z680" s="19"/>
      <c r="AA680" s="602"/>
      <c r="AB680" s="602"/>
      <c r="AC680" s="118"/>
      <c r="AD680" s="118"/>
      <c r="AE680" s="118"/>
      <c r="AF680" s="118"/>
      <c r="AG680" s="118"/>
      <c r="AH680" s="118"/>
      <c r="AI680" s="118"/>
      <c r="AJ680" s="118"/>
      <c r="AK680" s="118"/>
      <c r="AL680" s="118"/>
      <c r="AM680" s="118"/>
      <c r="AN680" s="118"/>
      <c r="AO680" s="118"/>
      <c r="AP680" s="118"/>
      <c r="AQ680" s="118"/>
      <c r="AR680" s="118"/>
      <c r="AS680" s="118"/>
      <c r="AT680" s="118"/>
      <c r="AU680" s="430"/>
      <c r="AV680" s="430"/>
      <c r="AW680" s="118"/>
      <c r="AX680" s="118"/>
      <c r="AY680" s="19"/>
      <c r="AZ680" s="19"/>
      <c r="BA680" s="19"/>
      <c r="BB680" s="19"/>
      <c r="BC680" s="19"/>
      <c r="BQ680" s="12"/>
      <c r="BR680" s="12"/>
      <c r="BS680" s="12"/>
      <c r="BT680" s="76"/>
      <c r="BU680" s="76"/>
    </row>
    <row r="681" spans="1:73">
      <c r="A681" s="19"/>
      <c r="B681" s="19"/>
      <c r="C681" s="19"/>
      <c r="D681" s="19"/>
      <c r="E681" s="89"/>
      <c r="F681" s="89"/>
      <c r="G681" s="19"/>
      <c r="H681" s="90"/>
      <c r="I681" s="90"/>
      <c r="J681" s="19"/>
      <c r="K681" s="19"/>
      <c r="L681" s="19"/>
      <c r="M681" s="19"/>
      <c r="N681" s="19"/>
      <c r="O681" s="19"/>
      <c r="P681" s="19"/>
      <c r="Q681" s="19"/>
      <c r="R681" s="141"/>
      <c r="S681" s="141"/>
      <c r="T681" s="141"/>
      <c r="U681" s="141"/>
      <c r="V681" s="141"/>
      <c r="W681" s="141"/>
      <c r="X681" s="141"/>
      <c r="Y681" s="141"/>
      <c r="Z681" s="19"/>
      <c r="AA681" s="430"/>
      <c r="AB681" s="430"/>
      <c r="AC681" s="118"/>
      <c r="AD681" s="118"/>
      <c r="AE681" s="118"/>
      <c r="AF681" s="118"/>
      <c r="AG681" s="118"/>
      <c r="AH681" s="118"/>
      <c r="AI681" s="118"/>
      <c r="AJ681" s="118"/>
      <c r="AK681" s="118"/>
      <c r="AL681" s="118"/>
      <c r="AM681" s="118"/>
      <c r="AN681" s="118"/>
      <c r="AO681" s="118"/>
      <c r="AP681" s="118"/>
      <c r="AQ681" s="118"/>
      <c r="AR681" s="118"/>
      <c r="AS681" s="118"/>
      <c r="AT681" s="118"/>
      <c r="AU681" s="601"/>
      <c r="AV681" s="601"/>
      <c r="AW681" s="118"/>
      <c r="AX681" s="118"/>
      <c r="AY681" s="19"/>
      <c r="AZ681" s="19"/>
      <c r="BA681" s="19"/>
      <c r="BB681" s="19"/>
      <c r="BC681" s="19"/>
      <c r="BQ681" s="12"/>
      <c r="BR681" s="12"/>
      <c r="BS681" s="12"/>
      <c r="BT681" s="76"/>
      <c r="BU681" s="76"/>
    </row>
    <row r="682" spans="1:73">
      <c r="A682" s="19"/>
      <c r="B682" s="19"/>
      <c r="C682" s="19"/>
      <c r="D682" s="19"/>
      <c r="E682" s="89"/>
      <c r="F682" s="89"/>
      <c r="G682" s="19"/>
      <c r="H682" s="90"/>
      <c r="I682" s="90"/>
      <c r="J682" s="19"/>
      <c r="K682" s="19"/>
      <c r="L682" s="19"/>
      <c r="M682" s="19"/>
      <c r="N682" s="19"/>
      <c r="O682" s="19"/>
      <c r="P682" s="19"/>
      <c r="Q682" s="19"/>
      <c r="R682" s="141"/>
      <c r="S682" s="141"/>
      <c r="T682" s="141"/>
      <c r="U682" s="141"/>
      <c r="V682" s="141"/>
      <c r="W682" s="141"/>
      <c r="X682" s="141"/>
      <c r="Y682" s="141"/>
      <c r="Z682" s="19"/>
      <c r="AA682" s="430"/>
      <c r="AB682" s="430"/>
      <c r="AC682" s="118"/>
      <c r="AD682" s="118"/>
      <c r="AE682" s="118"/>
      <c r="AF682" s="118"/>
      <c r="AG682" s="118"/>
      <c r="AH682" s="118"/>
      <c r="AI682" s="118"/>
      <c r="AJ682" s="118"/>
      <c r="AK682" s="118"/>
      <c r="AL682" s="118"/>
      <c r="AM682" s="118"/>
      <c r="AN682" s="118"/>
      <c r="AO682" s="118"/>
      <c r="AP682" s="118"/>
      <c r="AQ682" s="118"/>
      <c r="AR682" s="118"/>
      <c r="AS682" s="118"/>
      <c r="AT682" s="118"/>
      <c r="AU682" s="601"/>
      <c r="AV682" s="601"/>
      <c r="AW682" s="118"/>
      <c r="AX682" s="118"/>
      <c r="AY682" s="19"/>
      <c r="AZ682" s="19"/>
      <c r="BA682" s="19"/>
      <c r="BB682" s="19"/>
      <c r="BC682" s="19"/>
      <c r="BQ682" s="12"/>
      <c r="BR682" s="12"/>
      <c r="BS682" s="12"/>
      <c r="BT682" s="76"/>
      <c r="BU682" s="76"/>
    </row>
    <row r="683" spans="1:73">
      <c r="A683" s="19"/>
      <c r="B683" s="19"/>
      <c r="C683" s="19"/>
      <c r="D683" s="19"/>
      <c r="E683" s="89"/>
      <c r="F683" s="89"/>
      <c r="G683" s="19"/>
      <c r="H683" s="90"/>
      <c r="I683" s="90"/>
      <c r="J683" s="19"/>
      <c r="K683" s="19"/>
      <c r="L683" s="19"/>
      <c r="M683" s="19"/>
      <c r="N683" s="19"/>
      <c r="O683" s="19"/>
      <c r="P683" s="19"/>
      <c r="Q683" s="19"/>
      <c r="R683" s="141"/>
      <c r="S683" s="141"/>
      <c r="T683" s="141"/>
      <c r="U683" s="141"/>
      <c r="V683" s="141"/>
      <c r="W683" s="141"/>
      <c r="X683" s="141"/>
      <c r="Y683" s="141"/>
      <c r="Z683" s="19"/>
      <c r="AA683" s="430"/>
      <c r="AB683" s="430"/>
      <c r="AC683" s="118"/>
      <c r="AD683" s="118"/>
      <c r="AE683" s="118"/>
      <c r="AF683" s="118"/>
      <c r="AG683" s="118"/>
      <c r="AH683" s="118"/>
      <c r="AI683" s="118"/>
      <c r="AJ683" s="118"/>
      <c r="AK683" s="118"/>
      <c r="AL683" s="118"/>
      <c r="AM683" s="118"/>
      <c r="AN683" s="118"/>
      <c r="AO683" s="118"/>
      <c r="AP683" s="118"/>
      <c r="AQ683" s="118"/>
      <c r="AR683" s="118"/>
      <c r="AS683" s="118"/>
      <c r="AT683" s="118"/>
      <c r="AU683" s="601"/>
      <c r="AV683" s="601"/>
      <c r="AW683" s="118"/>
      <c r="AX683" s="118"/>
      <c r="AY683" s="19"/>
      <c r="AZ683" s="19"/>
      <c r="BA683" s="19"/>
      <c r="BB683" s="19"/>
      <c r="BC683" s="19"/>
      <c r="BQ683" s="12"/>
      <c r="BR683" s="12"/>
      <c r="BS683" s="12"/>
      <c r="BT683" s="76"/>
      <c r="BU683" s="76"/>
    </row>
    <row r="684" spans="1:73">
      <c r="A684" s="19"/>
      <c r="B684" s="19"/>
      <c r="C684" s="19"/>
      <c r="D684" s="19"/>
      <c r="E684" s="89"/>
      <c r="F684" s="89"/>
      <c r="G684" s="19"/>
      <c r="H684" s="90"/>
      <c r="I684" s="90"/>
      <c r="J684" s="19"/>
      <c r="K684" s="19"/>
      <c r="L684" s="19"/>
      <c r="M684" s="19"/>
      <c r="N684" s="19"/>
      <c r="O684" s="19"/>
      <c r="P684" s="19"/>
      <c r="Q684" s="19"/>
      <c r="R684" s="141"/>
      <c r="S684" s="141"/>
      <c r="T684" s="141"/>
      <c r="U684" s="141"/>
      <c r="V684" s="141"/>
      <c r="W684" s="141"/>
      <c r="X684" s="141"/>
      <c r="Y684" s="141"/>
      <c r="Z684" s="19"/>
      <c r="AA684" s="430"/>
      <c r="AB684" s="430"/>
      <c r="AC684" s="118"/>
      <c r="AD684" s="118"/>
      <c r="AE684" s="118"/>
      <c r="AF684" s="118"/>
      <c r="AG684" s="118"/>
      <c r="AH684" s="118"/>
      <c r="AI684" s="118"/>
      <c r="AJ684" s="118"/>
      <c r="AK684" s="118"/>
      <c r="AL684" s="118"/>
      <c r="AM684" s="118"/>
      <c r="AN684" s="118"/>
      <c r="AO684" s="118"/>
      <c r="AP684" s="118"/>
      <c r="AQ684" s="118"/>
      <c r="AR684" s="118"/>
      <c r="AS684" s="118"/>
      <c r="AT684" s="118"/>
      <c r="AU684" s="601"/>
      <c r="AV684" s="601"/>
      <c r="AW684" s="118"/>
      <c r="AX684" s="118"/>
      <c r="AY684" s="19"/>
      <c r="AZ684" s="19"/>
      <c r="BA684" s="19"/>
      <c r="BB684" s="19"/>
      <c r="BC684" s="19"/>
      <c r="BQ684" s="12"/>
      <c r="BR684" s="12"/>
      <c r="BS684" s="12"/>
      <c r="BT684" s="76"/>
      <c r="BU684" s="76"/>
    </row>
    <row r="685" spans="1:73">
      <c r="A685" s="19"/>
      <c r="B685" s="19"/>
      <c r="C685" s="19"/>
      <c r="D685" s="19"/>
      <c r="E685" s="89"/>
      <c r="F685" s="89"/>
      <c r="G685" s="19"/>
      <c r="H685" s="90"/>
      <c r="I685" s="90"/>
      <c r="J685" s="19"/>
      <c r="K685" s="19"/>
      <c r="L685" s="19"/>
      <c r="M685" s="19"/>
      <c r="N685" s="19"/>
      <c r="O685" s="19"/>
      <c r="P685" s="19"/>
      <c r="Q685" s="19"/>
      <c r="R685" s="141"/>
      <c r="S685" s="141"/>
      <c r="T685" s="141"/>
      <c r="U685" s="141"/>
      <c r="V685" s="141"/>
      <c r="W685" s="141"/>
      <c r="X685" s="141"/>
      <c r="Y685" s="141"/>
      <c r="Z685" s="19"/>
      <c r="AA685" s="430"/>
      <c r="AB685" s="430"/>
      <c r="AC685" s="118"/>
      <c r="AD685" s="118"/>
      <c r="AE685" s="118"/>
      <c r="AF685" s="118"/>
      <c r="AG685" s="118"/>
      <c r="AH685" s="118"/>
      <c r="AI685" s="118"/>
      <c r="AJ685" s="118"/>
      <c r="AK685" s="118"/>
      <c r="AL685" s="118"/>
      <c r="AM685" s="118"/>
      <c r="AN685" s="118"/>
      <c r="AO685" s="118"/>
      <c r="AP685" s="118"/>
      <c r="AQ685" s="118"/>
      <c r="AR685" s="118"/>
      <c r="AS685" s="118"/>
      <c r="AT685" s="118"/>
      <c r="AU685" s="601"/>
      <c r="AV685" s="601"/>
      <c r="AW685" s="118"/>
      <c r="AX685" s="118"/>
      <c r="AY685" s="19"/>
      <c r="AZ685" s="19"/>
      <c r="BA685" s="19"/>
      <c r="BB685" s="19"/>
      <c r="BC685" s="19"/>
      <c r="BQ685" s="12"/>
      <c r="BR685" s="12"/>
      <c r="BS685" s="12"/>
      <c r="BT685" s="76"/>
      <c r="BU685" s="76"/>
    </row>
    <row r="686" spans="1:73">
      <c r="A686" s="19"/>
      <c r="B686" s="19"/>
      <c r="C686" s="19"/>
      <c r="D686" s="19"/>
      <c r="E686" s="89"/>
      <c r="F686" s="89"/>
      <c r="G686" s="19"/>
      <c r="H686" s="90"/>
      <c r="I686" s="90"/>
      <c r="J686" s="19"/>
      <c r="K686" s="19"/>
      <c r="L686" s="19"/>
      <c r="M686" s="19"/>
      <c r="N686" s="19"/>
      <c r="O686" s="19"/>
      <c r="P686" s="19"/>
      <c r="Q686" s="19"/>
      <c r="R686" s="141"/>
      <c r="S686" s="141"/>
      <c r="T686" s="141"/>
      <c r="U686" s="141"/>
      <c r="V686" s="141"/>
      <c r="W686" s="141"/>
      <c r="X686" s="141"/>
      <c r="Y686" s="141"/>
      <c r="Z686" s="19"/>
      <c r="AA686" s="430"/>
      <c r="AB686" s="430"/>
      <c r="AC686" s="118"/>
      <c r="AD686" s="118"/>
      <c r="AE686" s="118"/>
      <c r="AF686" s="118"/>
      <c r="AG686" s="118"/>
      <c r="AH686" s="118"/>
      <c r="AI686" s="118"/>
      <c r="AJ686" s="118"/>
      <c r="AK686" s="118"/>
      <c r="AL686" s="118"/>
      <c r="AM686" s="118"/>
      <c r="AN686" s="118"/>
      <c r="AO686" s="118"/>
      <c r="AP686" s="118"/>
      <c r="AQ686" s="118"/>
      <c r="AR686" s="118"/>
      <c r="AS686" s="118"/>
      <c r="AT686" s="118"/>
      <c r="AU686" s="601"/>
      <c r="AV686" s="601"/>
      <c r="AW686" s="118"/>
      <c r="AX686" s="118"/>
      <c r="AY686" s="19"/>
      <c r="AZ686" s="19"/>
      <c r="BA686" s="19"/>
      <c r="BB686" s="19"/>
      <c r="BC686" s="19"/>
      <c r="BQ686" s="12"/>
      <c r="BR686" s="12"/>
      <c r="BS686" s="12"/>
      <c r="BT686" s="76"/>
      <c r="BU686" s="76"/>
    </row>
    <row r="687" spans="1:73">
      <c r="A687" s="19"/>
      <c r="B687" s="19"/>
      <c r="C687" s="19"/>
      <c r="D687" s="19"/>
      <c r="E687" s="89"/>
      <c r="F687" s="89"/>
      <c r="G687" s="19"/>
      <c r="H687" s="90"/>
      <c r="I687" s="90"/>
      <c r="J687" s="19"/>
      <c r="K687" s="19"/>
      <c r="L687" s="19"/>
      <c r="M687" s="19"/>
      <c r="N687" s="19"/>
      <c r="O687" s="19"/>
      <c r="P687" s="19"/>
      <c r="Q687" s="19"/>
      <c r="R687" s="141"/>
      <c r="S687" s="141"/>
      <c r="T687" s="141"/>
      <c r="U687" s="141"/>
      <c r="V687" s="141"/>
      <c r="W687" s="141"/>
      <c r="X687" s="141"/>
      <c r="Y687" s="141"/>
      <c r="Z687" s="19"/>
      <c r="AA687" s="430"/>
      <c r="AB687" s="430"/>
      <c r="AC687" s="118"/>
      <c r="AD687" s="118"/>
      <c r="AE687" s="118"/>
      <c r="AF687" s="118"/>
      <c r="AG687" s="118"/>
      <c r="AH687" s="118"/>
      <c r="AI687" s="118"/>
      <c r="AJ687" s="118"/>
      <c r="AK687" s="118"/>
      <c r="AL687" s="118"/>
      <c r="AM687" s="118"/>
      <c r="AN687" s="118"/>
      <c r="AO687" s="118"/>
      <c r="AP687" s="118"/>
      <c r="AQ687" s="118"/>
      <c r="AR687" s="118"/>
      <c r="AS687" s="118"/>
      <c r="AT687" s="118"/>
      <c r="AU687" s="601"/>
      <c r="AV687" s="601"/>
      <c r="AW687" s="118"/>
      <c r="AX687" s="118"/>
      <c r="AY687" s="19"/>
      <c r="AZ687" s="19"/>
      <c r="BA687" s="19"/>
      <c r="BB687" s="19"/>
      <c r="BC687" s="19"/>
      <c r="BQ687" s="12"/>
      <c r="BR687" s="12"/>
      <c r="BS687" s="12"/>
      <c r="BT687" s="76"/>
      <c r="BU687" s="76"/>
    </row>
    <row r="688" spans="1:73">
      <c r="A688" s="19"/>
      <c r="B688" s="19"/>
      <c r="C688" s="19"/>
      <c r="D688" s="19"/>
      <c r="E688" s="89"/>
      <c r="F688" s="89"/>
      <c r="G688" s="19"/>
      <c r="H688" s="90"/>
      <c r="I688" s="90"/>
      <c r="J688" s="19"/>
      <c r="K688" s="19"/>
      <c r="L688" s="19"/>
      <c r="M688" s="19"/>
      <c r="N688" s="19"/>
      <c r="O688" s="19"/>
      <c r="P688" s="19"/>
      <c r="Q688" s="19"/>
      <c r="R688" s="141"/>
      <c r="S688" s="141"/>
      <c r="T688" s="141"/>
      <c r="U688" s="141"/>
      <c r="V688" s="141"/>
      <c r="W688" s="141"/>
      <c r="X688" s="141"/>
      <c r="Y688" s="141"/>
      <c r="Z688" s="19"/>
      <c r="AA688" s="430"/>
      <c r="AB688" s="430"/>
      <c r="AC688" s="118"/>
      <c r="AD688" s="118"/>
      <c r="AE688" s="118"/>
      <c r="AF688" s="118"/>
      <c r="AG688" s="118"/>
      <c r="AH688" s="118"/>
      <c r="AI688" s="118"/>
      <c r="AJ688" s="118"/>
      <c r="AK688" s="118"/>
      <c r="AL688" s="118"/>
      <c r="AM688" s="118"/>
      <c r="AN688" s="118"/>
      <c r="AO688" s="118"/>
      <c r="AP688" s="118"/>
      <c r="AQ688" s="118"/>
      <c r="AR688" s="118"/>
      <c r="AS688" s="118"/>
      <c r="AT688" s="118"/>
      <c r="AU688" s="601"/>
      <c r="AV688" s="601"/>
      <c r="AW688" s="118"/>
      <c r="AX688" s="118"/>
      <c r="AY688" s="19"/>
      <c r="AZ688" s="19"/>
      <c r="BA688" s="19"/>
      <c r="BB688" s="19"/>
      <c r="BC688" s="19"/>
      <c r="BQ688" s="12"/>
      <c r="BR688" s="12"/>
      <c r="BS688" s="12"/>
      <c r="BT688" s="76"/>
      <c r="BU688" s="76"/>
    </row>
    <row r="689" spans="1:73">
      <c r="A689" s="19"/>
      <c r="B689" s="19"/>
      <c r="C689" s="19"/>
      <c r="D689" s="19"/>
      <c r="E689" s="89"/>
      <c r="F689" s="89"/>
      <c r="G689" s="19"/>
      <c r="H689" s="90"/>
      <c r="I689" s="90"/>
      <c r="J689" s="19"/>
      <c r="K689" s="19"/>
      <c r="L689" s="19"/>
      <c r="M689" s="19"/>
      <c r="N689" s="19"/>
      <c r="O689" s="19"/>
      <c r="P689" s="19"/>
      <c r="Q689" s="19"/>
      <c r="R689" s="141"/>
      <c r="S689" s="141"/>
      <c r="T689" s="141"/>
      <c r="U689" s="141"/>
      <c r="V689" s="141"/>
      <c r="W689" s="141"/>
      <c r="X689" s="141"/>
      <c r="Y689" s="141"/>
      <c r="Z689" s="19"/>
      <c r="AA689" s="430"/>
      <c r="AB689" s="430"/>
      <c r="AC689" s="118"/>
      <c r="AD689" s="118"/>
      <c r="AE689" s="118"/>
      <c r="AF689" s="118"/>
      <c r="AG689" s="118"/>
      <c r="AH689" s="118"/>
      <c r="AI689" s="118"/>
      <c r="AJ689" s="118"/>
      <c r="AK689" s="118"/>
      <c r="AL689" s="118"/>
      <c r="AM689" s="118"/>
      <c r="AN689" s="118"/>
      <c r="AO689" s="118"/>
      <c r="AP689" s="118"/>
      <c r="AQ689" s="118"/>
      <c r="AR689" s="118"/>
      <c r="AS689" s="118"/>
      <c r="AT689" s="118"/>
      <c r="AU689" s="601"/>
      <c r="AV689" s="601"/>
      <c r="AW689" s="118"/>
      <c r="AX689" s="118"/>
      <c r="AY689" s="19"/>
      <c r="AZ689" s="19"/>
      <c r="BA689" s="19"/>
      <c r="BB689" s="19"/>
      <c r="BC689" s="19"/>
      <c r="BQ689" s="12"/>
      <c r="BR689" s="12"/>
      <c r="BS689" s="12"/>
      <c r="BT689" s="76"/>
      <c r="BU689" s="76"/>
    </row>
    <row r="690" spans="1:73">
      <c r="A690" s="19"/>
      <c r="B690" s="19"/>
      <c r="C690" s="19"/>
      <c r="D690" s="19"/>
      <c r="E690" s="89"/>
      <c r="F690" s="89"/>
      <c r="G690" s="19"/>
      <c r="H690" s="90"/>
      <c r="I690" s="90"/>
      <c r="J690" s="19"/>
      <c r="K690" s="19"/>
      <c r="L690" s="19"/>
      <c r="M690" s="19"/>
      <c r="N690" s="19"/>
      <c r="O690" s="19"/>
      <c r="P690" s="19"/>
      <c r="Q690" s="19"/>
      <c r="R690" s="141"/>
      <c r="S690" s="141"/>
      <c r="T690" s="141"/>
      <c r="U690" s="141"/>
      <c r="V690" s="141"/>
      <c r="W690" s="141"/>
      <c r="X690" s="141"/>
      <c r="Y690" s="141"/>
      <c r="Z690" s="19"/>
      <c r="AA690" s="430"/>
      <c r="AB690" s="430"/>
      <c r="AC690" s="118"/>
      <c r="AD690" s="118"/>
      <c r="AE690" s="118"/>
      <c r="AF690" s="118"/>
      <c r="AG690" s="118"/>
      <c r="AH690" s="118"/>
      <c r="AI690" s="118"/>
      <c r="AJ690" s="118"/>
      <c r="AK690" s="118"/>
      <c r="AL690" s="118"/>
      <c r="AM690" s="118"/>
      <c r="AN690" s="118"/>
      <c r="AO690" s="118"/>
      <c r="AP690" s="118"/>
      <c r="AQ690" s="118"/>
      <c r="AR690" s="118"/>
      <c r="AS690" s="118"/>
      <c r="AT690" s="118"/>
      <c r="AU690" s="601"/>
      <c r="AV690" s="601"/>
      <c r="AW690" s="118"/>
      <c r="AX690" s="118"/>
      <c r="AY690" s="19"/>
      <c r="AZ690" s="19"/>
      <c r="BA690" s="19"/>
      <c r="BB690" s="19"/>
      <c r="BC690" s="19"/>
      <c r="BQ690" s="12"/>
      <c r="BR690" s="12"/>
      <c r="BS690" s="12"/>
      <c r="BT690" s="76"/>
      <c r="BU690" s="76"/>
    </row>
    <row r="691" spans="1:73">
      <c r="A691" s="19"/>
      <c r="B691" s="19"/>
      <c r="C691" s="19"/>
      <c r="D691" s="19"/>
      <c r="E691" s="89"/>
      <c r="F691" s="89"/>
      <c r="G691" s="19"/>
      <c r="H691" s="90"/>
      <c r="I691" s="90"/>
      <c r="J691" s="19"/>
      <c r="K691" s="19"/>
      <c r="L691" s="19"/>
      <c r="M691" s="19"/>
      <c r="N691" s="19"/>
      <c r="O691" s="19"/>
      <c r="P691" s="19"/>
      <c r="Q691" s="19"/>
      <c r="R691" s="141"/>
      <c r="S691" s="141"/>
      <c r="T691" s="141"/>
      <c r="U691" s="141"/>
      <c r="V691" s="141"/>
      <c r="W691" s="141"/>
      <c r="X691" s="141"/>
      <c r="Y691" s="141"/>
      <c r="Z691" s="19"/>
      <c r="AA691" s="430"/>
      <c r="AB691" s="430"/>
      <c r="AC691" s="118"/>
      <c r="AD691" s="118"/>
      <c r="AE691" s="118"/>
      <c r="AF691" s="118"/>
      <c r="AG691" s="118"/>
      <c r="AH691" s="118"/>
      <c r="AI691" s="118"/>
      <c r="AJ691" s="118"/>
      <c r="AK691" s="118"/>
      <c r="AL691" s="118"/>
      <c r="AM691" s="118"/>
      <c r="AN691" s="118"/>
      <c r="AO691" s="118"/>
      <c r="AP691" s="118"/>
      <c r="AQ691" s="118"/>
      <c r="AR691" s="118"/>
      <c r="AS691" s="118"/>
      <c r="AT691" s="118"/>
      <c r="AU691" s="430"/>
      <c r="AV691" s="430"/>
      <c r="AW691" s="118"/>
      <c r="AX691" s="118"/>
      <c r="AY691" s="19"/>
      <c r="AZ691" s="19"/>
      <c r="BA691" s="19"/>
      <c r="BB691" s="19"/>
      <c r="BC691" s="19"/>
      <c r="BQ691" s="12"/>
      <c r="BR691" s="12"/>
      <c r="BS691" s="12"/>
      <c r="BT691" s="76"/>
      <c r="BU691" s="76"/>
    </row>
    <row r="692" spans="1:73">
      <c r="A692" s="214"/>
      <c r="B692" s="214"/>
      <c r="C692" s="214"/>
      <c r="D692" s="214"/>
      <c r="E692" s="332"/>
      <c r="F692" s="332"/>
      <c r="G692" s="214"/>
      <c r="H692" s="333"/>
      <c r="I692" s="333"/>
      <c r="J692" s="214"/>
      <c r="K692" s="214"/>
      <c r="L692" s="214"/>
      <c r="M692" s="214"/>
      <c r="N692" s="214"/>
      <c r="O692" s="214"/>
      <c r="P692" s="214"/>
      <c r="Q692" s="214"/>
      <c r="R692" s="248"/>
      <c r="S692" s="248"/>
      <c r="T692" s="248"/>
      <c r="U692" s="248"/>
      <c r="V692" s="248"/>
      <c r="W692" s="248"/>
      <c r="X692" s="248"/>
      <c r="Y692" s="248"/>
      <c r="Z692" s="248"/>
      <c r="AA692" s="430"/>
      <c r="AB692" s="430"/>
      <c r="AC692" s="118"/>
      <c r="AD692" s="118"/>
      <c r="AE692" s="118"/>
      <c r="AF692" s="118"/>
      <c r="AG692" s="118"/>
      <c r="AH692" s="118"/>
      <c r="AI692" s="118"/>
      <c r="AJ692" s="118"/>
      <c r="AK692" s="118"/>
      <c r="AL692" s="118"/>
      <c r="AM692" s="118"/>
      <c r="AN692" s="118"/>
      <c r="AO692" s="118"/>
      <c r="AP692" s="118"/>
      <c r="AQ692" s="118"/>
      <c r="AR692" s="118"/>
      <c r="AS692" s="118"/>
      <c r="AT692" s="118"/>
      <c r="AU692" s="430"/>
      <c r="AV692" s="430"/>
      <c r="AW692" s="118"/>
      <c r="AX692" s="118"/>
      <c r="AY692" s="19"/>
      <c r="AZ692" s="19"/>
      <c r="BA692" s="19"/>
      <c r="BB692" s="19"/>
      <c r="BC692" s="19"/>
      <c r="BQ692" s="12"/>
      <c r="BR692" s="12"/>
      <c r="BS692" s="12"/>
      <c r="BT692" s="76"/>
      <c r="BU692" s="76"/>
    </row>
    <row r="693" spans="1:73">
      <c r="A693" s="335" t="s">
        <v>105</v>
      </c>
      <c r="B693" s="336"/>
      <c r="C693" s="337"/>
      <c r="D693" s="336" t="s">
        <v>70</v>
      </c>
      <c r="E693" s="338"/>
      <c r="F693" s="336" t="s">
        <v>70</v>
      </c>
      <c r="G693" s="337"/>
      <c r="H693" s="336" t="s">
        <v>70</v>
      </c>
      <c r="I693" s="336"/>
      <c r="J693" s="337"/>
      <c r="K693" s="336" t="s">
        <v>70</v>
      </c>
      <c r="L693" s="337"/>
      <c r="M693" s="336" t="s">
        <v>70</v>
      </c>
      <c r="N693" s="337"/>
      <c r="O693" s="337"/>
      <c r="P693" s="336" t="s">
        <v>70</v>
      </c>
      <c r="Q693" s="337"/>
      <c r="R693" s="339"/>
      <c r="S693" s="336" t="s">
        <v>70</v>
      </c>
      <c r="T693" s="339"/>
      <c r="U693" s="336" t="s">
        <v>70</v>
      </c>
      <c r="V693" s="339"/>
      <c r="W693" s="336" t="s">
        <v>70</v>
      </c>
      <c r="X693" s="339"/>
      <c r="Y693" s="339"/>
      <c r="Z693" s="336" t="s">
        <v>70</v>
      </c>
      <c r="AA693" s="19"/>
      <c r="AB693" s="19"/>
      <c r="AC693" s="19"/>
      <c r="AD693" s="19"/>
      <c r="AE693" s="19"/>
      <c r="AF693" s="19"/>
      <c r="AG693" s="19"/>
      <c r="AH693" s="19"/>
      <c r="AI693" s="19"/>
      <c r="AJ693" s="19"/>
      <c r="AK693" s="19"/>
      <c r="AL693" s="19"/>
      <c r="AM693" s="19"/>
      <c r="AN693" s="19"/>
      <c r="AO693" s="19"/>
      <c r="AP693" s="19"/>
      <c r="AQ693" s="19"/>
      <c r="AR693" s="19"/>
      <c r="AS693" s="19"/>
      <c r="AT693" s="19"/>
      <c r="AU693" s="19"/>
      <c r="AV693" s="19"/>
      <c r="AW693" s="19"/>
      <c r="AX693" s="19"/>
      <c r="AY693" s="19"/>
      <c r="AZ693" s="19"/>
      <c r="BA693" s="19"/>
      <c r="BB693" s="19"/>
      <c r="BC693" s="19"/>
      <c r="BQ693" s="12"/>
      <c r="BR693" s="12"/>
      <c r="BS693" s="12"/>
      <c r="BT693" s="76"/>
      <c r="BU693" s="76"/>
    </row>
    <row r="694" spans="1:73">
      <c r="A694" s="214"/>
      <c r="B694" s="214"/>
      <c r="C694" s="214"/>
      <c r="D694" s="214"/>
      <c r="E694" s="332"/>
      <c r="F694" s="332"/>
      <c r="G694" s="214"/>
      <c r="H694" s="333"/>
      <c r="I694" s="333"/>
      <c r="J694" s="214"/>
      <c r="K694" s="214"/>
      <c r="L694" s="214"/>
      <c r="M694" s="214"/>
      <c r="N694" s="214"/>
      <c r="O694" s="214"/>
      <c r="P694" s="214"/>
      <c r="Q694" s="214"/>
      <c r="R694" s="214"/>
      <c r="S694" s="214"/>
      <c r="T694" s="214"/>
      <c r="U694" s="214"/>
      <c r="V694" s="214"/>
      <c r="W694" s="214"/>
      <c r="X694" s="214"/>
      <c r="Y694" s="214"/>
      <c r="Z694" s="214"/>
      <c r="AA694" s="335" t="s">
        <v>102</v>
      </c>
      <c r="AB694" s="214"/>
      <c r="AC694" s="214"/>
      <c r="AD694" s="214"/>
      <c r="AE694" s="214"/>
      <c r="AF694" s="214"/>
      <c r="AG694" s="214"/>
      <c r="AH694" s="214"/>
      <c r="AI694" s="433">
        <f>MAX(H314:R329)</f>
        <v>11.914213562373096</v>
      </c>
      <c r="AJ694" s="335" t="s">
        <v>103</v>
      </c>
      <c r="AK694" s="338"/>
      <c r="AL694" s="337"/>
      <c r="AM694" s="337"/>
      <c r="AN694" s="214"/>
      <c r="AO694" s="214"/>
      <c r="AP694" s="19"/>
      <c r="AQ694" s="19"/>
      <c r="AR694" s="19"/>
      <c r="AS694" s="19"/>
      <c r="AT694" s="19"/>
      <c r="AU694" s="19"/>
      <c r="AV694" s="19"/>
      <c r="AW694" s="19"/>
      <c r="AX694" s="19"/>
      <c r="AY694" s="19"/>
      <c r="AZ694" s="19"/>
      <c r="BA694" s="19"/>
      <c r="BB694" s="19"/>
      <c r="BC694" s="19"/>
      <c r="BQ694" s="12"/>
      <c r="BR694" s="12"/>
      <c r="BS694" s="12"/>
      <c r="BT694" s="76"/>
      <c r="BU694" s="76"/>
    </row>
    <row r="695" spans="1:73">
      <c r="A695" s="19"/>
      <c r="B695" s="19"/>
      <c r="C695" s="19"/>
      <c r="D695" s="19"/>
      <c r="E695" s="89"/>
      <c r="F695" s="89"/>
      <c r="G695" s="19"/>
      <c r="H695" s="90"/>
      <c r="I695" s="90"/>
      <c r="J695" s="19"/>
      <c r="K695" s="19"/>
      <c r="L695" s="19"/>
      <c r="M695" s="19"/>
      <c r="N695" s="19"/>
      <c r="O695" s="19"/>
      <c r="P695" s="19"/>
      <c r="Q695" s="19"/>
      <c r="R695" s="141"/>
      <c r="S695" s="141"/>
      <c r="T695" s="141"/>
      <c r="U695" s="141"/>
      <c r="V695" s="141"/>
      <c r="W695" s="141"/>
      <c r="X695" s="141"/>
      <c r="Y695" s="141"/>
      <c r="Z695" s="19"/>
      <c r="AA695" s="19"/>
      <c r="AB695" s="19"/>
      <c r="AC695" s="19"/>
      <c r="AD695" s="19"/>
      <c r="AE695" s="19"/>
      <c r="AF695" s="19"/>
      <c r="AG695" s="19"/>
      <c r="AH695" s="19"/>
      <c r="AI695" s="19"/>
      <c r="AJ695" s="19"/>
      <c r="AK695" s="19"/>
      <c r="AL695" s="19"/>
      <c r="AM695" s="19"/>
      <c r="AN695" s="19"/>
      <c r="AO695" s="19"/>
      <c r="AP695" s="19"/>
      <c r="AQ695" s="19"/>
      <c r="AR695" s="19"/>
      <c r="AS695" s="19"/>
      <c r="AT695" s="19"/>
      <c r="AU695" s="19"/>
      <c r="AV695" s="19"/>
      <c r="AW695" s="19"/>
      <c r="AX695" s="19"/>
      <c r="AY695" s="19"/>
      <c r="AZ695" s="19"/>
      <c r="BA695" s="19"/>
      <c r="BB695" s="19"/>
      <c r="BC695" s="19"/>
      <c r="BQ695" s="12"/>
      <c r="BR695" s="12"/>
      <c r="BS695" s="12"/>
      <c r="BT695" s="76"/>
      <c r="BU695" s="76"/>
    </row>
    <row r="696" spans="1:73">
      <c r="A696" s="19"/>
      <c r="B696" s="19"/>
      <c r="C696" s="19"/>
      <c r="D696" s="19"/>
      <c r="E696" s="89"/>
      <c r="F696" s="89"/>
      <c r="G696" s="19"/>
      <c r="H696" s="90"/>
      <c r="I696" s="90"/>
      <c r="J696" s="19"/>
      <c r="K696" s="19"/>
      <c r="L696" s="19"/>
      <c r="M696" s="19"/>
      <c r="N696" s="19"/>
      <c r="O696" s="19"/>
      <c r="P696" s="19"/>
      <c r="Q696" s="19"/>
      <c r="R696" s="141"/>
      <c r="S696" s="141"/>
      <c r="T696" s="141"/>
      <c r="U696" s="141"/>
      <c r="V696" s="141"/>
      <c r="W696" s="141"/>
      <c r="X696" s="141"/>
      <c r="Y696" s="141"/>
      <c r="Z696" s="19"/>
      <c r="AA696" s="19"/>
      <c r="AB696" s="19"/>
      <c r="AC696" s="19"/>
      <c r="AD696" s="19"/>
      <c r="AE696" s="19"/>
      <c r="AF696" s="19"/>
      <c r="AG696" s="19"/>
      <c r="AH696" s="19"/>
      <c r="AI696" s="19"/>
      <c r="AJ696" s="19"/>
      <c r="AK696" s="19"/>
      <c r="AL696" s="19"/>
      <c r="AM696" s="19"/>
      <c r="AN696" s="19"/>
      <c r="AO696" s="19"/>
      <c r="AP696" s="19"/>
      <c r="AQ696" s="19"/>
      <c r="AR696" s="19"/>
      <c r="AS696" s="19"/>
      <c r="AT696" s="19"/>
      <c r="AU696" s="19"/>
      <c r="AV696" s="19"/>
      <c r="AW696" s="19"/>
      <c r="AX696" s="19"/>
      <c r="AY696" s="19"/>
      <c r="AZ696" s="19"/>
      <c r="BA696" s="19"/>
      <c r="BB696" s="19"/>
      <c r="BC696" s="19"/>
      <c r="BQ696" s="12"/>
      <c r="BR696" s="12"/>
      <c r="BS696" s="12"/>
      <c r="BT696" s="76"/>
      <c r="BU696" s="76"/>
    </row>
    <row r="697" spans="1:73">
      <c r="A697" s="19"/>
      <c r="B697" s="19"/>
      <c r="C697" s="19"/>
      <c r="D697" s="19"/>
      <c r="E697" s="89"/>
      <c r="F697" s="89"/>
      <c r="G697" s="19"/>
      <c r="H697" s="90"/>
      <c r="I697" s="90"/>
      <c r="J697" s="19"/>
      <c r="K697" s="19"/>
      <c r="L697" s="19"/>
      <c r="M697" s="19"/>
      <c r="N697" s="19"/>
      <c r="O697" s="19"/>
      <c r="P697" s="19"/>
      <c r="Q697" s="19"/>
      <c r="R697" s="141"/>
      <c r="S697" s="141"/>
      <c r="T697" s="141"/>
      <c r="U697" s="141"/>
      <c r="V697" s="141"/>
      <c r="W697" s="141"/>
      <c r="X697" s="141"/>
      <c r="Y697" s="141"/>
      <c r="Z697" s="19"/>
      <c r="AA697" s="19"/>
      <c r="AB697" s="19"/>
      <c r="AC697" s="19"/>
      <c r="AD697" s="19"/>
      <c r="AE697" s="19"/>
      <c r="AF697" s="19"/>
      <c r="AG697" s="19"/>
      <c r="AH697" s="19"/>
      <c r="AI697" s="19"/>
      <c r="AJ697" s="19"/>
      <c r="AK697" s="19"/>
      <c r="AL697" s="19"/>
      <c r="AM697" s="19"/>
      <c r="AN697" s="19"/>
      <c r="AO697" s="19"/>
      <c r="AP697" s="19"/>
      <c r="AQ697" s="19"/>
      <c r="AR697" s="8"/>
      <c r="AS697" s="19"/>
      <c r="AT697" s="19"/>
      <c r="AU697" s="19"/>
      <c r="AV697" s="19"/>
      <c r="AW697" s="19"/>
      <c r="AX697" s="19"/>
      <c r="AY697" s="19"/>
      <c r="AZ697" s="19"/>
      <c r="BA697" s="19"/>
      <c r="BB697" s="19"/>
      <c r="BC697" s="19"/>
      <c r="BQ697" s="12"/>
      <c r="BR697" s="12"/>
      <c r="BS697" s="12"/>
      <c r="BT697" s="76"/>
      <c r="BU697" s="76"/>
    </row>
    <row r="698" spans="1:73">
      <c r="A698" s="19"/>
      <c r="B698" s="19"/>
      <c r="C698" s="19"/>
      <c r="D698" s="19"/>
      <c r="E698" s="89"/>
      <c r="F698" s="89"/>
      <c r="G698" s="19"/>
      <c r="H698" s="90"/>
      <c r="I698" s="90"/>
      <c r="J698" s="19"/>
      <c r="K698" s="19"/>
      <c r="L698" s="19"/>
      <c r="M698" s="19"/>
      <c r="N698" s="19"/>
      <c r="O698" s="19"/>
      <c r="P698" s="19"/>
      <c r="Q698" s="19"/>
      <c r="R698" s="141"/>
      <c r="S698" s="141"/>
      <c r="T698" s="141"/>
      <c r="U698" s="141"/>
      <c r="V698" s="141"/>
      <c r="W698" s="141"/>
      <c r="X698" s="141"/>
      <c r="Y698" s="141"/>
      <c r="Z698" s="19"/>
      <c r="AA698" s="19"/>
      <c r="AB698" s="19"/>
      <c r="AC698" s="125"/>
      <c r="AD698" s="19"/>
      <c r="AE698" s="19"/>
      <c r="AF698" s="19"/>
      <c r="AG698" s="19"/>
      <c r="AH698" s="19"/>
      <c r="AI698" s="19"/>
      <c r="AJ698" s="19"/>
      <c r="AK698" s="19"/>
      <c r="AL698" s="19"/>
      <c r="AM698" s="19"/>
      <c r="AN698" s="19"/>
      <c r="AO698" s="19"/>
      <c r="AP698" s="19"/>
      <c r="AQ698" s="125"/>
      <c r="AR698" s="8"/>
      <c r="AS698" s="19"/>
      <c r="AT698" s="19"/>
      <c r="AU698" s="19"/>
      <c r="AV698" s="19"/>
      <c r="AW698" s="19"/>
      <c r="AX698" s="19"/>
      <c r="AY698" s="19"/>
      <c r="AZ698" s="19"/>
      <c r="BA698" s="19"/>
      <c r="BB698" s="19"/>
      <c r="BC698" s="19"/>
      <c r="BQ698" s="12"/>
      <c r="BR698" s="12"/>
      <c r="BS698" s="12"/>
      <c r="BT698" s="76"/>
      <c r="BU698" s="76"/>
    </row>
    <row r="699" spans="1:73">
      <c r="A699" s="19"/>
      <c r="B699" s="19"/>
      <c r="C699" s="19"/>
      <c r="D699" s="19"/>
      <c r="E699" s="89"/>
      <c r="F699" s="89"/>
      <c r="G699" s="19"/>
      <c r="H699" s="90"/>
      <c r="I699" s="90"/>
      <c r="J699" s="19"/>
      <c r="K699" s="19"/>
      <c r="L699" s="19"/>
      <c r="M699" s="19"/>
      <c r="N699" s="19"/>
      <c r="O699" s="19"/>
      <c r="P699" s="19"/>
      <c r="Q699" s="19"/>
      <c r="R699" s="141"/>
      <c r="S699" s="141"/>
      <c r="T699" s="141"/>
      <c r="U699" s="141"/>
      <c r="V699" s="141"/>
      <c r="W699" s="141"/>
      <c r="X699" s="141"/>
      <c r="Y699" s="141"/>
      <c r="Z699" s="19"/>
      <c r="AA699" s="19"/>
      <c r="AB699" s="19"/>
      <c r="AC699" s="19"/>
      <c r="AD699" s="19"/>
      <c r="AE699" s="19"/>
      <c r="AF699" s="19"/>
      <c r="AG699" s="19"/>
      <c r="AH699" s="19"/>
      <c r="AI699" s="19"/>
      <c r="AJ699" s="19"/>
      <c r="AK699" s="19"/>
      <c r="AL699" s="19"/>
      <c r="AM699" s="19"/>
      <c r="AN699" s="19"/>
      <c r="AO699" s="19"/>
      <c r="AP699" s="19"/>
      <c r="AQ699" s="19"/>
      <c r="AR699" s="8"/>
      <c r="AS699" s="19"/>
      <c r="AT699" s="19"/>
      <c r="AU699" s="19"/>
      <c r="AV699" s="19"/>
      <c r="AW699" s="19"/>
      <c r="AX699" s="19"/>
      <c r="AY699" s="19"/>
      <c r="AZ699" s="19"/>
      <c r="BA699" s="19"/>
      <c r="BB699" s="19"/>
      <c r="BC699" s="19"/>
      <c r="BQ699" s="12"/>
      <c r="BR699" s="12"/>
      <c r="BS699" s="12"/>
      <c r="BT699" s="76"/>
      <c r="BU699" s="76"/>
    </row>
    <row r="700" spans="1:73">
      <c r="A700" s="19"/>
      <c r="B700" s="19"/>
      <c r="C700" s="19"/>
      <c r="D700" s="19"/>
      <c r="E700" s="89"/>
      <c r="F700" s="89"/>
      <c r="G700" s="19"/>
      <c r="H700" s="90"/>
      <c r="I700" s="90"/>
      <c r="J700" s="19"/>
      <c r="K700" s="19"/>
      <c r="L700" s="19"/>
      <c r="M700" s="19"/>
      <c r="N700" s="19"/>
      <c r="O700" s="19"/>
      <c r="P700" s="19"/>
      <c r="Q700" s="19"/>
      <c r="R700" s="141"/>
      <c r="S700" s="141"/>
      <c r="T700" s="141"/>
      <c r="U700" s="141"/>
      <c r="V700" s="141"/>
      <c r="W700" s="141"/>
      <c r="X700" s="141"/>
      <c r="Y700" s="141"/>
      <c r="Z700" s="19"/>
      <c r="AA700" s="19"/>
      <c r="AB700" s="19"/>
      <c r="AC700" s="19"/>
      <c r="AD700" s="19"/>
      <c r="AE700" s="19"/>
      <c r="AF700" s="19"/>
      <c r="AG700" s="19"/>
      <c r="AH700" s="19"/>
      <c r="AI700" s="19"/>
      <c r="AJ700" s="19"/>
      <c r="AK700" s="19"/>
      <c r="AL700" s="19"/>
      <c r="AM700" s="19"/>
      <c r="AN700" s="19"/>
      <c r="AO700" s="19"/>
      <c r="AP700" s="19"/>
      <c r="AQ700" s="19"/>
      <c r="AR700" s="8"/>
      <c r="AS700" s="19"/>
      <c r="AT700" s="19"/>
      <c r="AU700" s="19"/>
      <c r="AV700" s="19"/>
      <c r="AW700" s="19"/>
      <c r="AX700" s="19"/>
      <c r="AY700" s="19"/>
      <c r="AZ700" s="19"/>
      <c r="BA700" s="19"/>
      <c r="BB700" s="19"/>
      <c r="BC700" s="19"/>
      <c r="BQ700" s="12"/>
      <c r="BR700" s="12"/>
      <c r="BS700" s="12"/>
      <c r="BT700" s="76"/>
      <c r="BU700" s="76"/>
    </row>
    <row r="701" spans="1:73">
      <c r="A701" s="19"/>
      <c r="B701" s="19"/>
      <c r="C701" s="19"/>
      <c r="D701" s="19"/>
      <c r="E701" s="89"/>
      <c r="F701" s="89"/>
      <c r="G701" s="19"/>
      <c r="H701" s="90"/>
      <c r="I701" s="90"/>
      <c r="J701" s="19"/>
      <c r="K701" s="19"/>
      <c r="L701" s="19"/>
      <c r="M701" s="19"/>
      <c r="N701" s="19"/>
      <c r="O701" s="19"/>
      <c r="P701" s="19"/>
      <c r="Q701" s="19"/>
      <c r="R701" s="141"/>
      <c r="S701" s="141"/>
      <c r="T701" s="141"/>
      <c r="U701" s="141"/>
      <c r="V701" s="141"/>
      <c r="W701" s="141"/>
      <c r="X701" s="141"/>
      <c r="Y701" s="141"/>
      <c r="Z701" s="19"/>
      <c r="AA701" s="19"/>
      <c r="AB701" s="19"/>
      <c r="AC701" s="19"/>
      <c r="AD701" s="19"/>
      <c r="AE701" s="19"/>
      <c r="AF701" s="19"/>
      <c r="AG701" s="19"/>
      <c r="AH701" s="19"/>
      <c r="AI701" s="19"/>
      <c r="AJ701" s="19"/>
      <c r="AK701" s="19"/>
      <c r="AL701" s="19"/>
      <c r="AM701" s="19"/>
      <c r="AN701" s="19"/>
      <c r="AO701" s="19"/>
      <c r="AP701" s="19"/>
      <c r="AQ701" s="19"/>
      <c r="AR701" s="8"/>
      <c r="AS701" s="19"/>
      <c r="AT701" s="19"/>
      <c r="AU701" s="19"/>
      <c r="AV701" s="19"/>
      <c r="AW701" s="19"/>
      <c r="AX701" s="19"/>
      <c r="AY701" s="19"/>
      <c r="AZ701" s="19"/>
      <c r="BA701" s="19"/>
      <c r="BB701" s="19"/>
      <c r="BC701" s="19"/>
      <c r="BQ701" s="12"/>
      <c r="BR701" s="12"/>
      <c r="BS701" s="12"/>
      <c r="BT701" s="76"/>
      <c r="BU701" s="76"/>
    </row>
    <row r="702" spans="1:73">
      <c r="A702" s="19"/>
      <c r="B702" s="19"/>
      <c r="C702" s="19"/>
      <c r="D702" s="19"/>
      <c r="E702" s="89"/>
      <c r="F702" s="89"/>
      <c r="G702" s="19"/>
      <c r="H702" s="90"/>
      <c r="I702" s="90"/>
      <c r="J702" s="19"/>
      <c r="K702" s="19"/>
      <c r="L702" s="19"/>
      <c r="M702" s="19"/>
      <c r="N702" s="19"/>
      <c r="O702" s="19"/>
      <c r="P702" s="19"/>
      <c r="Q702" s="19"/>
      <c r="R702" s="141"/>
      <c r="S702" s="141"/>
      <c r="T702" s="141"/>
      <c r="U702" s="141"/>
      <c r="V702" s="141"/>
      <c r="W702" s="141"/>
      <c r="X702" s="141"/>
      <c r="Y702" s="141"/>
      <c r="Z702" s="19"/>
      <c r="AA702" s="19"/>
      <c r="AB702" s="19"/>
      <c r="AC702" s="19"/>
      <c r="AD702" s="19"/>
      <c r="AE702" s="19"/>
      <c r="AF702" s="19"/>
      <c r="AG702" s="19"/>
      <c r="AH702" s="19"/>
      <c r="AI702" s="19"/>
      <c r="AJ702" s="19"/>
      <c r="AK702" s="19"/>
      <c r="AL702" s="19"/>
      <c r="AM702" s="19"/>
      <c r="AN702" s="19"/>
      <c r="AO702" s="19"/>
      <c r="AP702" s="19"/>
      <c r="AQ702" s="19"/>
      <c r="AR702" s="8"/>
      <c r="AS702" s="19"/>
      <c r="AT702" s="19"/>
      <c r="AU702" s="19"/>
      <c r="AV702" s="19"/>
      <c r="AW702" s="19"/>
      <c r="AX702" s="19"/>
      <c r="AY702" s="440">
        <v>21</v>
      </c>
      <c r="AZ702" s="440">
        <v>22</v>
      </c>
      <c r="BA702" s="440">
        <v>23</v>
      </c>
      <c r="BB702" s="19"/>
      <c r="BC702" s="19"/>
      <c r="BQ702" s="12"/>
      <c r="BR702" s="12"/>
      <c r="BS702" s="12"/>
      <c r="BT702" s="76"/>
      <c r="BU702" s="76"/>
    </row>
    <row r="703" spans="1:73">
      <c r="A703" s="19"/>
      <c r="B703" s="19"/>
      <c r="C703" s="19"/>
      <c r="D703" s="19"/>
      <c r="E703" s="89"/>
      <c r="F703" s="89"/>
      <c r="G703" s="19"/>
      <c r="H703" s="90"/>
      <c r="I703" s="90"/>
      <c r="J703" s="19"/>
      <c r="K703" s="19"/>
      <c r="L703" s="19"/>
      <c r="M703" s="19"/>
      <c r="N703" s="19"/>
      <c r="O703" s="19"/>
      <c r="P703" s="19"/>
      <c r="Q703" s="19"/>
      <c r="R703" s="141"/>
      <c r="S703" s="141"/>
      <c r="T703" s="141"/>
      <c r="U703" s="141"/>
      <c r="V703" s="141"/>
      <c r="W703" s="141"/>
      <c r="X703" s="141"/>
      <c r="Y703" s="141"/>
      <c r="Z703" s="19"/>
      <c r="AA703" s="19"/>
      <c r="AB703" s="19"/>
      <c r="AC703" s="19"/>
      <c r="AD703" s="19"/>
      <c r="AE703" s="19"/>
      <c r="AF703" s="19"/>
      <c r="AG703" s="19"/>
      <c r="AH703" s="19"/>
      <c r="AI703" s="19"/>
      <c r="AJ703" s="19"/>
      <c r="AK703" s="19"/>
      <c r="AL703" s="19"/>
      <c r="AM703" s="19"/>
      <c r="AN703" s="19"/>
      <c r="AO703" s="19"/>
      <c r="AP703" s="19"/>
      <c r="AQ703" s="19"/>
      <c r="AR703" s="8"/>
      <c r="AS703" s="19"/>
      <c r="AT703" s="19"/>
      <c r="AU703" s="19"/>
      <c r="AV703" s="19"/>
      <c r="AW703" s="19"/>
      <c r="AX703" s="19"/>
      <c r="AY703" s="19"/>
      <c r="AZ703" s="19"/>
      <c r="BA703" s="19"/>
      <c r="BB703" s="19"/>
      <c r="BC703" s="19"/>
      <c r="BQ703" s="12"/>
      <c r="BR703" s="12"/>
      <c r="BS703" s="12"/>
      <c r="BT703" s="76"/>
      <c r="BU703" s="76"/>
    </row>
    <row r="704" spans="1:73">
      <c r="A704" s="19"/>
      <c r="B704" s="19"/>
      <c r="C704" s="19"/>
      <c r="D704" s="19"/>
      <c r="E704" s="89"/>
      <c r="F704" s="89"/>
      <c r="G704" s="19"/>
      <c r="H704" s="90"/>
      <c r="I704" s="90"/>
      <c r="J704" s="19"/>
      <c r="K704" s="19"/>
      <c r="L704" s="19"/>
      <c r="M704" s="19"/>
      <c r="N704" s="19"/>
      <c r="O704" s="19"/>
      <c r="P704" s="19"/>
      <c r="Q704" s="19"/>
      <c r="R704" s="141"/>
      <c r="S704" s="141"/>
      <c r="T704" s="141"/>
      <c r="U704" s="141"/>
      <c r="V704" s="141"/>
      <c r="W704" s="141"/>
      <c r="X704" s="141"/>
      <c r="Y704" s="141"/>
      <c r="Z704" s="19"/>
      <c r="AA704" s="19"/>
      <c r="AB704" s="19"/>
      <c r="AC704" s="19"/>
      <c r="AD704" s="19"/>
      <c r="AE704" s="19"/>
      <c r="AF704" s="19"/>
      <c r="AG704" s="19"/>
      <c r="AH704" s="19"/>
      <c r="AI704" s="19"/>
      <c r="AJ704" s="19"/>
      <c r="AK704" s="19"/>
      <c r="AL704" s="19"/>
      <c r="AM704" s="19"/>
      <c r="AN704" s="19"/>
      <c r="AO704" s="19"/>
      <c r="AP704" s="19"/>
      <c r="AQ704" s="19"/>
      <c r="AR704" s="8"/>
      <c r="AS704" s="19"/>
      <c r="AT704" s="19"/>
      <c r="AU704" s="19"/>
      <c r="AV704" s="19"/>
      <c r="AW704" s="19"/>
      <c r="AX704" s="19"/>
      <c r="AY704" s="19"/>
      <c r="AZ704" s="19"/>
      <c r="BA704" s="19"/>
      <c r="BB704" s="19"/>
      <c r="BC704" s="19"/>
      <c r="BQ704" s="12"/>
      <c r="BR704" s="12"/>
      <c r="BS704" s="12"/>
      <c r="BT704" s="76"/>
      <c r="BU704" s="76"/>
    </row>
    <row r="705" spans="1:73">
      <c r="A705" s="19"/>
      <c r="B705" s="19"/>
      <c r="C705" s="19"/>
      <c r="D705" s="19"/>
      <c r="E705" s="89"/>
      <c r="F705" s="89"/>
      <c r="G705" s="19"/>
      <c r="H705" s="90"/>
      <c r="I705" s="90"/>
      <c r="J705" s="19"/>
      <c r="K705" s="19"/>
      <c r="L705" s="19"/>
      <c r="M705" s="19"/>
      <c r="N705" s="19"/>
      <c r="O705" s="19"/>
      <c r="P705" s="19"/>
      <c r="Q705" s="19"/>
      <c r="R705" s="141"/>
      <c r="S705" s="141"/>
      <c r="T705" s="141"/>
      <c r="U705" s="141"/>
      <c r="V705" s="141"/>
      <c r="W705" s="141"/>
      <c r="X705" s="141"/>
      <c r="Y705" s="141"/>
      <c r="Z705" s="19"/>
      <c r="AA705" s="19"/>
      <c r="AB705" s="19"/>
      <c r="AC705" s="19"/>
      <c r="AD705" s="19"/>
      <c r="AE705" s="19"/>
      <c r="AF705" s="19"/>
      <c r="AG705" s="19"/>
      <c r="AH705" s="19"/>
      <c r="AI705" s="19"/>
      <c r="AJ705" s="19"/>
      <c r="AK705" s="19"/>
      <c r="AL705" s="19"/>
      <c r="AM705" s="19"/>
      <c r="AN705" s="19"/>
      <c r="AO705" s="19"/>
      <c r="AP705" s="19"/>
      <c r="AQ705" s="19"/>
      <c r="AR705" s="8"/>
      <c r="AS705" s="19"/>
      <c r="AT705" s="19"/>
      <c r="AU705" s="19"/>
      <c r="AV705" s="19"/>
      <c r="AW705" s="19"/>
      <c r="AX705" s="19"/>
      <c r="AY705" s="19"/>
      <c r="AZ705" s="19"/>
      <c r="BA705" s="19"/>
      <c r="BB705" s="19"/>
      <c r="BC705" s="19"/>
      <c r="BQ705" s="12"/>
      <c r="BR705" s="12"/>
      <c r="BS705" s="12"/>
      <c r="BT705" s="76"/>
      <c r="BU705" s="76"/>
    </row>
    <row r="706" spans="1:73">
      <c r="A706" s="19"/>
      <c r="B706" s="19"/>
      <c r="C706" s="19"/>
      <c r="D706" s="19"/>
      <c r="E706" s="89"/>
      <c r="F706" s="89"/>
      <c r="G706" s="19"/>
      <c r="H706" s="90"/>
      <c r="I706" s="90"/>
      <c r="J706" s="19"/>
      <c r="K706" s="19"/>
      <c r="L706" s="19"/>
      <c r="M706" s="19"/>
      <c r="N706" s="19"/>
      <c r="O706" s="19"/>
      <c r="P706" s="19"/>
      <c r="Q706" s="19"/>
      <c r="R706" s="141"/>
      <c r="S706" s="141"/>
      <c r="T706" s="141"/>
      <c r="U706" s="141"/>
      <c r="V706" s="141"/>
      <c r="W706" s="141"/>
      <c r="X706" s="141"/>
      <c r="Y706" s="141"/>
      <c r="Z706" s="19"/>
      <c r="AA706" s="19"/>
      <c r="AB706" s="19"/>
      <c r="AC706" s="19"/>
      <c r="AD706" s="19"/>
      <c r="AE706" s="19"/>
      <c r="AF706" s="19"/>
      <c r="AG706" s="19"/>
      <c r="AH706" s="19"/>
      <c r="AI706" s="19"/>
      <c r="AJ706" s="19"/>
      <c r="AK706" s="19"/>
      <c r="AL706" s="19"/>
      <c r="AM706" s="19"/>
      <c r="AN706" s="19"/>
      <c r="AO706" s="19"/>
      <c r="AP706" s="19"/>
      <c r="AQ706" s="19"/>
      <c r="AR706" s="8"/>
      <c r="AS706" s="19"/>
      <c r="AT706" s="19"/>
      <c r="AU706" s="19"/>
      <c r="AV706" s="19"/>
      <c r="AW706" s="19"/>
      <c r="AX706" s="19"/>
      <c r="AY706" s="19"/>
      <c r="AZ706" s="19"/>
      <c r="BA706" s="19"/>
      <c r="BB706" s="19"/>
      <c r="BC706" s="19"/>
      <c r="BQ706" s="12"/>
      <c r="BR706" s="12"/>
      <c r="BS706" s="12"/>
      <c r="BT706" s="76"/>
      <c r="BU706" s="76"/>
    </row>
    <row r="707" spans="1:73">
      <c r="A707" s="19"/>
      <c r="B707" s="19"/>
      <c r="C707" s="19"/>
      <c r="D707" s="19"/>
      <c r="E707" s="89"/>
      <c r="F707" s="89"/>
      <c r="G707" s="19"/>
      <c r="H707" s="90"/>
      <c r="I707" s="90"/>
      <c r="J707" s="19"/>
      <c r="K707" s="19"/>
      <c r="L707" s="19"/>
      <c r="M707" s="19"/>
      <c r="N707" s="19"/>
      <c r="O707" s="19"/>
      <c r="P707" s="19"/>
      <c r="Q707" s="19"/>
      <c r="R707" s="141"/>
      <c r="S707" s="141"/>
      <c r="T707" s="141"/>
      <c r="U707" s="141"/>
      <c r="V707" s="141"/>
      <c r="W707" s="141"/>
      <c r="X707" s="141"/>
      <c r="Y707" s="141"/>
      <c r="Z707" s="19"/>
      <c r="AA707" s="19"/>
      <c r="AB707" s="19"/>
      <c r="AC707" s="19"/>
      <c r="AD707" s="19"/>
      <c r="AE707" s="19"/>
      <c r="AF707" s="19"/>
      <c r="AG707" s="19"/>
      <c r="AH707" s="19"/>
      <c r="AI707" s="19"/>
      <c r="AJ707" s="19"/>
      <c r="AK707" s="19"/>
      <c r="AL707" s="19"/>
      <c r="AM707" s="19"/>
      <c r="AN707" s="19"/>
      <c r="AO707" s="19"/>
      <c r="AP707" s="19"/>
      <c r="AQ707" s="19"/>
      <c r="AR707" s="8"/>
      <c r="AS707" s="19"/>
      <c r="AT707" s="19"/>
      <c r="AU707" s="19"/>
      <c r="AV707" s="19"/>
      <c r="AW707" s="19"/>
      <c r="AX707" s="19"/>
      <c r="AY707" s="19"/>
      <c r="AZ707" s="19"/>
      <c r="BA707" s="19"/>
      <c r="BB707" s="19"/>
      <c r="BC707" s="19"/>
      <c r="BQ707" s="12"/>
      <c r="BR707" s="12"/>
      <c r="BS707" s="12"/>
      <c r="BT707" s="76"/>
      <c r="BU707" s="76"/>
    </row>
    <row r="708" spans="1:73">
      <c r="A708" s="19"/>
      <c r="B708" s="19"/>
      <c r="C708" s="19"/>
      <c r="D708" s="19"/>
      <c r="E708" s="89"/>
      <c r="F708" s="89"/>
      <c r="G708" s="19"/>
      <c r="H708" s="90"/>
      <c r="I708" s="90"/>
      <c r="J708" s="19"/>
      <c r="K708" s="19"/>
      <c r="L708" s="19"/>
      <c r="M708" s="19"/>
      <c r="N708" s="19"/>
      <c r="O708" s="19"/>
      <c r="P708" s="19"/>
      <c r="Q708" s="19"/>
      <c r="R708" s="141"/>
      <c r="S708" s="141"/>
      <c r="T708" s="141"/>
      <c r="U708" s="141"/>
      <c r="V708" s="141"/>
      <c r="W708" s="141"/>
      <c r="X708" s="141"/>
      <c r="Y708" s="141"/>
      <c r="Z708" s="19"/>
      <c r="AA708" s="19"/>
      <c r="AB708" s="19"/>
      <c r="AC708" s="19"/>
      <c r="AD708" s="19"/>
      <c r="AE708" s="19"/>
      <c r="AF708" s="19"/>
      <c r="AG708" s="19"/>
      <c r="AH708" s="19"/>
      <c r="AI708" s="19"/>
      <c r="AJ708" s="19"/>
      <c r="AK708" s="19"/>
      <c r="AL708" s="19"/>
      <c r="AM708" s="19"/>
      <c r="AN708" s="19"/>
      <c r="AO708" s="19"/>
      <c r="AP708" s="19"/>
      <c r="AQ708" s="19"/>
      <c r="AR708" s="8"/>
      <c r="AS708" s="19"/>
      <c r="AT708" s="19"/>
      <c r="AU708" s="19"/>
      <c r="AV708" s="19"/>
      <c r="AW708" s="19"/>
      <c r="AX708" s="19"/>
      <c r="AY708" s="19"/>
      <c r="AZ708" s="19"/>
      <c r="BA708" s="19"/>
      <c r="BB708" s="19"/>
      <c r="BC708" s="19"/>
      <c r="BQ708" s="12"/>
      <c r="BR708" s="12"/>
      <c r="BS708" s="12"/>
      <c r="BT708" s="76"/>
      <c r="BU708" s="76"/>
    </row>
    <row r="709" spans="1:73">
      <c r="A709" s="19"/>
      <c r="B709" s="19"/>
      <c r="C709" s="19"/>
      <c r="D709" s="19"/>
      <c r="E709" s="89"/>
      <c r="F709" s="89"/>
      <c r="G709" s="19"/>
      <c r="H709" s="90"/>
      <c r="I709" s="90"/>
      <c r="J709" s="19"/>
      <c r="K709" s="19"/>
      <c r="L709" s="19"/>
      <c r="M709" s="19"/>
      <c r="N709" s="19"/>
      <c r="O709" s="19"/>
      <c r="P709" s="19"/>
      <c r="Q709" s="19"/>
      <c r="R709" s="141"/>
      <c r="S709" s="141"/>
      <c r="T709" s="141"/>
      <c r="U709" s="141"/>
      <c r="V709" s="141"/>
      <c r="W709" s="141"/>
      <c r="X709" s="141"/>
      <c r="Y709" s="141"/>
      <c r="Z709" s="19"/>
      <c r="AA709" s="19"/>
      <c r="AB709" s="19"/>
      <c r="AC709" s="19"/>
      <c r="AD709" s="19"/>
      <c r="AE709" s="19"/>
      <c r="AF709" s="19"/>
      <c r="AG709" s="19"/>
      <c r="AH709" s="19"/>
      <c r="AI709" s="19"/>
      <c r="AJ709" s="19"/>
      <c r="AK709" s="19"/>
      <c r="AL709" s="19"/>
      <c r="AM709" s="19"/>
      <c r="AN709" s="19"/>
      <c r="AO709" s="19"/>
      <c r="AP709" s="19"/>
      <c r="AQ709" s="19"/>
      <c r="AR709" s="8"/>
      <c r="AS709" s="19"/>
      <c r="AT709" s="19"/>
      <c r="AU709" s="19"/>
      <c r="AV709" s="19"/>
      <c r="AW709" s="19"/>
      <c r="AX709" s="19"/>
      <c r="AY709" s="19"/>
      <c r="AZ709" s="19"/>
      <c r="BA709" s="19"/>
      <c r="BB709" s="19"/>
      <c r="BC709" s="19"/>
      <c r="BQ709" s="12"/>
      <c r="BR709" s="12"/>
      <c r="BS709" s="12"/>
      <c r="BT709" s="76"/>
      <c r="BU709" s="76"/>
    </row>
    <row r="710" spans="1:73">
      <c r="A710" s="19"/>
      <c r="B710" s="19"/>
      <c r="C710" s="19"/>
      <c r="D710" s="19"/>
      <c r="E710" s="89"/>
      <c r="F710" s="89"/>
      <c r="G710" s="19"/>
      <c r="H710" s="90"/>
      <c r="I710" s="90"/>
      <c r="J710" s="19"/>
      <c r="K710" s="19"/>
      <c r="L710" s="19"/>
      <c r="M710" s="19"/>
      <c r="N710" s="19"/>
      <c r="O710" s="19"/>
      <c r="P710" s="19"/>
      <c r="Q710" s="19"/>
      <c r="R710" s="141"/>
      <c r="S710" s="141"/>
      <c r="T710" s="141"/>
      <c r="U710" s="141"/>
      <c r="V710" s="141"/>
      <c r="W710" s="141"/>
      <c r="X710" s="141"/>
      <c r="Y710" s="141"/>
      <c r="Z710" s="19"/>
      <c r="AA710" s="19"/>
      <c r="AB710" s="19"/>
      <c r="AC710" s="19"/>
      <c r="AD710" s="19"/>
      <c r="AE710" s="19"/>
      <c r="AF710" s="19"/>
      <c r="AG710" s="19"/>
      <c r="AH710" s="19"/>
      <c r="AI710" s="19"/>
      <c r="AJ710" s="19"/>
      <c r="AK710" s="19"/>
      <c r="AL710" s="19"/>
      <c r="AM710" s="19"/>
      <c r="AN710" s="19"/>
      <c r="AO710" s="19"/>
      <c r="AP710" s="19"/>
      <c r="AQ710" s="19"/>
      <c r="AR710" s="8"/>
      <c r="AS710" s="19"/>
      <c r="AT710" s="19"/>
      <c r="AU710" s="19"/>
      <c r="AV710" s="19"/>
      <c r="AW710" s="19"/>
      <c r="AX710" s="19"/>
      <c r="AY710" s="19"/>
      <c r="AZ710" s="19"/>
      <c r="BA710" s="19"/>
      <c r="BB710" s="19"/>
      <c r="BC710" s="19"/>
      <c r="BQ710" s="12"/>
      <c r="BR710" s="12"/>
      <c r="BS710" s="12"/>
      <c r="BT710" s="76"/>
      <c r="BU710" s="76"/>
    </row>
    <row r="711" spans="1:73">
      <c r="A711" s="19"/>
      <c r="B711" s="19"/>
      <c r="C711" s="19"/>
      <c r="D711" s="19"/>
      <c r="E711" s="89"/>
      <c r="F711" s="89"/>
      <c r="G711" s="19"/>
      <c r="H711" s="90"/>
      <c r="I711" s="90"/>
      <c r="J711" s="19"/>
      <c r="K711" s="19"/>
      <c r="L711" s="19"/>
      <c r="M711" s="19"/>
      <c r="N711" s="19"/>
      <c r="O711" s="19"/>
      <c r="P711" s="19"/>
      <c r="Q711" s="19"/>
      <c r="R711" s="141"/>
      <c r="S711" s="141"/>
      <c r="T711" s="141"/>
      <c r="U711" s="141"/>
      <c r="V711" s="141"/>
      <c r="W711" s="141"/>
      <c r="X711" s="141"/>
      <c r="Y711" s="141"/>
      <c r="Z711" s="19"/>
      <c r="AA711" s="19"/>
      <c r="AB711" s="19"/>
      <c r="AC711" s="19"/>
      <c r="AD711" s="19"/>
      <c r="AE711" s="19"/>
      <c r="AF711" s="19"/>
      <c r="AG711" s="19"/>
      <c r="AH711" s="19"/>
      <c r="AI711" s="19"/>
      <c r="AJ711" s="19"/>
      <c r="AK711" s="19"/>
      <c r="AL711" s="19"/>
      <c r="AM711" s="19"/>
      <c r="AN711" s="19"/>
      <c r="AO711" s="19"/>
      <c r="AP711" s="19"/>
      <c r="AQ711" s="19"/>
      <c r="AR711" s="8"/>
      <c r="AS711" s="19"/>
      <c r="AT711" s="19"/>
      <c r="AU711" s="19"/>
      <c r="AV711" s="19"/>
      <c r="AW711" s="19"/>
      <c r="AX711" s="19"/>
      <c r="AY711" s="19"/>
      <c r="AZ711" s="19"/>
      <c r="BA711" s="19"/>
      <c r="BB711" s="19"/>
      <c r="BC711" s="19"/>
      <c r="BQ711" s="12"/>
      <c r="BR711" s="12"/>
      <c r="BS711" s="12"/>
      <c r="BT711" s="76"/>
      <c r="BU711" s="76"/>
    </row>
    <row r="712" spans="1:73">
      <c r="A712" s="19"/>
      <c r="B712" s="19"/>
      <c r="C712" s="19"/>
      <c r="D712" s="19"/>
      <c r="E712" s="89"/>
      <c r="F712" s="89"/>
      <c r="G712" s="19"/>
      <c r="H712" s="90"/>
      <c r="I712" s="90"/>
      <c r="J712" s="19"/>
      <c r="K712" s="19"/>
      <c r="L712" s="19"/>
      <c r="M712" s="19"/>
      <c r="N712" s="19"/>
      <c r="O712" s="19"/>
      <c r="P712" s="19"/>
      <c r="Q712" s="19"/>
      <c r="R712" s="141"/>
      <c r="S712" s="141"/>
      <c r="T712" s="141"/>
      <c r="U712" s="141"/>
      <c r="V712" s="141"/>
      <c r="W712" s="141"/>
      <c r="X712" s="141"/>
      <c r="Y712" s="141"/>
      <c r="Z712" s="19"/>
      <c r="AA712" s="19"/>
      <c r="AB712" s="19"/>
      <c r="AC712" s="19"/>
      <c r="AD712" s="19"/>
      <c r="AE712" s="19"/>
      <c r="AF712" s="19"/>
      <c r="AG712" s="19"/>
      <c r="AH712" s="19"/>
      <c r="AI712" s="19"/>
      <c r="AJ712" s="19"/>
      <c r="AK712" s="19"/>
      <c r="AL712" s="19"/>
      <c r="AM712" s="19"/>
      <c r="AN712" s="19"/>
      <c r="AO712" s="19"/>
      <c r="AP712" s="19"/>
      <c r="AQ712" s="19"/>
      <c r="AR712" s="8"/>
      <c r="AS712" s="19"/>
      <c r="AT712" s="19"/>
      <c r="AU712" s="19"/>
      <c r="AV712" s="19"/>
      <c r="AW712" s="19"/>
      <c r="AX712" s="19"/>
      <c r="AY712" s="19"/>
      <c r="AZ712" s="19"/>
      <c r="BA712" s="19"/>
      <c r="BB712" s="19"/>
      <c r="BC712" s="19"/>
      <c r="BQ712" s="12"/>
      <c r="BR712" s="12"/>
      <c r="BS712" s="12"/>
      <c r="BT712" s="76"/>
      <c r="BU712" s="76"/>
    </row>
    <row r="713" spans="1:73">
      <c r="A713" s="19"/>
      <c r="B713" s="19"/>
      <c r="C713" s="19"/>
      <c r="D713" s="19"/>
      <c r="E713" s="89"/>
      <c r="F713" s="89"/>
      <c r="G713" s="19"/>
      <c r="H713" s="90"/>
      <c r="I713" s="90"/>
      <c r="J713" s="19"/>
      <c r="K713" s="19"/>
      <c r="L713" s="19"/>
      <c r="M713" s="19"/>
      <c r="N713" s="19"/>
      <c r="O713" s="19"/>
      <c r="P713" s="19"/>
      <c r="Q713" s="19"/>
      <c r="R713" s="141"/>
      <c r="S713" s="141"/>
      <c r="T713" s="141"/>
      <c r="U713" s="141"/>
      <c r="V713" s="141"/>
      <c r="W713" s="141"/>
      <c r="X713" s="141"/>
      <c r="Y713" s="141"/>
      <c r="Z713" s="19"/>
      <c r="AA713" s="19"/>
      <c r="AB713" s="19"/>
      <c r="AC713" s="19"/>
      <c r="AD713" s="19"/>
      <c r="AE713" s="19"/>
      <c r="AF713" s="19"/>
      <c r="AG713" s="19"/>
      <c r="AH713" s="19"/>
      <c r="AI713" s="19"/>
      <c r="AJ713" s="19"/>
      <c r="AK713" s="19"/>
      <c r="AL713" s="19"/>
      <c r="AM713" s="19"/>
      <c r="AN713" s="19"/>
      <c r="AO713" s="19"/>
      <c r="AP713" s="19"/>
      <c r="AQ713" s="19"/>
      <c r="AR713" s="8"/>
      <c r="AS713" s="19"/>
      <c r="AT713" s="19"/>
      <c r="AU713" s="19"/>
      <c r="AV713" s="19"/>
      <c r="AW713" s="19"/>
      <c r="AX713" s="19"/>
      <c r="AY713" s="19"/>
      <c r="AZ713" s="19"/>
      <c r="BA713" s="19"/>
      <c r="BB713" s="19"/>
      <c r="BC713" s="19"/>
      <c r="BQ713" s="12"/>
      <c r="BR713" s="12"/>
      <c r="BS713" s="12"/>
      <c r="BT713" s="76"/>
      <c r="BU713" s="76"/>
    </row>
    <row r="714" spans="1:73">
      <c r="A714" s="19"/>
      <c r="B714" s="19"/>
      <c r="C714" s="19"/>
      <c r="D714" s="19"/>
      <c r="E714" s="89"/>
      <c r="F714" s="89"/>
      <c r="G714" s="19"/>
      <c r="H714" s="90"/>
      <c r="I714" s="90"/>
      <c r="J714" s="19"/>
      <c r="K714" s="19"/>
      <c r="L714" s="19"/>
      <c r="M714" s="19"/>
      <c r="N714" s="19"/>
      <c r="O714" s="19"/>
      <c r="P714" s="19"/>
      <c r="Q714" s="19"/>
      <c r="R714" s="141"/>
      <c r="S714" s="141"/>
      <c r="T714" s="141"/>
      <c r="U714" s="141"/>
      <c r="V714" s="141"/>
      <c r="W714" s="141"/>
      <c r="X714" s="141"/>
      <c r="Y714" s="141"/>
      <c r="Z714" s="19"/>
      <c r="AA714" s="19"/>
      <c r="AB714" s="19"/>
      <c r="AC714" s="19"/>
      <c r="AD714" s="19"/>
      <c r="AE714" s="19"/>
      <c r="AF714" s="19"/>
      <c r="AG714" s="19"/>
      <c r="AH714" s="19"/>
      <c r="AI714" s="19"/>
      <c r="AJ714" s="19"/>
      <c r="AK714" s="19"/>
      <c r="AL714" s="19"/>
      <c r="AM714" s="19"/>
      <c r="AN714" s="19"/>
      <c r="AO714" s="19"/>
      <c r="AP714" s="19"/>
      <c r="AQ714" s="19"/>
      <c r="AR714" s="8"/>
      <c r="AS714" s="19"/>
      <c r="AT714" s="19"/>
      <c r="AU714" s="19"/>
      <c r="AV714" s="19"/>
      <c r="AW714" s="19"/>
      <c r="AX714" s="19"/>
      <c r="AY714" s="19"/>
      <c r="AZ714" s="19"/>
      <c r="BA714" s="19"/>
      <c r="BB714" s="19"/>
      <c r="BC714" s="19"/>
      <c r="BQ714" s="12"/>
      <c r="BR714" s="12"/>
      <c r="BS714" s="12"/>
      <c r="BT714" s="76"/>
      <c r="BU714" s="76"/>
    </row>
    <row r="715" spans="1:73">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c r="AH715" s="19"/>
      <c r="AI715" s="19"/>
      <c r="AJ715" s="19"/>
      <c r="AK715" s="19"/>
      <c r="AL715" s="19"/>
      <c r="AM715" s="19"/>
      <c r="AN715" s="19"/>
      <c r="AO715" s="19"/>
      <c r="AP715" s="19"/>
      <c r="AQ715" s="19"/>
      <c r="AR715" s="8"/>
      <c r="AS715" s="19"/>
      <c r="AT715" s="19"/>
      <c r="AU715" s="19"/>
      <c r="AV715" s="19"/>
      <c r="AW715" s="19"/>
      <c r="AX715" s="19"/>
      <c r="AY715" s="19"/>
      <c r="AZ715" s="19"/>
      <c r="BA715" s="19"/>
      <c r="BB715" s="19"/>
      <c r="BC715" s="19"/>
      <c r="BG715" s="12"/>
      <c r="BH715" s="12"/>
      <c r="BI715" s="12"/>
      <c r="BJ715" s="12"/>
      <c r="BK715" s="12"/>
      <c r="BL715" s="12"/>
      <c r="BM715" s="12"/>
      <c r="BN715" s="12"/>
      <c r="BO715" s="12"/>
      <c r="BP715" s="12"/>
      <c r="BQ715" s="12"/>
      <c r="BR715" s="12"/>
      <c r="BS715" s="12"/>
      <c r="BT715" s="76"/>
      <c r="BU715" s="76"/>
    </row>
    <row r="716" spans="1:73">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c r="AH716" s="19"/>
      <c r="AI716" s="19"/>
      <c r="AJ716" s="19"/>
      <c r="AK716" s="19"/>
      <c r="AL716" s="19"/>
      <c r="AM716" s="19"/>
      <c r="AN716" s="19"/>
      <c r="AO716" s="19"/>
      <c r="AP716" s="19"/>
      <c r="AQ716" s="19"/>
      <c r="AR716" s="8"/>
      <c r="AS716" s="19"/>
      <c r="AT716" s="19"/>
      <c r="AU716" s="19"/>
      <c r="AV716" s="19"/>
      <c r="AW716" s="19"/>
      <c r="AX716" s="19"/>
      <c r="AY716" s="19"/>
      <c r="AZ716" s="19"/>
      <c r="BA716" s="19"/>
      <c r="BB716" s="19"/>
      <c r="BC716" s="19"/>
      <c r="BG716" s="12"/>
      <c r="BH716" s="12"/>
      <c r="BI716" s="12"/>
      <c r="BJ716" s="12"/>
      <c r="BK716" s="12"/>
      <c r="BL716" s="12"/>
      <c r="BM716" s="12"/>
      <c r="BN716" s="12"/>
      <c r="BO716" s="12"/>
      <c r="BP716" s="12"/>
      <c r="BQ716" s="12"/>
      <c r="BR716" s="12"/>
      <c r="BS716" s="12"/>
      <c r="BT716" s="76"/>
      <c r="BU716" s="76"/>
    </row>
    <row r="717" spans="1:73">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c r="AH717" s="19"/>
      <c r="AI717" s="19"/>
      <c r="AJ717" s="19"/>
      <c r="AK717" s="19"/>
      <c r="AL717" s="19"/>
      <c r="AM717" s="19"/>
      <c r="AN717" s="19"/>
      <c r="AO717" s="19"/>
      <c r="AP717" s="19"/>
      <c r="AQ717" s="19"/>
      <c r="AR717" s="8"/>
      <c r="AS717" s="19"/>
      <c r="AT717" s="19"/>
      <c r="AU717" s="19"/>
      <c r="AV717" s="19"/>
      <c r="AW717" s="19"/>
      <c r="AX717" s="19"/>
      <c r="AY717" s="19"/>
      <c r="AZ717" s="19"/>
      <c r="BA717" s="19"/>
      <c r="BB717" s="19"/>
      <c r="BC717" s="19"/>
      <c r="BG717" s="12"/>
      <c r="BH717" s="12"/>
      <c r="BI717" s="12"/>
      <c r="BJ717" s="12"/>
      <c r="BK717" s="12"/>
      <c r="BL717" s="12"/>
      <c r="BM717" s="12"/>
      <c r="BN717" s="12"/>
      <c r="BO717" s="12"/>
      <c r="BP717" s="12"/>
      <c r="BQ717" s="12"/>
      <c r="BR717" s="12"/>
      <c r="BS717" s="12"/>
      <c r="BT717" s="76"/>
      <c r="BU717" s="76"/>
    </row>
    <row r="718" spans="1:73">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c r="AH718" s="19"/>
      <c r="AI718" s="19"/>
      <c r="AJ718" s="19"/>
      <c r="AK718" s="19"/>
      <c r="AL718" s="19"/>
      <c r="AM718" s="19"/>
      <c r="AN718" s="19"/>
      <c r="AO718" s="19"/>
      <c r="AP718" s="19"/>
      <c r="AQ718" s="19"/>
      <c r="AR718" s="8"/>
      <c r="AS718" s="19"/>
      <c r="AT718" s="19"/>
      <c r="AU718" s="19"/>
      <c r="AV718" s="19"/>
      <c r="AW718" s="19"/>
      <c r="AX718" s="19"/>
      <c r="AY718" s="19"/>
      <c r="AZ718" s="19"/>
      <c r="BA718" s="19"/>
      <c r="BB718" s="19"/>
      <c r="BC718" s="19"/>
      <c r="BG718" s="12"/>
      <c r="BH718" s="12"/>
      <c r="BI718" s="12"/>
      <c r="BJ718" s="12"/>
      <c r="BK718" s="12"/>
      <c r="BL718" s="12"/>
      <c r="BM718" s="12"/>
      <c r="BN718" s="12"/>
      <c r="BO718" s="12"/>
      <c r="BP718" s="12"/>
      <c r="BQ718" s="12"/>
      <c r="BR718" s="12"/>
      <c r="BS718" s="12"/>
      <c r="BT718" s="76"/>
      <c r="BU718" s="76"/>
    </row>
    <row r="719" spans="1:73">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c r="AH719" s="19"/>
      <c r="AI719" s="19"/>
      <c r="AJ719" s="19"/>
      <c r="AK719" s="19"/>
      <c r="AL719" s="19"/>
      <c r="AM719" s="19"/>
      <c r="AN719" s="19"/>
      <c r="AO719" s="19"/>
      <c r="AP719" s="19"/>
      <c r="AQ719" s="125"/>
      <c r="AR719" s="8"/>
      <c r="AS719" s="19"/>
      <c r="AT719" s="19"/>
      <c r="AU719" s="19"/>
      <c r="AV719" s="19"/>
      <c r="AW719" s="19"/>
      <c r="AX719" s="19"/>
      <c r="AY719" s="19"/>
      <c r="AZ719" s="19"/>
      <c r="BA719" s="19"/>
      <c r="BB719" s="19"/>
      <c r="BC719" s="19"/>
      <c r="BG719" s="12"/>
      <c r="BH719" s="12"/>
      <c r="BI719" s="12"/>
      <c r="BJ719" s="12"/>
      <c r="BK719" s="12"/>
      <c r="BL719" s="12"/>
      <c r="BM719" s="12"/>
      <c r="BN719" s="12"/>
      <c r="BO719" s="12"/>
      <c r="BP719" s="12"/>
      <c r="BQ719" s="12"/>
      <c r="BR719" s="12"/>
      <c r="BS719" s="12"/>
      <c r="BT719" s="76"/>
      <c r="BU719" s="76"/>
    </row>
    <row r="720" spans="1:73" ht="15.75">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248"/>
      <c r="AB720" s="19"/>
      <c r="AC720" s="600" t="s">
        <v>104</v>
      </c>
      <c r="AD720" s="600"/>
      <c r="AE720" s="118"/>
      <c r="AF720" s="118"/>
      <c r="AG720" s="118"/>
      <c r="AH720" s="118"/>
      <c r="AI720" s="118"/>
      <c r="AJ720" s="118"/>
      <c r="AK720" s="118"/>
      <c r="AL720" s="118"/>
      <c r="AM720" s="118"/>
      <c r="AN720" s="118"/>
      <c r="AO720" s="118"/>
      <c r="AP720" s="118"/>
      <c r="AQ720" s="118"/>
      <c r="AR720" s="8"/>
      <c r="AS720" s="19"/>
      <c r="AT720" s="19"/>
      <c r="AU720" s="19"/>
      <c r="AV720" s="19"/>
      <c r="AW720" s="19"/>
      <c r="AX720" s="19"/>
      <c r="AY720" s="19"/>
      <c r="AZ720" s="19"/>
      <c r="BA720" s="19"/>
      <c r="BB720" s="19"/>
      <c r="BC720" s="19"/>
      <c r="BG720" s="12"/>
      <c r="BH720" s="12"/>
      <c r="BI720" s="12"/>
      <c r="BJ720" s="12"/>
      <c r="BK720" s="12"/>
      <c r="BL720" s="12"/>
      <c r="BM720" s="12"/>
      <c r="BN720" s="12"/>
      <c r="BO720" s="12"/>
      <c r="BP720" s="12"/>
      <c r="BQ720" s="12"/>
      <c r="BR720" s="12"/>
      <c r="BS720" s="12"/>
      <c r="BT720" s="76"/>
      <c r="BU720" s="76"/>
    </row>
    <row r="721" spans="1:73" ht="15.75">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339"/>
      <c r="AB721" s="19"/>
      <c r="AC721" s="340"/>
      <c r="AD721" s="340"/>
      <c r="AE721" s="118"/>
      <c r="AF721" s="118"/>
      <c r="AG721" s="118"/>
      <c r="AH721" s="118"/>
      <c r="AI721" s="118"/>
      <c r="AJ721" s="118"/>
      <c r="AK721" s="118"/>
      <c r="AL721" s="118"/>
      <c r="AM721" s="118"/>
      <c r="AN721" s="118"/>
      <c r="AO721" s="118"/>
      <c r="AP721" s="118"/>
      <c r="AQ721" s="118"/>
      <c r="AR721" s="8"/>
      <c r="AS721" s="19"/>
      <c r="AT721" s="19"/>
      <c r="AU721" s="19"/>
      <c r="AV721" s="19"/>
      <c r="AW721" s="19"/>
      <c r="AX721" s="19"/>
      <c r="AY721" s="19"/>
      <c r="AZ721" s="19"/>
      <c r="BA721" s="19"/>
      <c r="BB721" s="19"/>
      <c r="BC721" s="19"/>
      <c r="BG721" s="12"/>
      <c r="BH721" s="12"/>
      <c r="BI721" s="12"/>
      <c r="BJ721" s="12"/>
      <c r="BK721" s="12"/>
      <c r="BL721" s="12"/>
      <c r="BM721" s="12"/>
      <c r="BN721" s="12"/>
      <c r="BO721" s="12"/>
      <c r="BP721" s="12"/>
      <c r="BQ721" s="12"/>
      <c r="BR721" s="12"/>
      <c r="BS721" s="12"/>
      <c r="BT721" s="76"/>
      <c r="BU721" s="76"/>
    </row>
    <row r="722" spans="1:73" ht="15.75">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214"/>
      <c r="AB722" s="19"/>
      <c r="AC722" s="340"/>
      <c r="AD722" s="340"/>
      <c r="AE722" s="118"/>
      <c r="AF722" s="118"/>
      <c r="AG722" s="118"/>
      <c r="AH722" s="118"/>
      <c r="AI722" s="118"/>
      <c r="AJ722" s="118"/>
      <c r="AK722" s="118"/>
      <c r="AL722" s="118"/>
      <c r="AM722" s="118"/>
      <c r="AN722" s="118"/>
      <c r="AO722" s="118"/>
      <c r="AP722" s="118"/>
      <c r="AQ722" s="118"/>
      <c r="AR722" s="8"/>
      <c r="AS722" s="19"/>
      <c r="AT722" s="19"/>
      <c r="AU722" s="19"/>
      <c r="AV722" s="19"/>
      <c r="AW722" s="19"/>
      <c r="AX722" s="19"/>
      <c r="AY722" s="19"/>
      <c r="AZ722" s="19"/>
      <c r="BA722" s="19"/>
      <c r="BB722" s="19"/>
      <c r="BC722" s="19"/>
      <c r="BG722" s="12"/>
      <c r="BH722" s="12"/>
      <c r="BI722" s="12"/>
      <c r="BJ722" s="12"/>
      <c r="BK722" s="12"/>
      <c r="BL722" s="12"/>
      <c r="BM722" s="12"/>
      <c r="BN722" s="12"/>
      <c r="BO722" s="12"/>
      <c r="BP722" s="12"/>
      <c r="BQ722" s="12"/>
      <c r="BR722" s="12"/>
      <c r="BS722" s="12"/>
      <c r="BT722" s="76"/>
      <c r="BU722" s="76"/>
    </row>
    <row r="723" spans="1:73" ht="15.75">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340"/>
      <c r="AD723" s="340"/>
      <c r="AE723" s="118"/>
      <c r="AF723" s="118"/>
      <c r="AG723" s="118"/>
      <c r="AH723" s="118"/>
      <c r="AI723" s="118"/>
      <c r="AJ723" s="118"/>
      <c r="AK723" s="118"/>
      <c r="AL723" s="118"/>
      <c r="AM723" s="118"/>
      <c r="AN723" s="118"/>
      <c r="AO723" s="118"/>
      <c r="AP723" s="118"/>
      <c r="AQ723" s="118"/>
      <c r="AR723" s="8"/>
      <c r="AS723" s="19"/>
      <c r="AT723" s="19"/>
      <c r="AU723" s="19"/>
      <c r="AV723" s="19"/>
      <c r="AW723" s="19"/>
      <c r="AX723" s="19"/>
      <c r="AY723" s="19"/>
      <c r="AZ723" s="19"/>
      <c r="BA723" s="19"/>
      <c r="BB723" s="19"/>
      <c r="BC723" s="19"/>
      <c r="BG723" s="12"/>
      <c r="BH723" s="12"/>
      <c r="BI723" s="12"/>
      <c r="BJ723" s="12"/>
      <c r="BK723" s="12"/>
      <c r="BL723" s="12"/>
      <c r="BM723" s="12"/>
      <c r="BN723" s="12"/>
      <c r="BO723" s="12"/>
      <c r="BP723" s="12"/>
      <c r="BQ723" s="12"/>
      <c r="BR723" s="12"/>
      <c r="BS723" s="12"/>
      <c r="BT723" s="76"/>
      <c r="BU723" s="76"/>
    </row>
    <row r="724" spans="1:73">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18"/>
      <c r="AD724" s="118"/>
      <c r="AE724" s="118"/>
      <c r="AF724" s="118"/>
      <c r="AG724" s="118"/>
      <c r="AH724" s="118"/>
      <c r="AI724" s="118"/>
      <c r="AJ724" s="118"/>
      <c r="AK724" s="118"/>
      <c r="AL724" s="118"/>
      <c r="AM724" s="118"/>
      <c r="AN724" s="118"/>
      <c r="AO724" s="118"/>
      <c r="AP724" s="118"/>
      <c r="AQ724" s="118"/>
      <c r="AR724" s="8"/>
      <c r="AS724" s="19"/>
      <c r="AT724" s="19"/>
      <c r="AU724" s="19"/>
      <c r="AV724" s="19"/>
      <c r="AW724" s="19"/>
      <c r="AX724" s="19"/>
      <c r="AY724" s="19"/>
      <c r="AZ724" s="19"/>
      <c r="BA724" s="19"/>
      <c r="BB724" s="19"/>
      <c r="BC724" s="19"/>
      <c r="BG724" s="12"/>
      <c r="BH724" s="12"/>
      <c r="BI724" s="12"/>
      <c r="BJ724" s="12"/>
      <c r="BK724" s="12"/>
      <c r="BL724" s="12"/>
      <c r="BM724" s="12"/>
      <c r="BN724" s="12"/>
      <c r="BO724" s="12"/>
      <c r="BP724" s="12"/>
      <c r="BQ724" s="12"/>
      <c r="BR724" s="12"/>
      <c r="BS724" s="12"/>
      <c r="BT724" s="76"/>
      <c r="BU724" s="76"/>
    </row>
    <row r="725" spans="1:73">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434" t="s">
        <v>106</v>
      </c>
      <c r="AD725" s="435"/>
      <c r="AE725" s="435"/>
      <c r="AF725" s="435"/>
      <c r="AG725" s="435"/>
      <c r="AH725" s="435"/>
      <c r="AI725" s="435"/>
      <c r="AJ725" s="435"/>
      <c r="AK725" s="435"/>
      <c r="AL725" s="435"/>
      <c r="AM725" s="435"/>
      <c r="AN725" s="435"/>
      <c r="AO725" s="435"/>
      <c r="AP725" s="435"/>
      <c r="AQ725" s="436"/>
      <c r="AR725" s="19"/>
      <c r="AS725" s="19"/>
      <c r="AT725" s="19"/>
      <c r="AU725" s="19"/>
      <c r="AV725" s="19"/>
      <c r="AW725" s="19"/>
      <c r="AX725" s="19"/>
      <c r="AY725" s="19"/>
      <c r="AZ725" s="19"/>
      <c r="BA725" s="19"/>
      <c r="BB725" s="19"/>
      <c r="BC725" s="19"/>
      <c r="BG725" s="12"/>
      <c r="BH725" s="12"/>
      <c r="BI725" s="12"/>
      <c r="BJ725" s="12"/>
      <c r="BK725" s="12"/>
      <c r="BL725" s="12"/>
      <c r="BM725" s="12"/>
      <c r="BN725" s="12"/>
      <c r="BO725" s="12"/>
      <c r="BP725" s="12"/>
      <c r="BQ725" s="12"/>
      <c r="BR725" s="12"/>
      <c r="BS725" s="12"/>
      <c r="BT725" s="76"/>
      <c r="BU725" s="76"/>
    </row>
    <row r="726" spans="1:73">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c r="AH726" s="19"/>
      <c r="AI726" s="19"/>
      <c r="AJ726" s="19"/>
      <c r="AK726" s="19"/>
      <c r="AL726" s="19"/>
      <c r="AM726" s="19"/>
      <c r="AN726" s="19"/>
      <c r="AO726" s="19"/>
      <c r="AP726" s="19"/>
      <c r="AQ726" s="19"/>
      <c r="AR726" s="19"/>
      <c r="AS726" s="19"/>
      <c r="AT726" s="19"/>
      <c r="AU726" s="19"/>
      <c r="AV726" s="19"/>
      <c r="AW726" s="19"/>
      <c r="AX726" s="19"/>
      <c r="AY726" s="19"/>
      <c r="AZ726" s="19"/>
      <c r="BA726" s="19"/>
      <c r="BB726" s="19"/>
      <c r="BC726" s="19"/>
      <c r="BG726" s="12"/>
      <c r="BH726" s="12"/>
      <c r="BI726" s="12"/>
      <c r="BJ726" s="12"/>
      <c r="BK726" s="12"/>
      <c r="BL726" s="12"/>
      <c r="BM726" s="12"/>
      <c r="BN726" s="12"/>
      <c r="BO726" s="12"/>
      <c r="BP726" s="12"/>
      <c r="BQ726" s="12"/>
      <c r="BR726" s="12"/>
      <c r="BS726" s="12"/>
      <c r="BT726" s="76"/>
      <c r="BU726" s="76"/>
    </row>
    <row r="727" spans="1:73">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9"/>
      <c r="AL727" s="19"/>
      <c r="AM727" s="19"/>
      <c r="AN727" s="19"/>
      <c r="AO727" s="19"/>
      <c r="AP727" s="19"/>
      <c r="AQ727" s="19"/>
      <c r="AR727" s="19"/>
      <c r="AS727" s="19"/>
      <c r="AT727" s="19"/>
      <c r="AU727" s="19"/>
      <c r="AV727" s="19"/>
      <c r="AW727" s="19"/>
      <c r="AX727" s="19"/>
      <c r="AY727" s="19"/>
      <c r="AZ727" s="19"/>
      <c r="BA727" s="19"/>
      <c r="BB727" s="19"/>
      <c r="BC727" s="19"/>
      <c r="BG727" s="12"/>
      <c r="BH727" s="12"/>
      <c r="BI727" s="12"/>
      <c r="BJ727" s="12"/>
      <c r="BK727" s="12"/>
      <c r="BL727" s="12"/>
      <c r="BM727" s="12"/>
      <c r="BN727" s="12"/>
      <c r="BO727" s="12"/>
      <c r="BP727" s="12"/>
      <c r="BQ727" s="12"/>
      <c r="BR727" s="12"/>
      <c r="BS727" s="12"/>
      <c r="BT727" s="76"/>
      <c r="BU727" s="76"/>
    </row>
    <row r="728" spans="1:73">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c r="AH728" s="19"/>
      <c r="AI728" s="19"/>
      <c r="AJ728" s="19"/>
      <c r="AK728" s="19"/>
      <c r="AL728" s="19"/>
      <c r="AM728" s="19"/>
      <c r="AN728" s="19"/>
      <c r="AO728" s="19"/>
      <c r="AP728" s="19"/>
      <c r="AQ728" s="19"/>
      <c r="AR728" s="8"/>
      <c r="AS728" s="19"/>
      <c r="AT728" s="19"/>
      <c r="AU728" s="19"/>
      <c r="AV728" s="19"/>
      <c r="AW728" s="19"/>
      <c r="AX728" s="19"/>
      <c r="AY728" s="19"/>
      <c r="AZ728" s="19"/>
      <c r="BA728" s="19"/>
      <c r="BB728" s="19"/>
      <c r="BC728" s="19"/>
      <c r="BG728" s="12"/>
      <c r="BH728" s="12"/>
      <c r="BI728" s="12"/>
      <c r="BJ728" s="12"/>
      <c r="BK728" s="12"/>
      <c r="BL728" s="12"/>
      <c r="BM728" s="12"/>
      <c r="BN728" s="12"/>
      <c r="BO728" s="12"/>
      <c r="BP728" s="12"/>
      <c r="BQ728" s="12"/>
      <c r="BR728" s="12"/>
      <c r="BS728" s="12"/>
      <c r="BT728" s="76"/>
      <c r="BU728" s="76"/>
    </row>
    <row r="729" spans="1:73">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18"/>
      <c r="AD729" s="437" t="s">
        <v>107</v>
      </c>
      <c r="AE729" s="206"/>
      <c r="AF729" s="405"/>
      <c r="AG729" s="118"/>
      <c r="AH729" s="118"/>
      <c r="AI729" s="118"/>
      <c r="AJ729" s="118"/>
      <c r="AK729" s="118"/>
      <c r="AL729" s="118"/>
      <c r="AM729" s="118"/>
      <c r="AN729" s="118"/>
      <c r="AO729" s="118"/>
      <c r="AP729" s="118"/>
      <c r="AQ729" s="118"/>
      <c r="AR729" s="118"/>
      <c r="AS729" s="118"/>
      <c r="AT729" s="19"/>
      <c r="AU729" s="19"/>
      <c r="AV729" s="19"/>
      <c r="AW729" s="19"/>
      <c r="AX729" s="19"/>
      <c r="AY729" s="19"/>
      <c r="AZ729" s="19"/>
      <c r="BA729" s="19"/>
      <c r="BB729" s="19"/>
      <c r="BC729" s="19"/>
      <c r="BG729" s="12"/>
      <c r="BH729" s="12"/>
      <c r="BI729" s="12"/>
      <c r="BJ729" s="12"/>
      <c r="BK729" s="12"/>
      <c r="BL729" s="12"/>
      <c r="BM729" s="12"/>
      <c r="BN729" s="12"/>
      <c r="BO729" s="12"/>
      <c r="BP729" s="12"/>
      <c r="BQ729" s="12"/>
      <c r="BR729" s="12"/>
      <c r="BS729" s="12"/>
      <c r="BT729" s="76"/>
      <c r="BU729" s="76"/>
    </row>
    <row r="730" spans="1:73">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18"/>
      <c r="AD730" s="403">
        <v>0</v>
      </c>
      <c r="AE730" s="438">
        <v>1</v>
      </c>
      <c r="AF730" s="438">
        <v>2</v>
      </c>
      <c r="AG730" s="438">
        <v>3</v>
      </c>
      <c r="AH730" s="438">
        <v>4</v>
      </c>
      <c r="AI730" s="438">
        <v>5</v>
      </c>
      <c r="AJ730" s="438">
        <v>6</v>
      </c>
      <c r="AK730" s="438">
        <v>7</v>
      </c>
      <c r="AL730" s="438">
        <v>8</v>
      </c>
      <c r="AM730" s="438">
        <v>9</v>
      </c>
      <c r="AN730" s="438">
        <v>10</v>
      </c>
      <c r="AO730" s="438">
        <v>11</v>
      </c>
      <c r="AP730" s="438">
        <v>12</v>
      </c>
      <c r="AQ730" s="438">
        <v>13</v>
      </c>
      <c r="AR730" s="438">
        <v>14</v>
      </c>
      <c r="AS730" s="439">
        <v>15</v>
      </c>
      <c r="AT730" s="439">
        <v>16</v>
      </c>
      <c r="AU730" s="439">
        <v>17</v>
      </c>
      <c r="AV730" s="439">
        <v>18</v>
      </c>
      <c r="AW730" s="439">
        <v>19</v>
      </c>
      <c r="AX730" s="439">
        <v>20</v>
      </c>
      <c r="AY730" s="19"/>
      <c r="AZ730" s="19"/>
      <c r="BA730" s="19"/>
      <c r="BB730" s="19"/>
      <c r="BC730" s="19"/>
      <c r="BG730" s="12"/>
      <c r="BH730" s="12"/>
      <c r="BI730" s="12"/>
      <c r="BJ730" s="12"/>
      <c r="BK730" s="12"/>
      <c r="BL730" s="12"/>
      <c r="BM730" s="12"/>
      <c r="BN730" s="12"/>
      <c r="BO730" s="12"/>
      <c r="BP730" s="12"/>
      <c r="BQ730" s="12"/>
      <c r="BR730" s="12"/>
      <c r="BS730" s="12"/>
      <c r="BT730" s="76"/>
      <c r="BU730" s="76"/>
    </row>
    <row r="731" spans="1:73">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236" t="str">
        <f>$G$83</f>
        <v>MODAL</v>
      </c>
      <c r="AD731" s="441"/>
      <c r="AE731" s="441"/>
      <c r="AF731" s="441"/>
      <c r="AG731" s="441"/>
      <c r="AH731" s="441"/>
      <c r="AI731" s="441"/>
      <c r="AJ731" s="441"/>
      <c r="AK731" s="441"/>
      <c r="AL731" s="441"/>
      <c r="AM731" s="441"/>
      <c r="AN731" s="441"/>
      <c r="AO731" s="441"/>
      <c r="AP731" s="441"/>
      <c r="AQ731" s="441"/>
      <c r="AR731" s="441"/>
      <c r="AS731" s="441"/>
      <c r="AT731" s="19"/>
      <c r="AU731" s="19"/>
      <c r="AV731" s="19"/>
      <c r="AW731" s="19"/>
      <c r="AX731" s="19"/>
      <c r="AY731" s="19"/>
      <c r="AZ731" s="19"/>
      <c r="BA731" s="19"/>
      <c r="BB731" s="19"/>
      <c r="BC731" s="19"/>
      <c r="BG731" s="12"/>
      <c r="BH731" s="12"/>
      <c r="BI731" s="12"/>
      <c r="BJ731" s="12"/>
      <c r="BK731" s="12"/>
      <c r="BL731" s="12"/>
      <c r="BM731" s="12"/>
      <c r="BN731" s="12"/>
      <c r="BO731" s="12"/>
      <c r="BP731" s="12"/>
      <c r="BQ731" s="12"/>
      <c r="BR731" s="12"/>
      <c r="BS731" s="12"/>
      <c r="BT731" s="76"/>
      <c r="BU731" s="76"/>
    </row>
    <row r="732" spans="1:73">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235" t="str">
        <f>$G$84</f>
        <v>(R1-R9)</v>
      </c>
      <c r="AD732" s="403">
        <v>-7</v>
      </c>
      <c r="AE732" s="438">
        <v>-6</v>
      </c>
      <c r="AF732" s="438">
        <v>-5</v>
      </c>
      <c r="AG732" s="438">
        <v>-4</v>
      </c>
      <c r="AH732" s="438">
        <v>-3</v>
      </c>
      <c r="AI732" s="438">
        <v>-2</v>
      </c>
      <c r="AJ732" s="438">
        <v>-1</v>
      </c>
      <c r="AK732" s="438">
        <v>0</v>
      </c>
      <c r="AL732" s="438">
        <v>1</v>
      </c>
      <c r="AM732" s="438">
        <v>2</v>
      </c>
      <c r="AN732" s="438">
        <v>3</v>
      </c>
      <c r="AO732" s="438">
        <v>4</v>
      </c>
      <c r="AP732" s="438">
        <v>5</v>
      </c>
      <c r="AQ732" s="438">
        <v>6</v>
      </c>
      <c r="AR732" s="442">
        <v>7</v>
      </c>
      <c r="AS732" s="439">
        <v>8</v>
      </c>
      <c r="AT732" s="19"/>
      <c r="AU732" s="19"/>
      <c r="AV732" s="19"/>
      <c r="AW732" s="19"/>
      <c r="AX732" s="19"/>
      <c r="AY732" s="19"/>
      <c r="AZ732" s="19"/>
      <c r="BA732" s="19"/>
      <c r="BB732" s="19"/>
      <c r="BC732" s="19"/>
      <c r="BG732" s="12"/>
      <c r="BH732" s="12"/>
      <c r="BI732" s="12"/>
      <c r="BJ732" s="12"/>
      <c r="BK732" s="12"/>
      <c r="BL732" s="12"/>
      <c r="BM732" s="12"/>
      <c r="BN732" s="12"/>
      <c r="BO732" s="12"/>
      <c r="BP732" s="12"/>
      <c r="BQ732" s="12"/>
      <c r="BR732" s="12"/>
      <c r="BS732" s="12"/>
      <c r="BT732" s="76"/>
      <c r="BU732" s="76"/>
    </row>
    <row r="733" spans="1:7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443">
        <v>0</v>
      </c>
      <c r="AD733" s="444"/>
      <c r="AE733" s="445"/>
      <c r="AF733" s="445"/>
      <c r="AG733" s="445"/>
      <c r="AH733" s="445"/>
      <c r="AI733" s="445"/>
      <c r="AJ733" s="445"/>
      <c r="AK733" s="446" t="str">
        <f t="array" ref="AK733">IF($R85="-","-",COUNT(IF($R$5:$R$66=$AC733,IF($H$5:$Q$66=AD$730,$H$5:$Q$66,"-"),"-"))/$R85)</f>
        <v>-</v>
      </c>
      <c r="AL733" s="447" t="str">
        <f t="array" ref="AL733">IF($R85="-","-",COUNT(IF($R$5:$R$66=$AC733,IF($H$5:$Q$66=AE$730,$H$5:$Q$66,"-"),"-"))/$R85)</f>
        <v>-</v>
      </c>
      <c r="AM733" s="447" t="str">
        <f t="array" ref="AM733">IF($R85="-","-",COUNT(IF($R$5:$R$66=$AC733,IF($H$5:$Q$66=AF$730,$H$5:$Q$66,"-"),"-"))/$R85)</f>
        <v>-</v>
      </c>
      <c r="AN733" s="447" t="str">
        <f t="array" ref="AN733">IF($R85="-","-",COUNT(IF($R$5:$R$66=$AC733,IF($H$5:$Q$66=AG$730,$H$5:$Q$66,"-"),"-"))/$R85)</f>
        <v>-</v>
      </c>
      <c r="AO733" s="447" t="str">
        <f t="array" ref="AO733">IF($R85="-","-",COUNT(IF($R$5:$R$66=$AC733,IF($H$5:$Q$66=AH$730,$H$5:$Q$66,"-"),"-"))/$R85)</f>
        <v>-</v>
      </c>
      <c r="AP733" s="447" t="str">
        <f t="array" ref="AP733">IF($R85="-","-",COUNT(IF($R$5:$R$66=$AC733,IF($H$5:$Q$66=AI$730,$H$5:$Q$66,"-"),"-"))/$R85)</f>
        <v>-</v>
      </c>
      <c r="AQ733" s="447" t="str">
        <f t="array" ref="AQ733">IF($R85="-","-",COUNT(IF($R$5:$R$66=$AC733,IF($H$5:$Q$66=AJ$730,$H$5:$Q$66,"-"),"-"))/$R85)</f>
        <v>-</v>
      </c>
      <c r="AR733" s="447" t="str">
        <f t="array" ref="AR733">IF($R85="-","-",COUNT(IF($R$5:$R$66=$AC733,IF($H$5:$Q$66=AK$730,$H$5:$Q$66,"-"),"-"))/$R85)</f>
        <v>-</v>
      </c>
      <c r="AS733" s="447" t="str">
        <f t="array" ref="AS733">IF($R85="-","-",COUNT(IF($R$5:$R$66=$AC733,IF($H$5:$Q$66=AL$730,$H$5:$Q$66,"-"),"-"))/$R85)</f>
        <v>-</v>
      </c>
      <c r="AT733" s="448" t="str">
        <f t="shared" ref="AT733:AT748" si="127">IF(SUM(AD733:AS733)=0,"-",SUM(AD733:AS733))</f>
        <v>-</v>
      </c>
      <c r="AU733" s="19"/>
      <c r="AV733" s="19"/>
      <c r="AW733" s="19"/>
      <c r="AX733" s="19"/>
      <c r="AY733" s="19"/>
      <c r="AZ733" s="19"/>
      <c r="BA733" s="19"/>
      <c r="BB733" s="19"/>
      <c r="BC733" s="19"/>
      <c r="BG733" s="12"/>
      <c r="BH733" s="12"/>
      <c r="BI733" s="12"/>
      <c r="BJ733" s="12"/>
      <c r="BK733" s="12"/>
      <c r="BL733" s="12"/>
      <c r="BM733" s="12"/>
      <c r="BN733" s="12"/>
      <c r="BO733" s="12"/>
      <c r="BP733" s="12"/>
      <c r="BQ733" s="12"/>
      <c r="BR733" s="12"/>
      <c r="BS733" s="12"/>
      <c r="BT733" s="76"/>
      <c r="BU733" s="76"/>
    </row>
    <row r="734" spans="1:73">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53">
        <v>1</v>
      </c>
      <c r="AD734" s="449"/>
      <c r="AE734" s="450"/>
      <c r="AF734" s="450"/>
      <c r="AG734" s="450"/>
      <c r="AH734" s="450"/>
      <c r="AI734" s="450"/>
      <c r="AJ734" s="451" t="str">
        <f t="array" ref="AJ734">IF($R86="-","-",COUNT(IF($R$5:$R$66=$AC734,IF($H$5:$Q$66=AD$730,$H$5:$Q$66,"-"),"-"))/$R86)</f>
        <v>-</v>
      </c>
      <c r="AK734" s="452" t="str">
        <f t="array" ref="AK734">IF($R86="-","-",COUNT(IF($R$5:$R$66=$AC734,IF($H$5:$Q$66=AE$730,$H$5:$Q$66,"-"),"-"))/$R86)</f>
        <v>-</v>
      </c>
      <c r="AL734" s="451" t="str">
        <f t="array" ref="AL734">IF($R86="-","-",COUNT(IF($R$5:$R$66=$AC734,IF($H$5:$Q$66=AF$730,$H$5:$Q$66,"-"),"-"))/$R86)</f>
        <v>-</v>
      </c>
      <c r="AM734" s="451" t="str">
        <f t="array" ref="AM734">IF($R86="-","-",COUNT(IF($R$5:$R$66=$AC734,IF($H$5:$Q$66=AG$730,$H$5:$Q$66,"-"),"-"))/$R86)</f>
        <v>-</v>
      </c>
      <c r="AN734" s="451" t="str">
        <f t="array" ref="AN734">IF($R86="-","-",COUNT(IF($R$5:$R$66=$AC734,IF($H$5:$Q$66=AH$730,$H$5:$Q$66,"-"),"-"))/$R86)</f>
        <v>-</v>
      </c>
      <c r="AO734" s="451" t="str">
        <f t="array" ref="AO734">IF($R86="-","-",COUNT(IF($R$5:$R$66=$AC734,IF($H$5:$Q$66=AI$730,$H$5:$Q$66,"-"),"-"))/$R86)</f>
        <v>-</v>
      </c>
      <c r="AP734" s="451" t="str">
        <f t="array" ref="AP734">IF($R86="-","-",COUNT(IF($R$5:$R$66=$AC734,IF($H$5:$Q$66=AJ$730,$H$5:$Q$66,"-"),"-"))/$R86)</f>
        <v>-</v>
      </c>
      <c r="AQ734" s="451" t="str">
        <f t="array" ref="AQ734">IF($R86="-","-",COUNT(IF($R$5:$R$66=$AC734,IF($H$5:$Q$66=AK$730,$H$5:$Q$66,"-"),"-"))/$R86)</f>
        <v>-</v>
      </c>
      <c r="AR734" s="451" t="str">
        <f t="array" ref="AR734">IF($R86="-","-",COUNT(IF($R$5:$R$66=$AC734,IF($H$5:$Q$66=AL$730,$H$5:$Q$66,"-"),"-"))/$R86)</f>
        <v>-</v>
      </c>
      <c r="AS734" s="451" t="str">
        <f t="array" ref="AS734">IF($R86="-","-",COUNT(IF($R$5:$R$66=$AC734,IF($H$5:$Q$66=AM$730,$H$5:$Q$66,"-"),"-"))/$R86)</f>
        <v>-</v>
      </c>
      <c r="AT734" s="453" t="str">
        <f t="shared" si="127"/>
        <v>-</v>
      </c>
      <c r="AU734" s="19"/>
      <c r="AV734" s="19"/>
      <c r="AW734" s="19"/>
      <c r="AX734" s="19"/>
      <c r="AY734" s="19"/>
      <c r="AZ734" s="19"/>
      <c r="BA734" s="19"/>
      <c r="BB734" s="19"/>
      <c r="BC734" s="19"/>
      <c r="BG734" s="12"/>
      <c r="BH734" s="12"/>
      <c r="BI734" s="12"/>
      <c r="BJ734" s="12"/>
      <c r="BK734" s="12"/>
      <c r="BL734" s="12"/>
      <c r="BM734" s="12"/>
      <c r="BN734" s="12"/>
      <c r="BO734" s="12"/>
      <c r="BP734" s="12"/>
      <c r="BQ734" s="12"/>
      <c r="BR734" s="12"/>
      <c r="BS734" s="12"/>
      <c r="BT734" s="76"/>
      <c r="BU734" s="76"/>
    </row>
    <row r="735" spans="1:73">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53">
        <v>2</v>
      </c>
      <c r="AD735" s="449"/>
      <c r="AE735" s="450"/>
      <c r="AF735" s="450"/>
      <c r="AG735" s="450"/>
      <c r="AH735" s="450"/>
      <c r="AI735" s="451">
        <f t="array" ref="AI735">IF($R87="-","-",COUNT(IF($R$5:$R$66=$AC735,IF($H$5:$Q$66=AD$730,$H$5:$Q$66,"-"),"-"))/$R87)</f>
        <v>0</v>
      </c>
      <c r="AJ735" s="451">
        <f t="array" ref="AJ735">IF($R87="-","-",COUNT(IF($R$5:$R$66=$AC735,IF($H$5:$Q$66=AE$730,$H$5:$Q$66,"-"),"-"))/$R87)</f>
        <v>0</v>
      </c>
      <c r="AK735" s="452">
        <f t="array" ref="AK735">IF($R87="-","-",COUNT(IF($R$5:$R$66=$AC735,IF($H$5:$Q$66=AF$730,$H$5:$Q$66,"-"),"-"))/$R87)</f>
        <v>0.95</v>
      </c>
      <c r="AL735" s="451">
        <f t="array" ref="AL735">IF($R87="-","-",COUNT(IF($R$5:$R$66=$AC735,IF($H$5:$Q$66=AG$730,$H$5:$Q$66,"-"),"-"))/$R87)</f>
        <v>0.05</v>
      </c>
      <c r="AM735" s="451">
        <f t="array" ref="AM735">IF($R87="-","-",COUNT(IF($R$5:$R$66=$AC735,IF($H$5:$Q$66=AH$730,$H$5:$Q$66,"-"),"-"))/$R87)</f>
        <v>0</v>
      </c>
      <c r="AN735" s="451">
        <f t="array" ref="AN735">IF($R87="-","-",COUNT(IF($R$5:$R$66=$AC735,IF($H$5:$Q$66=AI$730,$H$5:$Q$66,"-"),"-"))/$R87)</f>
        <v>0</v>
      </c>
      <c r="AO735" s="451">
        <f t="array" ref="AO735">IF($R87="-","-",COUNT(IF($R$5:$R$66=$AC735,IF($H$5:$Q$66=AJ$730,$H$5:$Q$66,"-"),"-"))/$R87)</f>
        <v>0</v>
      </c>
      <c r="AP735" s="451">
        <f t="array" ref="AP735">IF($R87="-","-",COUNT(IF($R$5:$R$66=$AC735,IF($H$5:$Q$66=AK$730,$H$5:$Q$66,"-"),"-"))/$R87)</f>
        <v>0</v>
      </c>
      <c r="AQ735" s="451">
        <f t="array" ref="AQ735">IF($R87="-","-",COUNT(IF($R$5:$R$66=$AC735,IF($H$5:$Q$66=AL$730,$H$5:$Q$66,"-"),"-"))/$R87)</f>
        <v>0</v>
      </c>
      <c r="AR735" s="451">
        <f t="array" ref="AR735">IF($R87="-","-",COUNT(IF($R$5:$R$66=$AC735,IF($H$5:$Q$66=AM$730,$H$5:$Q$66,"-"),"-"))/$R87)</f>
        <v>0</v>
      </c>
      <c r="AS735" s="451">
        <f t="array" ref="AS735">IF($R87="-","-",COUNT(IF($R$5:$R$66=$AC735,IF($H$5:$Q$66=AN$730,$H$5:$Q$66,"-"),"-"))/$R87)</f>
        <v>0</v>
      </c>
      <c r="AT735" s="453">
        <f t="shared" si="127"/>
        <v>1</v>
      </c>
      <c r="AU735" s="19"/>
      <c r="AV735" s="19"/>
      <c r="AW735" s="19"/>
      <c r="AX735" s="19"/>
      <c r="AY735" s="19"/>
      <c r="AZ735" s="19"/>
      <c r="BA735" s="19"/>
      <c r="BB735" s="19"/>
      <c r="BC735" s="19"/>
      <c r="BG735" s="12"/>
      <c r="BH735" s="12"/>
      <c r="BI735" s="12"/>
      <c r="BJ735" s="12"/>
      <c r="BK735" s="12"/>
      <c r="BL735" s="12"/>
      <c r="BM735" s="12"/>
      <c r="BN735" s="12"/>
      <c r="BO735" s="12"/>
      <c r="BP735" s="12"/>
      <c r="BQ735" s="12"/>
      <c r="BR735" s="12"/>
      <c r="BS735" s="12"/>
      <c r="BT735" s="76"/>
      <c r="BU735" s="76"/>
    </row>
    <row r="736" spans="1:73">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53">
        <v>3</v>
      </c>
      <c r="AD736" s="449"/>
      <c r="AE736" s="450"/>
      <c r="AF736" s="450"/>
      <c r="AG736" s="450"/>
      <c r="AH736" s="451">
        <f t="array" ref="AH736">IF($R88="-","-",COUNT(IF($R$5:$R$66=$AC736,IF($H$5:$Q$66=AD$730,$H$5:$Q$66,"-"),"-"))/$R88)</f>
        <v>0</v>
      </c>
      <c r="AI736" s="451">
        <f t="array" ref="AI736">IF($R88="-","-",COUNT(IF($R$5:$R$66=$AC736,IF($H$5:$Q$66=AE$730,$H$5:$Q$66,"-"),"-"))/$R88)</f>
        <v>0</v>
      </c>
      <c r="AJ736" s="451">
        <f t="array" ref="AJ736">IF($R88="-","-",COUNT(IF($R$5:$R$66=$AC736,IF($H$5:$Q$66=AF$730,$H$5:$Q$66,"-"),"-"))/$R88)</f>
        <v>0</v>
      </c>
      <c r="AK736" s="452">
        <f t="array" ref="AK736">IF($R88="-","-",COUNT(IF($R$5:$R$66=$AC736,IF($H$5:$Q$66=AG$730,$H$5:$Q$66,"-"),"-"))/$R88)</f>
        <v>0.85555555555555551</v>
      </c>
      <c r="AL736" s="451">
        <f t="array" ref="AL736">IF($R88="-","-",COUNT(IF($R$5:$R$66=$AC736,IF($H$5:$Q$66=AH$730,$H$5:$Q$66,"-"),"-"))/$R88)</f>
        <v>0.13333333333333333</v>
      </c>
      <c r="AM736" s="451">
        <f t="array" ref="AM736">IF($R88="-","-",COUNT(IF($R$5:$R$66=$AC736,IF($H$5:$Q$66=AI$730,$H$5:$Q$66,"-"),"-"))/$R88)</f>
        <v>1.1111111111111112E-2</v>
      </c>
      <c r="AN736" s="451">
        <f t="array" ref="AN736">IF($R88="-","-",COUNT(IF($R$5:$R$66=$AC736,IF($H$5:$Q$66=AJ$730,$H$5:$Q$66,"-"),"-"))/$R88)</f>
        <v>0</v>
      </c>
      <c r="AO736" s="451">
        <f t="array" ref="AO736">IF($R88="-","-",COUNT(IF($R$5:$R$66=$AC736,IF($H$5:$Q$66=AK$730,$H$5:$Q$66,"-"),"-"))/$R88)</f>
        <v>0</v>
      </c>
      <c r="AP736" s="451">
        <f t="array" ref="AP736">IF($R88="-","-",COUNT(IF($R$5:$R$66=$AC736,IF($H$5:$Q$66=AL$730,$H$5:$Q$66,"-"),"-"))/$R88)</f>
        <v>0</v>
      </c>
      <c r="AQ736" s="451">
        <f t="array" ref="AQ736">IF($R88="-","-",COUNT(IF($R$5:$R$66=$AC736,IF($H$5:$Q$66=AM$730,$H$5:$Q$66,"-"),"-"))/$R88)</f>
        <v>0</v>
      </c>
      <c r="AR736" s="451">
        <f t="array" ref="AR736">IF($R88="-","-",COUNT(IF($R$5:$R$66=$AC736,IF($H$5:$Q$66=AN$730,$H$5:$Q$66,"-"),"-"))/$R88)</f>
        <v>0</v>
      </c>
      <c r="AS736" s="451">
        <f t="array" ref="AS736">IF($R88="-","-",COUNT(IF($R$5:$R$66=$AC736,IF($H$5:$Q$66=AO$730,$H$5:$Q$66,"-"),"-"))/$R88)</f>
        <v>0</v>
      </c>
      <c r="AT736" s="453">
        <f t="shared" si="127"/>
        <v>0.99999999999999989</v>
      </c>
      <c r="AU736" s="19"/>
      <c r="AV736" s="19"/>
      <c r="AW736" s="19"/>
      <c r="AX736" s="19"/>
      <c r="AY736" s="19"/>
      <c r="AZ736" s="19"/>
      <c r="BA736" s="19"/>
      <c r="BB736" s="19"/>
      <c r="BC736" s="19"/>
      <c r="BG736" s="12"/>
      <c r="BH736" s="12"/>
      <c r="BI736" s="12"/>
      <c r="BJ736" s="12"/>
      <c r="BK736" s="12"/>
      <c r="BL736" s="12"/>
      <c r="BM736" s="12"/>
      <c r="BN736" s="12"/>
      <c r="BO736" s="12"/>
      <c r="BP736" s="12"/>
      <c r="BQ736" s="12"/>
      <c r="BR736" s="12"/>
      <c r="BS736" s="12"/>
      <c r="BT736" s="76"/>
      <c r="BU736" s="76"/>
    </row>
    <row r="737" spans="1:73">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53">
        <v>4</v>
      </c>
      <c r="AD737" s="449"/>
      <c r="AE737" s="450"/>
      <c r="AF737" s="450"/>
      <c r="AG737" s="451">
        <f t="array" ref="AG737">IF($R89="-","-",COUNT(IF($R$5:$R$66=$AC737,IF($H$5:$Q$66=AD$730,$H$5:$Q$66,"-"),"-"))/$R89)</f>
        <v>0</v>
      </c>
      <c r="AH737" s="451">
        <f t="array" ref="AH737">IF($R89="-","-",COUNT(IF($R$5:$R$66=$AC737,IF($H$5:$Q$66=AE$730,$H$5:$Q$66,"-"),"-"))/$R89)</f>
        <v>0</v>
      </c>
      <c r="AI737" s="451">
        <f t="array" ref="AI737">IF($R89="-","-",COUNT(IF($R$5:$R$66=$AC737,IF($H$5:$Q$66=AF$730,$H$5:$Q$66,"-"),"-"))/$R89)</f>
        <v>4.5454545454545452E-3</v>
      </c>
      <c r="AJ737" s="451">
        <f t="array" ref="AJ737">IF($R89="-","-",COUNT(IF($R$5:$R$66=$AC737,IF($H$5:$Q$66=AG$730,$H$5:$Q$66,"-"),"-"))/$R89)</f>
        <v>8.6363636363636365E-2</v>
      </c>
      <c r="AK737" s="452">
        <f t="array" ref="AK737">IF($R89="-","-",COUNT(IF($R$5:$R$66=$AC737,IF($H$5:$Q$66=AH$730,$H$5:$Q$66,"-"),"-"))/$R89)</f>
        <v>0.79545454545454541</v>
      </c>
      <c r="AL737" s="451">
        <f t="array" ref="AL737">IF($R89="-","-",COUNT(IF($R$5:$R$66=$AC737,IF($H$5:$Q$66=AI$730,$H$5:$Q$66,"-"),"-"))/$R89)</f>
        <v>0.10909090909090909</v>
      </c>
      <c r="AM737" s="451">
        <f t="array" ref="AM737">IF($R89="-","-",COUNT(IF($R$5:$R$66=$AC737,IF($H$5:$Q$66=AJ$730,$H$5:$Q$66,"-"),"-"))/$R89)</f>
        <v>4.5454545454545452E-3</v>
      </c>
      <c r="AN737" s="451">
        <f t="array" ref="AN737">IF($R89="-","-",COUNT(IF($R$5:$R$66=$AC737,IF($H$5:$Q$66=AK$730,$H$5:$Q$66,"-"),"-"))/$R89)</f>
        <v>0</v>
      </c>
      <c r="AO737" s="451">
        <f t="array" ref="AO737">IF($R89="-","-",COUNT(IF($R$5:$R$66=$AC737,IF($H$5:$Q$66=AL$730,$H$5:$Q$66,"-"),"-"))/$R89)</f>
        <v>0</v>
      </c>
      <c r="AP737" s="451">
        <f t="array" ref="AP737">IF($R89="-","-",COUNT(IF($R$5:$R$66=$AC737,IF($H$5:$Q$66=AM$730,$H$5:$Q$66,"-"),"-"))/$R89)</f>
        <v>0</v>
      </c>
      <c r="AQ737" s="451">
        <f t="array" ref="AQ737">IF($R89="-","-",COUNT(IF($R$5:$R$66=$AC737,IF($H$5:$Q$66=AN$730,$H$5:$Q$66,"-"),"-"))/$R89)</f>
        <v>0</v>
      </c>
      <c r="AR737" s="451">
        <f t="array" ref="AR737">IF($R89="-","-",COUNT(IF($R$5:$R$66=$AC737,IF($H$5:$Q$66=AO$730,$H$5:$Q$66,"-"),"-"))/$R89)</f>
        <v>0</v>
      </c>
      <c r="AS737" s="451">
        <f t="array" ref="AS737">IF($R89="-","-",COUNT(IF($R$5:$R$66=$AC737,IF($H$5:$Q$66=AP$730,$H$5:$Q$66,"-"),"-"))/$R89)</f>
        <v>0</v>
      </c>
      <c r="AT737" s="453">
        <f t="shared" si="127"/>
        <v>1</v>
      </c>
      <c r="AU737" s="19"/>
      <c r="AV737" s="19"/>
      <c r="AW737" s="19"/>
      <c r="AX737" s="19"/>
      <c r="AY737" s="19"/>
      <c r="AZ737" s="19"/>
      <c r="BA737" s="19"/>
      <c r="BB737" s="19"/>
      <c r="BC737" s="19"/>
      <c r="BG737" s="12"/>
      <c r="BH737" s="12"/>
      <c r="BI737" s="12"/>
      <c r="BJ737" s="12"/>
      <c r="BK737" s="12"/>
      <c r="BL737" s="12"/>
      <c r="BM737" s="12"/>
      <c r="BN737" s="12"/>
      <c r="BO737" s="12"/>
      <c r="BP737" s="12"/>
      <c r="BQ737" s="12"/>
      <c r="BR737" s="12"/>
      <c r="BS737" s="12"/>
      <c r="BT737" s="76"/>
      <c r="BU737" s="76"/>
    </row>
    <row r="738" spans="1:73">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53">
        <v>5</v>
      </c>
      <c r="AD738" s="449"/>
      <c r="AE738" s="450"/>
      <c r="AF738" s="451">
        <f t="array" ref="AF738">IF($R90="-","-",COUNT(IF($R$5:$R$66=$AC738,IF($H$5:$Q$66=AD$730,$H$5:$Q$66,"-"),"-"))/$R90)</f>
        <v>0</v>
      </c>
      <c r="AG738" s="451">
        <f t="array" ref="AG738">IF($R90="-","-",COUNT(IF($R$5:$R$66=$AC738,IF($H$5:$Q$66=AE$730,$H$5:$Q$66,"-"),"-"))/$R90)</f>
        <v>0</v>
      </c>
      <c r="AH738" s="451">
        <f t="array" ref="AH738">IF($R90="-","-",COUNT(IF($R$5:$R$66=$AC738,IF($H$5:$Q$66=AF$730,$H$5:$Q$66,"-"),"-"))/$R90)</f>
        <v>0</v>
      </c>
      <c r="AI738" s="451">
        <f t="array" ref="AI738">IF($R90="-","-",COUNT(IF($R$5:$R$66=$AC738,IF($H$5:$Q$66=AG$730,$H$5:$Q$66,"-"),"-"))/$R90)</f>
        <v>0</v>
      </c>
      <c r="AJ738" s="451">
        <f t="array" ref="AJ738">IF($R90="-","-",COUNT(IF($R$5:$R$66=$AC738,IF($H$5:$Q$66=AH$730,$H$5:$Q$66,"-"),"-"))/$R90)</f>
        <v>2.3076923076923078E-2</v>
      </c>
      <c r="AK738" s="452">
        <f t="array" ref="AK738">IF($R90="-","-",COUNT(IF($R$5:$R$66=$AC738,IF($H$5:$Q$66=AI$730,$H$5:$Q$66,"-"),"-"))/$R90)</f>
        <v>0.77692307692307694</v>
      </c>
      <c r="AL738" s="451">
        <f t="array" ref="AL738">IF($R90="-","-",COUNT(IF($R$5:$R$66=$AC738,IF($H$5:$Q$66=AJ$730,$H$5:$Q$66,"-"),"-"))/$R90)</f>
        <v>0.16923076923076924</v>
      </c>
      <c r="AM738" s="451">
        <f t="array" ref="AM738">IF($R90="-","-",COUNT(IF($R$5:$R$66=$AC738,IF($H$5:$Q$66=AK$730,$H$5:$Q$66,"-"),"-"))/$R90)</f>
        <v>2.3076923076923078E-2</v>
      </c>
      <c r="AN738" s="451">
        <f t="array" ref="AN738">IF($R90="-","-",COUNT(IF($R$5:$R$66=$AC738,IF($H$5:$Q$66=AL$730,$H$5:$Q$66,"-"),"-"))/$R90)</f>
        <v>7.6923076923076927E-3</v>
      </c>
      <c r="AO738" s="451">
        <f t="array" ref="AO738">IF($R90="-","-",COUNT(IF($R$5:$R$66=$AC738,IF($H$5:$Q$66=AM$730,$H$5:$Q$66,"-"),"-"))/$R90)</f>
        <v>0</v>
      </c>
      <c r="AP738" s="451">
        <f t="array" ref="AP738">IF($R90="-","-",COUNT(IF($R$5:$R$66=$AC738,IF($H$5:$Q$66=AN$730,$H$5:$Q$66,"-"),"-"))/$R90)</f>
        <v>0</v>
      </c>
      <c r="AQ738" s="451">
        <f t="array" ref="AQ738">IF($R90="-","-",COUNT(IF($R$5:$R$66=$AC738,IF($H$5:$Q$66=AO$730,$H$5:$Q$66,"-"),"-"))/$R90)</f>
        <v>0</v>
      </c>
      <c r="AR738" s="451">
        <f t="array" ref="AR738">IF($R90="-","-",COUNT(IF($R$5:$R$66=$AC738,IF($H$5:$Q$66=AP$730,$H$5:$Q$66,"-"),"-"))/$R90)</f>
        <v>0</v>
      </c>
      <c r="AS738" s="451">
        <f t="array" ref="AS738">IF($R90="-","-",COUNT(IF($R$5:$R$66=$AC738,IF($H$5:$Q$66=AQ$730,$H$5:$Q$66,"-"),"-"))/$R90)</f>
        <v>0</v>
      </c>
      <c r="AT738" s="453">
        <f t="shared" si="127"/>
        <v>1.0000000000000002</v>
      </c>
      <c r="AU738" s="19"/>
      <c r="AV738" s="19"/>
      <c r="AW738" s="19"/>
      <c r="AX738" s="19"/>
      <c r="AY738" s="19"/>
      <c r="AZ738" s="19"/>
      <c r="BA738" s="19"/>
      <c r="BB738" s="19"/>
      <c r="BC738" s="19"/>
      <c r="BG738" s="12"/>
      <c r="BH738" s="12"/>
      <c r="BI738" s="12"/>
      <c r="BJ738" s="12"/>
      <c r="BK738" s="12"/>
      <c r="BL738" s="12"/>
      <c r="BM738" s="12"/>
      <c r="BN738" s="12"/>
      <c r="BO738" s="12"/>
      <c r="BP738" s="12"/>
      <c r="BQ738" s="12"/>
      <c r="BR738" s="12"/>
      <c r="BS738" s="12"/>
      <c r="BT738" s="76"/>
      <c r="BU738" s="76"/>
    </row>
    <row r="739" spans="1:73">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53">
        <v>6</v>
      </c>
      <c r="AD739" s="449"/>
      <c r="AE739" s="451">
        <f t="array" ref="AE739">IF($R91="-","-",COUNT(IF($R$5:$R$66=$AC739,IF($H$5:$Q$66=AD$730,$H$5:$Q$66,"-"),"-"))/$R91)</f>
        <v>0</v>
      </c>
      <c r="AF739" s="451">
        <f t="array" ref="AF739">IF($R91="-","-",COUNT(IF($R$5:$R$66=$AC739,IF($H$5:$Q$66=AE$730,$H$5:$Q$66,"-"),"-"))/$R91)</f>
        <v>0</v>
      </c>
      <c r="AG739" s="451">
        <f t="array" ref="AG739">IF($R91="-","-",COUNT(IF($R$5:$R$66=$AC739,IF($H$5:$Q$66=AF$730,$H$5:$Q$66,"-"),"-"))/$R91)</f>
        <v>0</v>
      </c>
      <c r="AH739" s="451">
        <f t="array" ref="AH739">IF($R91="-","-",COUNT(IF($R$5:$R$66=$AC739,IF($H$5:$Q$66=AG$730,$H$5:$Q$66,"-"),"-"))/$R91)</f>
        <v>0</v>
      </c>
      <c r="AI739" s="451">
        <f t="array" ref="AI739">IF($R91="-","-",COUNT(IF($R$5:$R$66=$AC739,IF($H$5:$Q$66=AH$730,$H$5:$Q$66,"-"),"-"))/$R91)</f>
        <v>0</v>
      </c>
      <c r="AJ739" s="451">
        <f t="array" ref="AJ739">IF($R91="-","-",COUNT(IF($R$5:$R$66=$AC739,IF($H$5:$Q$66=AI$730,$H$5:$Q$66,"-"),"-"))/$R91)</f>
        <v>0.06</v>
      </c>
      <c r="AK739" s="452">
        <f t="array" ref="AK739">IF($R91="-","-",COUNT(IF($R$5:$R$66=$AC739,IF($H$5:$Q$66=AJ$730,$H$5:$Q$66,"-"),"-"))/$R91)</f>
        <v>0.74</v>
      </c>
      <c r="AL739" s="451">
        <f t="array" ref="AL739">IF($R91="-","-",COUNT(IF($R$5:$R$66=$AC739,IF($H$5:$Q$66=AK$730,$H$5:$Q$66,"-"),"-"))/$R91)</f>
        <v>0.18</v>
      </c>
      <c r="AM739" s="451">
        <f t="array" ref="AM739">IF($R91="-","-",COUNT(IF($R$5:$R$66=$AC739,IF($H$5:$Q$66=AL$730,$H$5:$Q$66,"-"),"-"))/$R91)</f>
        <v>0.02</v>
      </c>
      <c r="AN739" s="451">
        <f t="array" ref="AN739">IF($R91="-","-",COUNT(IF($R$5:$R$66=$AC739,IF($H$5:$Q$66=AM$730,$H$5:$Q$66,"-"),"-"))/$R91)</f>
        <v>0</v>
      </c>
      <c r="AO739" s="451">
        <f t="array" ref="AO739">IF($R91="-","-",COUNT(IF($R$5:$R$66=$AC739,IF($H$5:$Q$66=AN$730,$H$5:$Q$66,"-"),"-"))/$R91)</f>
        <v>0</v>
      </c>
      <c r="AP739" s="451">
        <f t="array" ref="AP739">IF($R91="-","-",COUNT(IF($R$5:$R$66=$AC739,IF($H$5:$Q$66=AO$730,$H$5:$Q$66,"-"),"-"))/$R91)</f>
        <v>0</v>
      </c>
      <c r="AQ739" s="451">
        <f t="array" ref="AQ739">IF($R91="-","-",COUNT(IF($R$5:$R$66=$AC739,IF($H$5:$Q$66=AP$730,$H$5:$Q$66,"-"),"-"))/$R91)</f>
        <v>0</v>
      </c>
      <c r="AR739" s="451">
        <f t="array" ref="AR739">IF($R91="-","-",COUNT(IF($R$5:$R$66=$AC739,IF($H$5:$Q$66=AQ$730,$H$5:$Q$66,"-"),"-"))/$R91)</f>
        <v>0</v>
      </c>
      <c r="AS739" s="451">
        <f t="array" ref="AS739">IF($R91="-","-",COUNT(IF($R$5:$R$66=$AC739,IF($H$5:$Q$66=AR$730,$H$5:$Q$66,"-"),"-"))/$R91)</f>
        <v>0</v>
      </c>
      <c r="AT739" s="453">
        <f t="shared" si="127"/>
        <v>1</v>
      </c>
      <c r="AU739" s="19"/>
      <c r="AV739" s="19"/>
      <c r="AW739" s="19"/>
      <c r="AX739" s="19"/>
      <c r="AY739" s="19"/>
      <c r="AZ739" s="19"/>
      <c r="BA739" s="19"/>
      <c r="BB739" s="19"/>
      <c r="BC739" s="19"/>
      <c r="BG739" s="12"/>
      <c r="BH739" s="12"/>
      <c r="BI739" s="12"/>
      <c r="BJ739" s="12"/>
      <c r="BK739" s="12"/>
      <c r="BL739" s="12"/>
      <c r="BM739" s="12"/>
      <c r="BN739" s="12"/>
      <c r="BO739" s="12"/>
      <c r="BP739" s="12"/>
      <c r="BQ739" s="12"/>
      <c r="BR739" s="12"/>
      <c r="BS739" s="12"/>
      <c r="BT739" s="76"/>
      <c r="BU739" s="76"/>
    </row>
    <row r="740" spans="1:73">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53">
        <v>7</v>
      </c>
      <c r="AD740" s="454">
        <f t="array" ref="AD740">IF($R92="-","-",COUNT(IF($R$5:$R$66=$AC740,IF($H$5:$Q$66=AD$730,$H$5:$Q$66,"-"),"-"))/$R92)</f>
        <v>0</v>
      </c>
      <c r="AE740" s="451">
        <f t="array" ref="AE740">IF($R92="-","-",COUNT(IF($R$5:$R$66=$AC740,IF($H$5:$Q$66=AE$730,$H$5:$Q$66,"-"),"-"))/$R92)</f>
        <v>0</v>
      </c>
      <c r="AF740" s="451">
        <f t="array" ref="AF740">IF($R92="-","-",COUNT(IF($R$5:$R$66=$AC740,IF($H$5:$Q$66=AF$730,$H$5:$Q$66,"-"),"-"))/$R92)</f>
        <v>0</v>
      </c>
      <c r="AG740" s="451">
        <f t="array" ref="AG740">IF($R92="-","-",COUNT(IF($R$5:$R$66=$AC740,IF($H$5:$Q$66=AG$730,$H$5:$Q$66,"-"),"-"))/$R92)</f>
        <v>0</v>
      </c>
      <c r="AH740" s="451">
        <f t="array" ref="AH740">IF($R92="-","-",COUNT(IF($R$5:$R$66=$AC740,IF($H$5:$Q$66=AH$730,$H$5:$Q$66,"-"),"-"))/$R92)</f>
        <v>0</v>
      </c>
      <c r="AI740" s="451">
        <f t="array" ref="AI740">IF($R92="-","-",COUNT(IF($R$5:$R$66=$AC740,IF($H$5:$Q$66=AI$730,$H$5:$Q$66,"-"),"-"))/$R92)</f>
        <v>0</v>
      </c>
      <c r="AJ740" s="451">
        <f t="array" ref="AJ740">IF($R92="-","-",COUNT(IF($R$5:$R$66=$AC740,IF($H$5:$Q$66=AJ$730,$H$5:$Q$66,"-"),"-"))/$R92)</f>
        <v>0</v>
      </c>
      <c r="AK740" s="452">
        <f t="array" ref="AK740">IF($R92="-","-",COUNT(IF($R$5:$R$66=$AC740,IF($H$5:$Q$66=AK$730,$H$5:$Q$66,"-"),"-"))/$R92)</f>
        <v>0.76666666666666672</v>
      </c>
      <c r="AL740" s="451">
        <f t="array" ref="AL740">IF($R92="-","-",COUNT(IF($R$5:$R$66=$AC740,IF($H$5:$Q$66=AL$730,$H$5:$Q$66,"-"),"-"))/$R92)</f>
        <v>0.23333333333333334</v>
      </c>
      <c r="AM740" s="451">
        <f t="array" ref="AM740">IF($R92="-","-",COUNT(IF($R$5:$R$66=$AC740,IF($H$5:$Q$66=AM$730,$H$5:$Q$66,"-"),"-"))/$R92)</f>
        <v>0</v>
      </c>
      <c r="AN740" s="451">
        <f t="array" ref="AN740">IF($R92="-","-",COUNT(IF($R$5:$R$66=$AC740,IF($H$5:$Q$66=AN$730,$H$5:$Q$66,"-"),"-"))/$R92)</f>
        <v>0</v>
      </c>
      <c r="AO740" s="451">
        <f t="array" ref="AO740">IF($R92="-","-",COUNT(IF($R$5:$R$66=$AC740,IF($H$5:$Q$66=AO$730,$H$5:$Q$66,"-"),"-"))/$R92)</f>
        <v>0</v>
      </c>
      <c r="AP740" s="451">
        <f t="array" ref="AP740">IF($R92="-","-",COUNT(IF($R$5:$R$66=$AC740,IF($H$5:$Q$66=AP$730,$H$5:$Q$66,"-"),"-"))/$R92)</f>
        <v>0</v>
      </c>
      <c r="AQ740" s="451">
        <f t="array" ref="AQ740">IF($R92="-","-",COUNT(IF($R$5:$R$66=$AC740,IF($H$5:$Q$66=AQ$730,$H$5:$Q$66,"-"),"-"))/$R92)</f>
        <v>0</v>
      </c>
      <c r="AR740" s="451">
        <f t="array" ref="AR740">IF($R92="-","-",COUNT(IF($R$5:$R$66=$AC740,IF($H$5:$Q$66=AR$730,$H$5:$Q$66,"-"),"-"))/$R92)</f>
        <v>0</v>
      </c>
      <c r="AS740" s="451">
        <f t="array" ref="AS740">IF($R92="-","-",COUNT(IF($R$5:$R$66=$AC740,IF($H$5:$Q$66=AS$730,$H$5:$Q$66,"-"),"-"))/$R92)</f>
        <v>0</v>
      </c>
      <c r="AT740" s="453">
        <f t="shared" si="127"/>
        <v>1</v>
      </c>
      <c r="AU740" s="19"/>
      <c r="AV740" s="19"/>
      <c r="AW740" s="19"/>
      <c r="AX740" s="19"/>
      <c r="AY740" s="19"/>
      <c r="AZ740" s="19"/>
      <c r="BA740" s="19"/>
      <c r="BB740" s="19"/>
      <c r="BC740" s="19"/>
      <c r="BG740" s="12"/>
      <c r="BH740" s="12"/>
      <c r="BI740" s="12"/>
      <c r="BJ740" s="12"/>
      <c r="BK740" s="12"/>
      <c r="BL740" s="12"/>
      <c r="BM740" s="12"/>
      <c r="BN740" s="12"/>
      <c r="BO740" s="12"/>
      <c r="BP740" s="12"/>
      <c r="BQ740" s="12"/>
      <c r="BR740" s="12"/>
      <c r="BS740" s="12"/>
      <c r="BT740" s="76"/>
      <c r="BU740" s="76"/>
    </row>
    <row r="741" spans="1:73">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53">
        <v>8</v>
      </c>
      <c r="AD741" s="454" t="str">
        <f t="array" ref="AD741">IF($R93="-","-",COUNT(IF($R$5:$R$66=$AC741,IF($H$5:$Q$66=AE$730,$H$5:$Q$66,"-"),"-"))/$R93)</f>
        <v>-</v>
      </c>
      <c r="AE741" s="451" t="str">
        <f t="array" ref="AE741">IF($R93="-","-",COUNT(IF($R$5:$R$66=$AC741,IF($H$5:$Q$66=AF$730,$H$5:$Q$66,"-"),"-"))/$R93)</f>
        <v>-</v>
      </c>
      <c r="AF741" s="451" t="str">
        <f t="array" ref="AF741">IF($R93="-","-",COUNT(IF($R$5:$R$66=$AC741,IF($H$5:$Q$66=AG$730,$H$5:$Q$66,"-"),"-"))/$R93)</f>
        <v>-</v>
      </c>
      <c r="AG741" s="451" t="str">
        <f t="array" ref="AG741">IF($R93="-","-",COUNT(IF($R$5:$R$66=$AC741,IF($H$5:$Q$66=AH$730,$H$5:$Q$66,"-"),"-"))/$R93)</f>
        <v>-</v>
      </c>
      <c r="AH741" s="451" t="str">
        <f t="array" ref="AH741">IF($R93="-","-",COUNT(IF($R$5:$R$66=$AC741,IF($H$5:$Q$66=AI$730,$H$5:$Q$66,"-"),"-"))/$R93)</f>
        <v>-</v>
      </c>
      <c r="AI741" s="451" t="str">
        <f t="array" ref="AI741">IF($R93="-","-",COUNT(IF($R$5:$R$66=$AC741,IF($H$5:$Q$66=AJ$730,$H$5:$Q$66,"-"),"-"))/$R93)</f>
        <v>-</v>
      </c>
      <c r="AJ741" s="451" t="str">
        <f t="array" ref="AJ741">IF($R93="-","-",COUNT(IF($R$5:$R$66=$AC741,IF($H$5:$Q$66=AK$730,$H$5:$Q$66,"-"),"-"))/$R93)</f>
        <v>-</v>
      </c>
      <c r="AK741" s="452" t="str">
        <f t="array" ref="AK741">IF($R93="-","-",COUNT(IF($R$5:$R$66=$AC741,IF($H$5:$Q$66=AL$730,$H$5:$Q$66,"-"),"-"))/$R93)</f>
        <v>-</v>
      </c>
      <c r="AL741" s="451" t="str">
        <f t="array" ref="AL741">IF($R93="-","-",COUNT(IF($R$5:$R$66=$AC741,IF($H$5:$Q$66=AM$730,$H$5:$Q$66,"-"),"-"))/$R93)</f>
        <v>-</v>
      </c>
      <c r="AM741" s="451" t="str">
        <f t="array" ref="AM741">IF($R93="-","-",COUNT(IF($R$5:$R$66=$AC741,IF($H$5:$Q$66=AN$730,$H$5:$Q$66,"-"),"-"))/$R93)</f>
        <v>-</v>
      </c>
      <c r="AN741" s="451" t="str">
        <f t="array" ref="AN741">IF($R93="-","-",COUNT(IF($R$5:$R$66=$AC741,IF($H$5:$Q$66=AO$730,$H$5:$Q$66,"-"),"-"))/$R93)</f>
        <v>-</v>
      </c>
      <c r="AO741" s="451" t="str">
        <f t="array" ref="AO741">IF($R93="-","-",COUNT(IF($R$5:$R$66=$AC741,IF($H$5:$Q$66=AP$730,$H$5:$Q$66,"-"),"-"))/$R93)</f>
        <v>-</v>
      </c>
      <c r="AP741" s="451" t="str">
        <f t="array" ref="AP741">IF($R93="-","-",COUNT(IF($R$5:$R$66=$AC741,IF($H$5:$Q$66=AQ$730,$H$5:$Q$66,"-"),"-"))/$R93)</f>
        <v>-</v>
      </c>
      <c r="AQ741" s="451" t="str">
        <f t="array" ref="AQ741">IF($R93="-","-",COUNT(IF($R$5:$R$66=$AC741,IF($H$5:$Q$66=AR$730,$H$5:$Q$66,"-"),"-"))/$R93)</f>
        <v>-</v>
      </c>
      <c r="AR741" s="451" t="str">
        <f t="array" ref="AR741">IF($R93="-","-",COUNT(IF($R$5:$R$66=$AC741,IF($H$5:$Q$66=AS$730,$H$5:$Q$66,"-"),"-"))/$R93)</f>
        <v>-</v>
      </c>
      <c r="AS741" s="451" t="str">
        <f t="array" ref="AS741">IF($R93="-","-",COUNT(IF($R$5:$R$66=$AC741,IF($H$5:$Q$66=AT$730,$H$5:$Q$66,"-"),"-"))/$R93)</f>
        <v>-</v>
      </c>
      <c r="AT741" s="453" t="str">
        <f t="shared" si="127"/>
        <v>-</v>
      </c>
      <c r="AU741" s="19"/>
      <c r="AV741" s="19"/>
      <c r="AW741" s="19"/>
      <c r="AX741" s="19"/>
      <c r="AY741" s="19"/>
      <c r="AZ741" s="19"/>
      <c r="BA741" s="19"/>
      <c r="BB741" s="19"/>
      <c r="BC741" s="19"/>
      <c r="BG741" s="12"/>
      <c r="BH741" s="12"/>
      <c r="BI741" s="12"/>
      <c r="BJ741" s="12"/>
      <c r="BK741" s="12"/>
      <c r="BL741" s="12"/>
      <c r="BM741" s="12"/>
      <c r="BN741" s="12"/>
      <c r="BO741" s="12"/>
      <c r="BP741" s="12"/>
      <c r="BQ741" s="12"/>
      <c r="BR741" s="12"/>
      <c r="BS741" s="12"/>
      <c r="BT741" s="76"/>
      <c r="BU741" s="76"/>
    </row>
    <row r="742" spans="1:73">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53">
        <v>9</v>
      </c>
      <c r="AD742" s="454">
        <f t="array" ref="AD742">IF($R94="-","-",COUNT(IF($R$5:$R$66=$AC742,IF($H$5:$Q$66=AF$730,$H$5:$Q$66,"-"),"-"))/$R94)</f>
        <v>0</v>
      </c>
      <c r="AE742" s="451">
        <f t="array" ref="AE742">IF($R94="-","-",COUNT(IF($R$5:$R$66=$AC742,IF($H$5:$Q$66=AG$730,$H$5:$Q$66,"-"),"-"))/$R94)</f>
        <v>0</v>
      </c>
      <c r="AF742" s="451">
        <f t="array" ref="AF742">IF($R94="-","-",COUNT(IF($R$5:$R$66=$AC742,IF($H$5:$Q$66=AH$730,$H$5:$Q$66,"-"),"-"))/$R94)</f>
        <v>0</v>
      </c>
      <c r="AG742" s="451">
        <f t="array" ref="AG742">IF($R94="-","-",COUNT(IF($R$5:$R$66=$AC742,IF($H$5:$Q$66=AI$730,$H$5:$Q$66,"-"),"-"))/$R94)</f>
        <v>0</v>
      </c>
      <c r="AH742" s="451">
        <f t="array" ref="AH742">IF($R94="-","-",COUNT(IF($R$5:$R$66=$AC742,IF($H$5:$Q$66=AJ$730,$H$5:$Q$66,"-"),"-"))/$R94)</f>
        <v>0.1</v>
      </c>
      <c r="AI742" s="451">
        <f t="array" ref="AI742">IF($R94="-","-",COUNT(IF($R$5:$R$66=$AC742,IF($H$5:$Q$66=AK$730,$H$5:$Q$66,"-"),"-"))/$R94)</f>
        <v>0.05</v>
      </c>
      <c r="AJ742" s="451">
        <f t="array" ref="AJ742">IF($R94="-","-",COUNT(IF($R$5:$R$66=$AC742,IF($H$5:$Q$66=AL$730,$H$5:$Q$66,"-"),"-"))/$R94)</f>
        <v>0.15</v>
      </c>
      <c r="AK742" s="452">
        <f t="array" ref="AK742">IF($R94="-","-",COUNT(IF($R$5:$R$66=$AC742,IF($H$5:$Q$66=AM$730,$H$5:$Q$66,"-"),"-"))/$R94)</f>
        <v>0.4</v>
      </c>
      <c r="AL742" s="451">
        <f t="array" ref="AL742">IF($R94="-","-",COUNT(IF($R$5:$R$66=$AC742,IF($H$5:$Q$66=AN$730,$H$5:$Q$66,"-"),"-"))/$R94)</f>
        <v>0.25</v>
      </c>
      <c r="AM742" s="451">
        <f t="array" ref="AM742">IF($R94="-","-",COUNT(IF($R$5:$R$66=$AC742,IF($H$5:$Q$66=AO$730,$H$5:$Q$66,"-"),"-"))/$R94)</f>
        <v>0.05</v>
      </c>
      <c r="AN742" s="451">
        <f t="array" ref="AN742">IF($R94="-","-",COUNT(IF($R$5:$R$66=$AC742,IF($H$5:$Q$66=AP$730,$H$5:$Q$66,"-"),"-"))/$R94)</f>
        <v>0</v>
      </c>
      <c r="AO742" s="451">
        <f t="array" ref="AO742">IF($R94="-","-",COUNT(IF($R$5:$R$66=$AC742,IF($H$5:$Q$66=AQ$730,$H$5:$Q$66,"-"),"-"))/$R94)</f>
        <v>0</v>
      </c>
      <c r="AP742" s="451">
        <f t="array" ref="AP742">IF($R94="-","-",COUNT(IF($R$5:$R$66=$AC742,IF($H$5:$Q$66=AR$730,$H$5:$Q$66,"-"),"-"))/$R94)</f>
        <v>0</v>
      </c>
      <c r="AQ742" s="451">
        <f t="array" ref="AQ742">IF($R94="-","-",COUNT(IF($R$5:$R$66=$AC742,IF($H$5:$Q$66=AS$730,$H$5:$Q$66,"-"),"-"))/$R94)</f>
        <v>0</v>
      </c>
      <c r="AR742" s="451">
        <f t="array" ref="AR742">IF($R94="-","-",COUNT(IF($R$5:$R$66=$AC742,IF($H$5:$Q$66=AT$730,$H$5:$Q$66,"-"),"-"))/$R94)</f>
        <v>0</v>
      </c>
      <c r="AS742" s="451">
        <f t="array" ref="AS742">IF($R94="-","-",COUNT(IF($R$5:$R$66=$AC742,IF($H$5:$Q$66=AU$730,$H$5:$Q$66,"-"),"-"))/$R94)</f>
        <v>0</v>
      </c>
      <c r="AT742" s="453">
        <f t="shared" si="127"/>
        <v>1</v>
      </c>
      <c r="AU742" s="19"/>
      <c r="AV742" s="19"/>
      <c r="AW742" s="19"/>
      <c r="AX742" s="19"/>
      <c r="AY742" s="19"/>
      <c r="AZ742" s="19"/>
      <c r="BA742" s="19"/>
      <c r="BB742" s="19"/>
      <c r="BC742" s="19"/>
      <c r="BG742" s="12"/>
      <c r="BH742" s="12"/>
      <c r="BI742" s="12"/>
      <c r="BJ742" s="12"/>
      <c r="BK742" s="12"/>
      <c r="BL742" s="12"/>
      <c r="BM742" s="12"/>
      <c r="BN742" s="12"/>
      <c r="BO742" s="12"/>
      <c r="BP742" s="12"/>
      <c r="BQ742" s="12"/>
      <c r="BR742" s="12"/>
      <c r="BS742" s="12"/>
      <c r="BT742" s="76"/>
      <c r="BU742" s="76"/>
    </row>
    <row r="743" spans="1:7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53">
        <v>10</v>
      </c>
      <c r="AD743" s="454">
        <f t="array" ref="AD743">IF($R95="-","-",COUNT(IF($R$5:$R$66=$AC743,IF($H$5:$Q$66=AG$730,$H$5:$Q$66,"-"),"-"))/$R95)</f>
        <v>0</v>
      </c>
      <c r="AE743" s="451">
        <f t="array" ref="AE743">IF($R95="-","-",COUNT(IF($R$5:$R$66=$AC743,IF($H$5:$Q$66=AH$730,$H$5:$Q$66,"-"),"-"))/$R95)</f>
        <v>0</v>
      </c>
      <c r="AF743" s="451">
        <f t="array" ref="AF743">IF($R95="-","-",COUNT(IF($R$5:$R$66=$AC743,IF($H$5:$Q$66=AI$730,$H$5:$Q$66,"-"),"-"))/$R95)</f>
        <v>0</v>
      </c>
      <c r="AG743" s="451">
        <f t="array" ref="AG743">IF($R95="-","-",COUNT(IF($R$5:$R$66=$AC743,IF($H$5:$Q$66=AJ$730,$H$5:$Q$66,"-"),"-"))/$R95)</f>
        <v>0</v>
      </c>
      <c r="AH743" s="451">
        <f t="array" ref="AH743">IF($R95="-","-",COUNT(IF($R$5:$R$66=$AC743,IF($H$5:$Q$66=AK$730,$H$5:$Q$66,"-"),"-"))/$R95)</f>
        <v>0</v>
      </c>
      <c r="AI743" s="451">
        <f t="array" ref="AI743">IF($R95="-","-",COUNT(IF($R$5:$R$66=$AC743,IF($H$5:$Q$66=AL$730,$H$5:$Q$66,"-"),"-"))/$R95)</f>
        <v>0</v>
      </c>
      <c r="AJ743" s="451">
        <f t="array" ref="AJ743">IF($R95="-","-",COUNT(IF($R$5:$R$66=$AC743,IF($H$5:$Q$66=AM$730,$H$5:$Q$66,"-"),"-"))/$R95)</f>
        <v>0.2</v>
      </c>
      <c r="AK743" s="452">
        <f t="array" ref="AK743">IF($R95="-","-",COUNT(IF($R$5:$R$66=$AC743,IF($H$5:$Q$66=AN$730,$H$5:$Q$66,"-"),"-"))/$R95)</f>
        <v>0.8</v>
      </c>
      <c r="AL743" s="451">
        <f t="array" ref="AL743">IF($R95="-","-",COUNT(IF($R$5:$R$66=$AC743,IF($H$5:$Q$66=AO$730,$H$5:$Q$66,"-"),"-"))/$R95)</f>
        <v>0</v>
      </c>
      <c r="AM743" s="451">
        <f t="array" ref="AM743">IF($R95="-","-",COUNT(IF($R$5:$R$66=$AC743,IF($H$5:$Q$66=AP$730,$H$5:$Q$66,"-"),"-"))/$R95)</f>
        <v>0</v>
      </c>
      <c r="AN743" s="451">
        <f t="array" ref="AN743">IF($R95="-","-",COUNT(IF($R$5:$R$66=$AC743,IF($H$5:$Q$66=AQ$730,$H$5:$Q$66,"-"),"-"))/$R95)</f>
        <v>0</v>
      </c>
      <c r="AO743" s="451">
        <f t="array" ref="AO743">IF($R95="-","-",COUNT(IF($R$5:$R$66=$AC743,IF($H$5:$Q$66=AR$730,$H$5:$Q$66,"-"),"-"))/$R95)</f>
        <v>0</v>
      </c>
      <c r="AP743" s="451">
        <f t="array" ref="AP743">IF($R95="-","-",COUNT(IF($R$5:$R$66=$AC743,IF($H$5:$Q$66=AS$730,$H$5:$Q$66,"-"),"-"))/$R95)</f>
        <v>0</v>
      </c>
      <c r="AQ743" s="451">
        <f t="array" ref="AQ743">IF($R95="-","-",COUNT(IF($R$5:$R$66=$AC743,IF($H$5:$Q$66=AT$730,$H$5:$Q$66,"-"),"-"))/$R95)</f>
        <v>0</v>
      </c>
      <c r="AR743" s="451">
        <f t="array" ref="AR743">IF($R95="-","-",COUNT(IF($R$5:$R$66=$AC743,IF($H$5:$Q$66=AU$730,$H$5:$Q$66,"-"),"-"))/$R95)</f>
        <v>0</v>
      </c>
      <c r="AS743" s="451">
        <f t="array" ref="AS743">IF($R95="-","-",COUNT(IF($R$5:$R$66=$AC743,IF($H$5:$Q$66=AV$730,$H$5:$Q$66,"-"),"-"))/$R95)</f>
        <v>0</v>
      </c>
      <c r="AT743" s="453">
        <f t="shared" si="127"/>
        <v>1</v>
      </c>
      <c r="AU743" s="19"/>
      <c r="AV743" s="19"/>
      <c r="AW743" s="19"/>
      <c r="AX743" s="19"/>
      <c r="AY743" s="19"/>
      <c r="AZ743" s="19"/>
      <c r="BA743" s="19"/>
      <c r="BB743" s="19"/>
      <c r="BC743" s="19"/>
      <c r="BG743" s="12"/>
      <c r="BH743" s="12"/>
      <c r="BI743" s="12"/>
      <c r="BJ743" s="12"/>
      <c r="BK743" s="12"/>
      <c r="BL743" s="12"/>
      <c r="BM743" s="12"/>
      <c r="BN743" s="12"/>
      <c r="BO743" s="12"/>
      <c r="BP743" s="12"/>
      <c r="BQ743" s="12"/>
      <c r="BR743" s="12"/>
      <c r="BS743" s="12"/>
      <c r="BT743" s="76"/>
      <c r="BU743" s="76"/>
    </row>
    <row r="744" spans="1:73">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53">
        <v>11</v>
      </c>
      <c r="AD744" s="454" t="str">
        <f t="array" ref="AD744">IF($R96="-","-",COUNT(IF($R$5:$R$66=$AC744,IF($H$5:$Q$66=AH$730,$H$5:$Q$66,"-"),"-"))/$R96)</f>
        <v>-</v>
      </c>
      <c r="AE744" s="451" t="str">
        <f t="array" ref="AE744">IF($R96="-","-",COUNT(IF($R$5:$R$66=$AC744,IF($H$5:$Q$66=AI$730,$H$5:$Q$66,"-"),"-"))/$R96)</f>
        <v>-</v>
      </c>
      <c r="AF744" s="451" t="str">
        <f t="array" ref="AF744">IF($R96="-","-",COUNT(IF($R$5:$R$66=$AC744,IF($H$5:$Q$66=AJ$730,$H$5:$Q$66,"-"),"-"))/$R96)</f>
        <v>-</v>
      </c>
      <c r="AG744" s="451" t="str">
        <f t="array" ref="AG744">IF($R96="-","-",COUNT(IF($R$5:$R$66=$AC744,IF($H$5:$Q$66=AK$730,$H$5:$Q$66,"-"),"-"))/$R96)</f>
        <v>-</v>
      </c>
      <c r="AH744" s="451" t="str">
        <f t="array" ref="AH744">IF($R96="-","-",COUNT(IF($R$5:$R$66=$AC744,IF($H$5:$Q$66=AL$730,$H$5:$Q$66,"-"),"-"))/$R96)</f>
        <v>-</v>
      </c>
      <c r="AI744" s="451" t="str">
        <f t="array" ref="AI744">IF($R96="-","-",COUNT(IF($R$5:$R$66=$AC744,IF($H$5:$Q$66=AM$730,$H$5:$Q$66,"-"),"-"))/$R96)</f>
        <v>-</v>
      </c>
      <c r="AJ744" s="451" t="str">
        <f t="array" ref="AJ744">IF($R96="-","-",COUNT(IF($R$5:$R$66=$AC744,IF($H$5:$Q$66=AN$730,$H$5:$Q$66,"-"),"-"))/$R96)</f>
        <v>-</v>
      </c>
      <c r="AK744" s="452" t="str">
        <f t="array" ref="AK744">IF($R96="-","-",COUNT(IF($R$5:$R$66=$AC744,IF($H$5:$Q$66=AO$730,$H$5:$Q$66,"-"),"-"))/$R96)</f>
        <v>-</v>
      </c>
      <c r="AL744" s="451" t="str">
        <f t="array" ref="AL744">IF($R96="-","-",COUNT(IF($R$5:$R$66=$AC744,IF($H$5:$Q$66=AP$730,$H$5:$Q$66,"-"),"-"))/$R96)</f>
        <v>-</v>
      </c>
      <c r="AM744" s="451" t="str">
        <f t="array" ref="AM744">IF($R96="-","-",COUNT(IF($R$5:$R$66=$AC744,IF($H$5:$Q$66=AQ$730,$H$5:$Q$66,"-"),"-"))/$R96)</f>
        <v>-</v>
      </c>
      <c r="AN744" s="451" t="str">
        <f t="array" ref="AN744">IF($R96="-","-",COUNT(IF($R$5:$R$66=$AC744,IF($H$5:$Q$66=AR$730,$H$5:$Q$66,"-"),"-"))/$R96)</f>
        <v>-</v>
      </c>
      <c r="AO744" s="451" t="str">
        <f t="array" ref="AO744">IF($R96="-","-",COUNT(IF($R$5:$R$66=$AC744,IF($H$5:$Q$66=AS$730,$H$5:$Q$66,"-"),"-"))/$R96)</f>
        <v>-</v>
      </c>
      <c r="AP744" s="451" t="str">
        <f t="array" ref="AP744">IF($R96="-","-",COUNT(IF($R$5:$R$66=$AC744,IF($H$5:$Q$66=AT$730,$H$5:$Q$66,"-"),"-"))/$R96)</f>
        <v>-</v>
      </c>
      <c r="AQ744" s="451" t="str">
        <f t="array" ref="AQ744">IF($R96="-","-",COUNT(IF($R$5:$R$66=$AC744,IF($H$5:$Q$66=AU$730,$H$5:$Q$66,"-"),"-"))/$R96)</f>
        <v>-</v>
      </c>
      <c r="AR744" s="451" t="str">
        <f t="array" ref="AR744">IF($R96="-","-",COUNT(IF($R$5:$R$66=$AC744,IF($H$5:$Q$66=AV$730,$H$5:$Q$66,"-"),"-"))/$R96)</f>
        <v>-</v>
      </c>
      <c r="AS744" s="451" t="str">
        <f t="array" ref="AS744">IF($R96="-","-",COUNT(IF($R$5:$R$66=$AC744,IF($H$5:$Q$66=AW$730,$H$5:$Q$66,"-"),"-"))/$R96)</f>
        <v>-</v>
      </c>
      <c r="AT744" s="453" t="str">
        <f t="shared" si="127"/>
        <v>-</v>
      </c>
      <c r="AU744" s="19"/>
      <c r="AV744" s="19"/>
      <c r="AW744" s="19"/>
      <c r="AX744" s="19"/>
      <c r="AY744" s="19"/>
      <c r="AZ744" s="19"/>
      <c r="BA744" s="19"/>
      <c r="BB744" s="19"/>
      <c r="BC744" s="19"/>
      <c r="BG744" s="12"/>
      <c r="BH744" s="12"/>
      <c r="BI744" s="12"/>
      <c r="BJ744" s="12"/>
      <c r="BK744" s="12"/>
      <c r="BL744" s="12"/>
      <c r="BM744" s="12"/>
      <c r="BN744" s="12"/>
      <c r="BO744" s="12"/>
      <c r="BP744" s="12"/>
      <c r="BQ744" s="12"/>
      <c r="BR744" s="12"/>
      <c r="BS744" s="12"/>
      <c r="BT744" s="76"/>
      <c r="BU744" s="76"/>
    </row>
    <row r="745" spans="1:73">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53">
        <v>12</v>
      </c>
      <c r="AD745" s="454" t="str">
        <f t="array" ref="AD745">IF($R97="-","-",COUNT(IF($R$5:$R$66=$AC745,IF($H$5:$Q$66=AI$730,$H$5:$Q$66,"-"),"-"))/$R97)</f>
        <v>-</v>
      </c>
      <c r="AE745" s="451" t="str">
        <f t="array" ref="AE745">IF($R97="-","-",COUNT(IF($R$5:$R$66=$AC745,IF($H$5:$Q$66=AJ$730,$H$5:$Q$66,"-"),"-"))/$R97)</f>
        <v>-</v>
      </c>
      <c r="AF745" s="451" t="str">
        <f t="array" ref="AF745">IF($R97="-","-",COUNT(IF($R$5:$R$66=$AC745,IF($H$5:$Q$66=AK$730,$H$5:$Q$66,"-"),"-"))/$R97)</f>
        <v>-</v>
      </c>
      <c r="AG745" s="451" t="str">
        <f t="array" ref="AG745">IF($R97="-","-",COUNT(IF($R$5:$R$66=$AC745,IF($H$5:$Q$66=AL$730,$H$5:$Q$66,"-"),"-"))/$R97)</f>
        <v>-</v>
      </c>
      <c r="AH745" s="451" t="str">
        <f t="array" ref="AH745">IF($R97="-","-",COUNT(IF($R$5:$R$66=$AC745,IF($H$5:$Q$66=AM$730,$H$5:$Q$66,"-"),"-"))/$R97)</f>
        <v>-</v>
      </c>
      <c r="AI745" s="451" t="str">
        <f t="array" ref="AI745">IF($R97="-","-",COUNT(IF($R$5:$R$66=$AC745,IF($H$5:$Q$66=AN$730,$H$5:$Q$66,"-"),"-"))/$R97)</f>
        <v>-</v>
      </c>
      <c r="AJ745" s="451" t="str">
        <f t="array" ref="AJ745">IF($R97="-","-",COUNT(IF($R$5:$R$66=$AC745,IF($H$5:$Q$66=AO$730,$H$5:$Q$66,"-"),"-"))/$R97)</f>
        <v>-</v>
      </c>
      <c r="AK745" s="452" t="str">
        <f t="array" ref="AK745">IF($R97="-","-",COUNT(IF($R$5:$R$66=$AC745,IF($H$5:$Q$66=AP$730,$H$5:$Q$66,"-"),"-"))/$R97)</f>
        <v>-</v>
      </c>
      <c r="AL745" s="451" t="str">
        <f t="array" ref="AL745">IF($R97="-","-",COUNT(IF($R$5:$R$66=$AC745,IF($H$5:$Q$66=AQ$730,$H$5:$Q$66,"-"),"-"))/$R97)</f>
        <v>-</v>
      </c>
      <c r="AM745" s="451" t="str">
        <f t="array" ref="AM745">IF($R97="-","-",COUNT(IF($R$5:$R$66=$AC745,IF($H$5:$Q$66=AR$730,$H$5:$Q$66,"-"),"-"))/$R97)</f>
        <v>-</v>
      </c>
      <c r="AN745" s="451" t="str">
        <f t="array" ref="AN745">IF($R97="-","-",COUNT(IF($R$5:$R$66=$AC745,IF($H$5:$Q$66=AS$730,$H$5:$Q$66,"-"),"-"))/$R97)</f>
        <v>-</v>
      </c>
      <c r="AO745" s="451" t="str">
        <f t="array" ref="AO745">IF($R97="-","-",COUNT(IF($R$5:$R$66=$AC745,IF($H$5:$Q$66=AT$730,$H$5:$Q$66,"-"),"-"))/$R97)</f>
        <v>-</v>
      </c>
      <c r="AP745" s="451" t="str">
        <f t="array" ref="AP745">IF($R97="-","-",COUNT(IF($R$5:$R$66=$AC745,IF($H$5:$Q$66=AU$730,$H$5:$Q$66,"-"),"-"))/$R97)</f>
        <v>-</v>
      </c>
      <c r="AQ745" s="451" t="str">
        <f t="array" ref="AQ745">IF($R97="-","-",COUNT(IF($R$5:$R$66=$AC745,IF($H$5:$Q$66=AV$730,$H$5:$Q$66,"-"),"-"))/$R97)</f>
        <v>-</v>
      </c>
      <c r="AR745" s="451" t="str">
        <f t="array" ref="AR745">IF($R97="-","-",COUNT(IF($R$5:$R$66=$AC745,IF($H$5:$Q$66=AW$730,$H$5:$Q$66,"-"),"-"))/$R97)</f>
        <v>-</v>
      </c>
      <c r="AS745" s="451" t="str">
        <f t="array" ref="AS745">IF($R97="-","-",COUNT(IF($R$5:$R$66=$AC745,IF($H$5:$Q$66=AX$730,$H$5:$Q$66,"-"),"-"))/$R97)</f>
        <v>-</v>
      </c>
      <c r="AT745" s="453" t="str">
        <f t="shared" si="127"/>
        <v>-</v>
      </c>
      <c r="AU745" s="19"/>
      <c r="AV745" s="19"/>
      <c r="AW745" s="19"/>
      <c r="AX745" s="19"/>
      <c r="AY745" s="19"/>
      <c r="AZ745" s="19"/>
      <c r="BA745" s="19"/>
      <c r="BB745" s="19"/>
      <c r="BC745" s="19"/>
      <c r="BG745" s="12"/>
      <c r="BH745" s="12"/>
      <c r="BI745" s="12"/>
      <c r="BJ745" s="12"/>
      <c r="BK745" s="12"/>
      <c r="BL745" s="12"/>
      <c r="BM745" s="12"/>
      <c r="BN745" s="12"/>
      <c r="BO745" s="12"/>
      <c r="BP745" s="12"/>
      <c r="BQ745" s="12"/>
      <c r="BR745" s="12"/>
      <c r="BS745" s="12"/>
      <c r="BT745" s="76"/>
      <c r="BU745" s="76"/>
    </row>
    <row r="746" spans="1:73">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53">
        <v>13</v>
      </c>
      <c r="AD746" s="454" t="str">
        <f t="array" ref="AD746">IF($R98="-","-",COUNT(IF($R$5:$R$66=$AC746,IF($H$5:$Q$66=AJ$730,$H$5:$Q$66,"-"),"-"))/$R98)</f>
        <v>-</v>
      </c>
      <c r="AE746" s="451" t="str">
        <f t="array" ref="AE746">IF($R98="-","-",COUNT(IF($R$5:$R$66=$AC746,IF($H$5:$Q$66=AK$730,$H$5:$Q$66,"-"),"-"))/$R98)</f>
        <v>-</v>
      </c>
      <c r="AF746" s="451" t="str">
        <f t="array" ref="AF746">IF($R98="-","-",COUNT(IF($R$5:$R$66=$AC746,IF($H$5:$Q$66=AL$730,$H$5:$Q$66,"-"),"-"))/$R98)</f>
        <v>-</v>
      </c>
      <c r="AG746" s="451" t="str">
        <f t="array" ref="AG746">IF($R98="-","-",COUNT(IF($R$5:$R$66=$AC746,IF($H$5:$Q$66=AM$730,$H$5:$Q$66,"-"),"-"))/$R98)</f>
        <v>-</v>
      </c>
      <c r="AH746" s="451" t="str">
        <f t="array" ref="AH746">IF($R98="-","-",COUNT(IF($R$5:$R$66=$AC746,IF($H$5:$Q$66=AN$730,$H$5:$Q$66,"-"),"-"))/$R98)</f>
        <v>-</v>
      </c>
      <c r="AI746" s="451" t="str">
        <f t="array" ref="AI746">IF($R98="-","-",COUNT(IF($R$5:$R$66=$AC746,IF($H$5:$Q$66=AO$730,$H$5:$Q$66,"-"),"-"))/$R98)</f>
        <v>-</v>
      </c>
      <c r="AJ746" s="451" t="str">
        <f t="array" ref="AJ746">IF($R98="-","-",COUNT(IF($R$5:$R$66=$AC746,IF($H$5:$Q$66=AP$730,$H$5:$Q$66,"-"),"-"))/$R98)</f>
        <v>-</v>
      </c>
      <c r="AK746" s="452" t="str">
        <f t="array" ref="AK746">IF($R98="-","-",COUNT(IF($R$5:$R$66=$AC746,IF($H$5:$Q$66=AQ$730,$H$5:$Q$66,"-"),"-"))/$R98)</f>
        <v>-</v>
      </c>
      <c r="AL746" s="451" t="str">
        <f t="array" ref="AL746">IF($R98="-","-",COUNT(IF($R$5:$R$66=$AC746,IF($H$5:$Q$66=AR$730,$H$5:$Q$66,"-"),"-"))/$R98)</f>
        <v>-</v>
      </c>
      <c r="AM746" s="451" t="str">
        <f t="array" ref="AM746">IF($R98="-","-",COUNT(IF($R$5:$R$66=$AC746,IF($H$5:$Q$66=AS$730,$H$5:$Q$66,"-"),"-"))/$R98)</f>
        <v>-</v>
      </c>
      <c r="AN746" s="451" t="str">
        <f t="array" ref="AN746">IF($R98="-","-",COUNT(IF($R$5:$R$66=$AC746,IF($H$5:$Q$66=AT$730,$H$5:$Q$66,"-"),"-"))/$R98)</f>
        <v>-</v>
      </c>
      <c r="AO746" s="451" t="str">
        <f t="array" ref="AO746">IF($R98="-","-",COUNT(IF($R$5:$R$66=$AC746,IF($H$5:$Q$66=AU$730,$H$5:$Q$66,"-"),"-"))/$R98)</f>
        <v>-</v>
      </c>
      <c r="AP746" s="451" t="str">
        <f t="array" ref="AP746">IF($R98="-","-",COUNT(IF($R$5:$R$66=$AC746,IF($H$5:$Q$66=AV$730,$H$5:$Q$66,"-"),"-"))/$R98)</f>
        <v>-</v>
      </c>
      <c r="AQ746" s="451" t="str">
        <f t="array" ref="AQ746">IF($R98="-","-",COUNT(IF($R$5:$R$66=$AC746,IF($H$5:$Q$66=AW$730,$H$5:$Q$66,"-"),"-"))/$R98)</f>
        <v>-</v>
      </c>
      <c r="AR746" s="451" t="str">
        <f t="array" ref="AR746">IF($R98="-","-",COUNT(IF($R$5:$R$66=$AC746,IF($H$5:$Q$66=AX$730,$H$5:$Q$66,"-"),"-"))/$R98)</f>
        <v>-</v>
      </c>
      <c r="AS746" s="451" t="str">
        <f t="array" ref="AS746">IF($R98="-","-",COUNT(IF($R$5:$R$66=$AC746,IF($H$5:$Q$66=AY$702,$H$5:$Q$66,"-"),"-"))/$R98)</f>
        <v>-</v>
      </c>
      <c r="AT746" s="453" t="str">
        <f t="shared" si="127"/>
        <v>-</v>
      </c>
      <c r="AU746" s="19"/>
      <c r="AV746" s="19"/>
      <c r="AW746" s="19"/>
      <c r="AX746" s="19"/>
      <c r="AY746" s="19"/>
      <c r="AZ746" s="19"/>
      <c r="BA746" s="19"/>
      <c r="BB746" s="19"/>
      <c r="BC746" s="19"/>
      <c r="BG746" s="12"/>
      <c r="BH746" s="12"/>
      <c r="BI746" s="12"/>
      <c r="BJ746" s="12"/>
      <c r="BK746" s="12"/>
      <c r="BL746" s="12"/>
      <c r="BM746" s="12"/>
      <c r="BN746" s="12"/>
      <c r="BO746" s="12"/>
      <c r="BP746" s="12"/>
      <c r="BQ746" s="12"/>
      <c r="BR746" s="12"/>
      <c r="BS746" s="12"/>
      <c r="BT746" s="76"/>
      <c r="BU746" s="76"/>
    </row>
    <row r="747" spans="1:73">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53">
        <v>14</v>
      </c>
      <c r="AD747" s="454" t="str">
        <f t="array" ref="AD747">IF($R99="-","-",COUNT(IF($R$5:$R$66=$AC747,IF($H$5:$Q$66=AK$730,$H$5:$Q$66,"-"),"-"))/$R99)</f>
        <v>-</v>
      </c>
      <c r="AE747" s="451" t="str">
        <f t="array" ref="AE747">IF($R99="-","-",COUNT(IF($R$5:$R$66=$AC747,IF($H$5:$Q$66=AL$730,$H$5:$Q$66,"-"),"-"))/$R99)</f>
        <v>-</v>
      </c>
      <c r="AF747" s="451" t="str">
        <f t="array" ref="AF747">IF($R99="-","-",COUNT(IF($R$5:$R$66=$AC747,IF($H$5:$Q$66=AM$730,$H$5:$Q$66,"-"),"-"))/$R99)</f>
        <v>-</v>
      </c>
      <c r="AG747" s="451" t="str">
        <f t="array" ref="AG747">IF($R99="-","-",COUNT(IF($R$5:$R$66=$AC747,IF($H$5:$Q$66=AN$730,$H$5:$Q$66,"-"),"-"))/$R99)</f>
        <v>-</v>
      </c>
      <c r="AH747" s="451" t="str">
        <f t="array" ref="AH747">IF($R99="-","-",COUNT(IF($R$5:$R$66=$AC747,IF($H$5:$Q$66=AO$730,$H$5:$Q$66,"-"),"-"))/$R99)</f>
        <v>-</v>
      </c>
      <c r="AI747" s="451" t="str">
        <f t="array" ref="AI747">IF($R99="-","-",COUNT(IF($R$5:$R$66=$AC747,IF($H$5:$Q$66=AP$730,$H$5:$Q$66,"-"),"-"))/$R99)</f>
        <v>-</v>
      </c>
      <c r="AJ747" s="451" t="str">
        <f t="array" ref="AJ747">IF($R99="-","-",COUNT(IF($R$5:$R$66=$AC747,IF($H$5:$Q$66=AQ$730,$H$5:$Q$66,"-"),"-"))/$R99)</f>
        <v>-</v>
      </c>
      <c r="AK747" s="452" t="str">
        <f t="array" ref="AK747">IF($R99="-","-",COUNT(IF($R$5:$R$66=$AC747,IF($H$5:$Q$66=AR$730,$H$5:$Q$66,"-"),"-"))/$R99)</f>
        <v>-</v>
      </c>
      <c r="AL747" s="451" t="str">
        <f t="array" ref="AL747">IF($R99="-","-",COUNT(IF($R$5:$R$66=$AC747,IF($H$5:$Q$66=AS$730,$H$5:$Q$66,"-"),"-"))/$R99)</f>
        <v>-</v>
      </c>
      <c r="AM747" s="451" t="str">
        <f t="array" ref="AM747">IF($R99="-","-",COUNT(IF($R$5:$R$66=$AC747,IF($H$5:$Q$66=AT$730,$H$5:$Q$66,"-"),"-"))/$R99)</f>
        <v>-</v>
      </c>
      <c r="AN747" s="451" t="str">
        <f t="array" ref="AN747">IF($R99="-","-",COUNT(IF($R$5:$R$66=$AC747,IF($H$5:$Q$66=AU$730,$H$5:$Q$66,"-"),"-"))/$R99)</f>
        <v>-</v>
      </c>
      <c r="AO747" s="451" t="str">
        <f t="array" ref="AO747">IF($R99="-","-",COUNT(IF($R$5:$R$66=$AC747,IF($H$5:$Q$66=AV$730,$H$5:$Q$66,"-"),"-"))/$R99)</f>
        <v>-</v>
      </c>
      <c r="AP747" s="451" t="str">
        <f t="array" ref="AP747">IF($R99="-","-",COUNT(IF($R$5:$R$66=$AC747,IF($H$5:$Q$66=AW$730,$H$5:$Q$66,"-"),"-"))/$R99)</f>
        <v>-</v>
      </c>
      <c r="AQ747" s="451" t="str">
        <f t="array" ref="AQ747">IF($R99="-","-",COUNT(IF($R$5:$R$66=$AC747,IF($H$5:$Q$66=AX$730,$H$5:$Q$66,"-"),"-"))/$R99)</f>
        <v>-</v>
      </c>
      <c r="AR747" s="451" t="str">
        <f t="array" ref="AR747">IF($R99="-","-",COUNT(IF($R$5:$R$66=$AC747,IF($H$5:$Q$66=AY$702,$H$5:$Q$66,"-"),"-"))/$R99)</f>
        <v>-</v>
      </c>
      <c r="AS747" s="451" t="str">
        <f t="array" ref="AS747">IF($R99="-","-",COUNT(IF($R$5:$R$66=$AC747,IF($H$5:$Q$66=AZ$702,$H$5:$Q$66,"-"),"-"))/$R99)</f>
        <v>-</v>
      </c>
      <c r="AT747" s="453" t="str">
        <f t="shared" si="127"/>
        <v>-</v>
      </c>
      <c r="AU747" s="19"/>
      <c r="AV747" s="19"/>
      <c r="AW747" s="19"/>
      <c r="AX747" s="19"/>
      <c r="AY747" s="19"/>
      <c r="AZ747" s="19"/>
      <c r="BA747" s="19"/>
      <c r="BB747" s="19"/>
      <c r="BC747" s="19"/>
      <c r="BG747" s="12"/>
      <c r="BH747" s="12"/>
      <c r="BI747" s="12"/>
      <c r="BJ747" s="12"/>
      <c r="BK747" s="12"/>
      <c r="BL747" s="12"/>
      <c r="BM747" s="12"/>
      <c r="BN747" s="12"/>
      <c r="BO747" s="12"/>
      <c r="BP747" s="12"/>
      <c r="BQ747" s="12"/>
      <c r="BR747" s="12"/>
      <c r="BS747" s="12"/>
      <c r="BT747" s="76"/>
      <c r="BU747" s="76"/>
    </row>
    <row r="748" spans="1:73">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56">
        <v>15</v>
      </c>
      <c r="AD748" s="455" t="str">
        <f t="array" ref="AD748">IF($R100="-","-",COUNT(IF($R$5:$R$66=$AC748,IF($H$5:$Q$66=AL$730,$H$5:$Q$66,"-"),"-"))/$R100)</f>
        <v>-</v>
      </c>
      <c r="AE748" s="456" t="str">
        <f t="array" ref="AE748">IF($R100="-","-",COUNT(IF($R$5:$R$66=$AC748,IF($H$5:$Q$66=AM$730,$H$5:$Q$66,"-"),"-"))/$R100)</f>
        <v>-</v>
      </c>
      <c r="AF748" s="456" t="str">
        <f t="array" ref="AF748">IF($R100="-","-",COUNT(IF($R$5:$R$66=$AC748,IF($H$5:$Q$66=AN$730,$H$5:$Q$66,"-"),"-"))/$R100)</f>
        <v>-</v>
      </c>
      <c r="AG748" s="456" t="str">
        <f t="array" ref="AG748">IF($R100="-","-",COUNT(IF($R$5:$R$66=$AC748,IF($H$5:$Q$66=AO$730,$H$5:$Q$66,"-"),"-"))/$R100)</f>
        <v>-</v>
      </c>
      <c r="AH748" s="456" t="str">
        <f t="array" ref="AH748">IF($R100="-","-",COUNT(IF($R$5:$R$66=$AC748,IF($H$5:$Q$66=AP$730,$H$5:$Q$66,"-"),"-"))/$R100)</f>
        <v>-</v>
      </c>
      <c r="AI748" s="456" t="str">
        <f t="array" ref="AI748">IF($R100="-","-",COUNT(IF($R$5:$R$66=$AC748,IF($H$5:$Q$66=AQ$730,$H$5:$Q$66,"-"),"-"))/$R100)</f>
        <v>-</v>
      </c>
      <c r="AJ748" s="456" t="str">
        <f t="array" ref="AJ748">IF($R100="-","-",COUNT(IF($R$5:$R$66=$AC748,IF($H$5:$Q$66=AR$730,$H$5:$Q$66,"-"),"-"))/$R100)</f>
        <v>-</v>
      </c>
      <c r="AK748" s="457" t="str">
        <f t="array" ref="AK748">IF($R100="-","-",COUNT(IF($R$5:$R$66=$AC748,IF($H$5:$Q$66=AS$730,$H$5:$Q$66,"-"),"-"))/$R100)</f>
        <v>-</v>
      </c>
      <c r="AL748" s="456" t="str">
        <f t="array" ref="AL748">IF($R100="-","-",COUNT(IF($R$5:$R$66=$AC748,IF($H$5:$Q$66=AT$730,$H$5:$Q$66,"-"),"-"))/$R100)</f>
        <v>-</v>
      </c>
      <c r="AM748" s="456" t="str">
        <f t="array" ref="AM748">IF($R100="-","-",COUNT(IF($R$5:$R$66=$AC748,IF($H$5:$Q$66=AU$730,$H$5:$Q$66,"-"),"-"))/$R100)</f>
        <v>-</v>
      </c>
      <c r="AN748" s="456" t="str">
        <f t="array" ref="AN748">IF($R100="-","-",COUNT(IF($R$5:$R$66=$AC748,IF($H$5:$Q$66=AV$730,$H$5:$Q$66,"-"),"-"))/$R100)</f>
        <v>-</v>
      </c>
      <c r="AO748" s="456" t="str">
        <f t="array" ref="AO748">IF($R100="-","-",COUNT(IF($R$5:$R$66=$AC748,IF($H$5:$Q$66=AW$730,$H$5:$Q$66,"-"),"-"))/$R100)</f>
        <v>-</v>
      </c>
      <c r="AP748" s="456" t="str">
        <f t="array" ref="AP748">IF($R100="-","-",COUNT(IF($R$5:$R$66=$AC748,IF($H$5:$Q$66=AX$730,$H$5:$Q$66,"-"),"-"))/$R100)</f>
        <v>-</v>
      </c>
      <c r="AQ748" s="456" t="str">
        <f t="array" ref="AQ748">IF($R100="-","-",COUNT(IF($R$5:$R$66=$AC748,IF($H$5:$Q$66=AY$702,$H$5:$Q$66,"-"),"-"))/$R100)</f>
        <v>-</v>
      </c>
      <c r="AR748" s="456" t="str">
        <f t="array" ref="AR748">IF($R100="-","-",COUNT(IF($R$5:$R$66=$AC748,IF($H$5:$Q$66=AZ$702,$H$5:$Q$66,"-"),"-"))/$R100)</f>
        <v>-</v>
      </c>
      <c r="AS748" s="456" t="str">
        <f t="array" ref="AS748">IF($R100="-","-",COUNT(IF($R$5:$R$66=$AC748,IF($H$5:$Q$66=BA$702,$H$5:$Q$66,"-"),"-"))/$R100)</f>
        <v>-</v>
      </c>
      <c r="AT748" s="458" t="str">
        <f t="shared" si="127"/>
        <v>-</v>
      </c>
      <c r="AU748" s="19"/>
      <c r="AV748" s="19"/>
      <c r="AW748" s="19"/>
      <c r="AX748" s="19"/>
      <c r="AY748" s="19"/>
      <c r="AZ748" s="19"/>
      <c r="BA748" s="19"/>
      <c r="BB748" s="19"/>
      <c r="BC748" s="19"/>
      <c r="BG748" s="12"/>
      <c r="BH748" s="12"/>
      <c r="BI748" s="12"/>
      <c r="BJ748" s="12"/>
      <c r="BK748" s="12"/>
      <c r="BL748" s="12"/>
      <c r="BM748" s="12"/>
      <c r="BN748" s="12"/>
      <c r="BO748" s="12"/>
      <c r="BP748" s="12"/>
      <c r="BQ748" s="12"/>
      <c r="BR748" s="12"/>
      <c r="BS748" s="12"/>
      <c r="BT748" s="76"/>
      <c r="BU748" s="76"/>
    </row>
    <row r="749" spans="1:73">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c r="AH749" s="19"/>
      <c r="AI749" s="19"/>
      <c r="AJ749" s="19"/>
      <c r="AK749" s="19"/>
      <c r="AL749" s="19"/>
      <c r="AM749" s="19"/>
      <c r="AN749" s="19"/>
      <c r="AO749" s="19"/>
      <c r="AP749" s="19"/>
      <c r="AQ749" s="19"/>
      <c r="AR749" s="19"/>
      <c r="AS749" s="19"/>
      <c r="AT749" s="19"/>
      <c r="AU749" s="19"/>
      <c r="AV749" s="19"/>
      <c r="AW749" s="19"/>
      <c r="AX749" s="19"/>
      <c r="AY749" s="19"/>
      <c r="AZ749" s="19"/>
      <c r="BA749" s="19"/>
      <c r="BB749" s="19"/>
      <c r="BC749" s="19"/>
      <c r="BG749" s="12"/>
      <c r="BH749" s="12"/>
      <c r="BI749" s="12"/>
      <c r="BJ749" s="12"/>
      <c r="BK749" s="12"/>
      <c r="BL749" s="12"/>
      <c r="BM749" s="12"/>
      <c r="BN749" s="12"/>
      <c r="BO749" s="12"/>
      <c r="BP749" s="12"/>
      <c r="BQ749" s="12"/>
      <c r="BR749" s="12"/>
      <c r="BS749" s="12"/>
      <c r="BT749" s="76"/>
      <c r="BU749" s="76"/>
    </row>
    <row r="750" spans="1:73">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c r="AH750" s="19"/>
      <c r="AI750" s="19"/>
      <c r="AJ750" s="19"/>
      <c r="AK750" s="19"/>
      <c r="AL750" s="19"/>
      <c r="AM750" s="19"/>
      <c r="AN750" s="19"/>
      <c r="AO750" s="19"/>
      <c r="AP750" s="19"/>
      <c r="AQ750" s="19"/>
      <c r="AR750" s="19"/>
      <c r="AS750" s="19"/>
      <c r="AT750" s="19"/>
      <c r="AU750" s="19"/>
      <c r="AV750" s="19"/>
      <c r="AW750" s="19"/>
      <c r="AX750" s="19"/>
      <c r="AY750" s="19"/>
      <c r="AZ750" s="19"/>
      <c r="BA750" s="19"/>
      <c r="BB750" s="19"/>
      <c r="BC750" s="19"/>
      <c r="BG750" s="12"/>
      <c r="BH750" s="12"/>
      <c r="BI750" s="12"/>
      <c r="BJ750" s="12"/>
      <c r="BK750" s="12"/>
      <c r="BL750" s="12"/>
      <c r="BM750" s="12"/>
      <c r="BN750" s="12"/>
      <c r="BO750" s="12"/>
      <c r="BP750" s="12"/>
      <c r="BQ750" s="12"/>
      <c r="BR750" s="12"/>
      <c r="BS750" s="12"/>
      <c r="BT750" s="76"/>
      <c r="BU750" s="76"/>
    </row>
    <row r="751" spans="1:73" ht="20.25">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92" t="str">
        <f>H1</f>
        <v>International North Sea Cod reading 2012, AGE</v>
      </c>
      <c r="AD751" s="118"/>
      <c r="AE751" s="118"/>
      <c r="AF751" s="118"/>
      <c r="AG751" s="118"/>
      <c r="AH751" s="118"/>
      <c r="AI751" s="118"/>
      <c r="AJ751" s="118"/>
      <c r="AK751" s="118"/>
      <c r="AL751" s="118"/>
      <c r="AM751" s="118"/>
      <c r="AN751" s="118"/>
      <c r="AO751" s="118"/>
      <c r="AP751" s="118"/>
      <c r="AQ751" s="118"/>
      <c r="AR751" s="118"/>
      <c r="AS751" s="19"/>
      <c r="AT751" s="19"/>
      <c r="AU751" s="19"/>
      <c r="AV751" s="19"/>
      <c r="AW751" s="19"/>
      <c r="AX751" s="19"/>
      <c r="AY751" s="19"/>
      <c r="AZ751" s="19"/>
      <c r="BA751" s="19"/>
      <c r="BB751" s="19"/>
      <c r="BC751" s="19"/>
      <c r="BG751" s="12"/>
      <c r="BH751" s="12"/>
      <c r="BI751" s="12"/>
      <c r="BJ751" s="12"/>
      <c r="BK751" s="12"/>
      <c r="BL751" s="12"/>
      <c r="BM751" s="12"/>
      <c r="BN751" s="12"/>
      <c r="BO751" s="12"/>
      <c r="BP751" s="12"/>
      <c r="BQ751" s="12"/>
      <c r="BR751" s="12"/>
      <c r="BS751" s="12"/>
      <c r="BT751" s="76"/>
      <c r="BU751" s="76"/>
    </row>
    <row r="752" spans="1:73">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25"/>
      <c r="AD752" s="125"/>
      <c r="AE752" s="125"/>
      <c r="AF752" s="125"/>
      <c r="AG752" s="125"/>
      <c r="AH752" s="125"/>
      <c r="AI752" s="125"/>
      <c r="AJ752" s="125"/>
      <c r="AK752" s="125"/>
      <c r="AL752" s="125"/>
      <c r="AM752" s="125"/>
      <c r="AN752" s="125"/>
      <c r="AO752" s="125"/>
      <c r="AP752" s="125"/>
      <c r="AQ752" s="125"/>
      <c r="AR752" s="125"/>
      <c r="AS752" s="19"/>
      <c r="AT752" s="19"/>
      <c r="AU752" s="19"/>
      <c r="AV752" s="19"/>
      <c r="AW752" s="19"/>
      <c r="AX752" s="19"/>
      <c r="AY752" s="19"/>
      <c r="AZ752" s="19"/>
      <c r="BA752" s="19"/>
      <c r="BB752" s="19"/>
      <c r="BC752" s="19"/>
      <c r="BG752" s="12"/>
      <c r="BH752" s="12"/>
      <c r="BI752" s="12"/>
      <c r="BJ752" s="12"/>
      <c r="BK752" s="12"/>
      <c r="BL752" s="12"/>
      <c r="BM752" s="12"/>
      <c r="BN752" s="12"/>
      <c r="BO752" s="12"/>
      <c r="BP752" s="12"/>
      <c r="BQ752" s="12"/>
      <c r="BR752" s="12"/>
      <c r="BS752" s="12"/>
      <c r="BT752" s="76"/>
      <c r="BU752" s="76"/>
    </row>
    <row r="753" spans="1:7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25"/>
      <c r="AD753" s="125"/>
      <c r="AE753" s="125"/>
      <c r="AF753" s="125"/>
      <c r="AG753" s="125"/>
      <c r="AH753" s="125"/>
      <c r="AI753" s="125"/>
      <c r="AJ753" s="125"/>
      <c r="AK753" s="125"/>
      <c r="AL753" s="125"/>
      <c r="AM753" s="125"/>
      <c r="AN753" s="125"/>
      <c r="AO753" s="125"/>
      <c r="AP753" s="125"/>
      <c r="AQ753" s="125"/>
      <c r="AR753" s="125"/>
      <c r="AS753" s="19"/>
      <c r="AT753" s="19"/>
      <c r="AU753" s="19"/>
      <c r="AV753" s="19"/>
      <c r="AW753" s="19"/>
      <c r="AX753" s="19"/>
      <c r="AY753" s="19"/>
      <c r="AZ753" s="19"/>
      <c r="BA753" s="19"/>
      <c r="BB753" s="19"/>
      <c r="BC753" s="19"/>
      <c r="BG753" s="12"/>
      <c r="BH753" s="12"/>
      <c r="BI753" s="12"/>
      <c r="BJ753" s="12"/>
      <c r="BK753" s="12"/>
      <c r="BL753" s="12"/>
      <c r="BM753" s="12"/>
      <c r="BN753" s="12"/>
      <c r="BO753" s="12"/>
      <c r="BP753" s="12"/>
      <c r="BQ753" s="12"/>
      <c r="BR753" s="12"/>
      <c r="BS753" s="12"/>
      <c r="BT753" s="76"/>
      <c r="BU753" s="76"/>
    </row>
    <row r="754" spans="1:73">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25"/>
      <c r="AD754" s="125"/>
      <c r="AE754" s="125"/>
      <c r="AF754" s="125"/>
      <c r="AG754" s="125"/>
      <c r="AH754" s="125"/>
      <c r="AI754" s="125"/>
      <c r="AJ754" s="125"/>
      <c r="AK754" s="125"/>
      <c r="AL754" s="125"/>
      <c r="AM754" s="125"/>
      <c r="AN754" s="125"/>
      <c r="AO754" s="125"/>
      <c r="AP754" s="125"/>
      <c r="AQ754" s="125"/>
      <c r="AR754" s="125"/>
      <c r="AS754" s="19"/>
      <c r="AT754" s="19"/>
      <c r="AU754" s="19"/>
      <c r="AV754" s="19"/>
      <c r="AW754" s="19"/>
      <c r="AX754" s="19"/>
      <c r="AY754" s="19"/>
      <c r="AZ754" s="19"/>
      <c r="BA754" s="19"/>
      <c r="BB754" s="19"/>
      <c r="BC754" s="19"/>
      <c r="BG754" s="12"/>
      <c r="BH754" s="12"/>
      <c r="BI754" s="12"/>
      <c r="BJ754" s="12"/>
      <c r="BK754" s="12"/>
      <c r="BL754" s="12"/>
      <c r="BM754" s="12"/>
      <c r="BN754" s="12"/>
      <c r="BO754" s="12"/>
      <c r="BP754" s="12"/>
      <c r="BQ754" s="12"/>
      <c r="BR754" s="12"/>
      <c r="BS754" s="12"/>
      <c r="BT754" s="76"/>
      <c r="BU754" s="76"/>
    </row>
    <row r="755" spans="1:73">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25"/>
      <c r="AD755" s="125"/>
      <c r="AE755" s="125"/>
      <c r="AF755" s="125"/>
      <c r="AG755" s="125"/>
      <c r="AH755" s="125"/>
      <c r="AI755" s="125"/>
      <c r="AJ755" s="125"/>
      <c r="AK755" s="125"/>
      <c r="AL755" s="125"/>
      <c r="AM755" s="125"/>
      <c r="AN755" s="125"/>
      <c r="AO755" s="125"/>
      <c r="AP755" s="125"/>
      <c r="AQ755" s="125"/>
      <c r="AR755" s="125"/>
      <c r="AS755" s="19"/>
      <c r="AT755" s="19"/>
      <c r="AU755" s="19"/>
      <c r="AV755" s="19"/>
      <c r="AW755" s="19"/>
      <c r="AX755" s="19"/>
      <c r="AY755" s="19"/>
      <c r="AZ755" s="19"/>
      <c r="BA755" s="19"/>
      <c r="BB755" s="19"/>
      <c r="BC755" s="19"/>
      <c r="BG755" s="12"/>
      <c r="BH755" s="12"/>
      <c r="BI755" s="12"/>
      <c r="BJ755" s="12"/>
      <c r="BK755" s="12"/>
      <c r="BL755" s="12"/>
      <c r="BM755" s="12"/>
      <c r="BN755" s="12"/>
      <c r="BO755" s="12"/>
      <c r="BP755" s="12"/>
      <c r="BQ755" s="12"/>
      <c r="BR755" s="12"/>
      <c r="BS755" s="12"/>
      <c r="BT755" s="76"/>
      <c r="BU755" s="76"/>
    </row>
    <row r="756" spans="1:73">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25"/>
      <c r="AD756" s="125"/>
      <c r="AE756" s="125"/>
      <c r="AF756" s="125"/>
      <c r="AG756" s="125"/>
      <c r="AH756" s="125"/>
      <c r="AI756" s="125"/>
      <c r="AJ756" s="125"/>
      <c r="AK756" s="125"/>
      <c r="AL756" s="125"/>
      <c r="AM756" s="125"/>
      <c r="AN756" s="125"/>
      <c r="AO756" s="125"/>
      <c r="AP756" s="125"/>
      <c r="AQ756" s="125"/>
      <c r="AR756" s="125"/>
      <c r="AS756" s="19"/>
      <c r="AT756" s="19"/>
      <c r="AU756" s="19"/>
      <c r="AV756" s="19"/>
      <c r="AW756" s="19"/>
      <c r="AX756" s="19"/>
      <c r="AY756" s="19"/>
      <c r="AZ756" s="19"/>
      <c r="BA756" s="19"/>
      <c r="BB756" s="19"/>
      <c r="BC756" s="19"/>
      <c r="BG756" s="12"/>
      <c r="BH756" s="12"/>
      <c r="BI756" s="12"/>
      <c r="BJ756" s="12"/>
      <c r="BK756" s="12"/>
      <c r="BL756" s="12"/>
      <c r="BM756" s="12"/>
      <c r="BN756" s="12"/>
      <c r="BO756" s="12"/>
      <c r="BP756" s="12"/>
      <c r="BQ756" s="12"/>
      <c r="BR756" s="12"/>
      <c r="BS756" s="12"/>
      <c r="BT756" s="76"/>
      <c r="BU756" s="76"/>
    </row>
    <row r="757" spans="1:73">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25"/>
      <c r="AD757" s="125"/>
      <c r="AE757" s="125"/>
      <c r="AF757" s="125"/>
      <c r="AG757" s="125"/>
      <c r="AH757" s="125"/>
      <c r="AI757" s="125"/>
      <c r="AJ757" s="125"/>
      <c r="AK757" s="125"/>
      <c r="AL757" s="125"/>
      <c r="AM757" s="125"/>
      <c r="AN757" s="125"/>
      <c r="AO757" s="125"/>
      <c r="AP757" s="125"/>
      <c r="AQ757" s="125"/>
      <c r="AR757" s="125"/>
      <c r="AS757" s="19"/>
      <c r="AT757" s="19"/>
      <c r="AU757" s="19"/>
      <c r="AV757" s="19"/>
      <c r="AW757" s="19"/>
      <c r="AX757" s="19"/>
      <c r="AY757" s="19"/>
      <c r="AZ757" s="19"/>
      <c r="BA757" s="19"/>
      <c r="BB757" s="19"/>
      <c r="BC757" s="19"/>
      <c r="BG757" s="12"/>
      <c r="BH757" s="12"/>
      <c r="BI757" s="12"/>
      <c r="BJ757" s="12"/>
      <c r="BK757" s="12"/>
      <c r="BL757" s="12"/>
      <c r="BM757" s="12"/>
      <c r="BN757" s="12"/>
      <c r="BO757" s="12"/>
      <c r="BP757" s="12"/>
      <c r="BQ757" s="12"/>
      <c r="BR757" s="12"/>
      <c r="BS757" s="12"/>
      <c r="BT757" s="76"/>
      <c r="BU757" s="76"/>
    </row>
    <row r="758" spans="1:73">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25"/>
      <c r="AD758" s="125"/>
      <c r="AE758" s="125"/>
      <c r="AF758" s="125"/>
      <c r="AG758" s="125"/>
      <c r="AH758" s="125"/>
      <c r="AI758" s="125"/>
      <c r="AJ758" s="125"/>
      <c r="AK758" s="125"/>
      <c r="AL758" s="125"/>
      <c r="AM758" s="125"/>
      <c r="AN758" s="125"/>
      <c r="AO758" s="125"/>
      <c r="AP758" s="125"/>
      <c r="AQ758" s="125"/>
      <c r="AR758" s="125"/>
      <c r="AS758" s="19"/>
      <c r="AT758" s="19"/>
      <c r="AU758" s="19"/>
      <c r="AV758" s="19"/>
      <c r="AW758" s="19"/>
      <c r="AX758" s="19"/>
      <c r="AY758" s="19"/>
      <c r="AZ758" s="19"/>
      <c r="BA758" s="19"/>
      <c r="BB758" s="19"/>
      <c r="BC758" s="19"/>
      <c r="BG758" s="12"/>
      <c r="BH758" s="12"/>
      <c r="BI758" s="12"/>
      <c r="BJ758" s="12"/>
      <c r="BK758" s="12"/>
      <c r="BL758" s="12"/>
      <c r="BM758" s="12"/>
      <c r="BN758" s="12"/>
      <c r="BO758" s="12"/>
      <c r="BP758" s="12"/>
      <c r="BQ758" s="12"/>
      <c r="BR758" s="12"/>
      <c r="BS758" s="12"/>
      <c r="BT758" s="76"/>
      <c r="BU758" s="76"/>
    </row>
    <row r="759" spans="1:73">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25"/>
      <c r="AD759" s="125"/>
      <c r="AE759" s="125"/>
      <c r="AF759" s="125"/>
      <c r="AG759" s="125"/>
      <c r="AH759" s="125"/>
      <c r="AI759" s="125"/>
      <c r="AJ759" s="125"/>
      <c r="AK759" s="125"/>
      <c r="AL759" s="125"/>
      <c r="AM759" s="125"/>
      <c r="AN759" s="125"/>
      <c r="AO759" s="125"/>
      <c r="AP759" s="125"/>
      <c r="AQ759" s="125"/>
      <c r="AR759" s="125"/>
      <c r="AS759" s="19"/>
      <c r="AT759" s="19"/>
      <c r="AU759" s="19"/>
      <c r="AV759" s="19"/>
      <c r="AW759" s="19"/>
      <c r="AX759" s="19"/>
      <c r="AY759" s="19"/>
      <c r="AZ759" s="19"/>
      <c r="BA759" s="19"/>
      <c r="BB759" s="19"/>
      <c r="BC759" s="19"/>
      <c r="BG759" s="12"/>
      <c r="BH759" s="12"/>
      <c r="BI759" s="12"/>
      <c r="BJ759" s="12"/>
      <c r="BK759" s="12"/>
      <c r="BL759" s="12"/>
      <c r="BM759" s="12"/>
      <c r="BN759" s="12"/>
      <c r="BO759" s="12"/>
      <c r="BP759" s="12"/>
      <c r="BQ759" s="12"/>
      <c r="BR759" s="12"/>
      <c r="BS759" s="12"/>
      <c r="BT759" s="76"/>
      <c r="BU759" s="76"/>
    </row>
    <row r="760" spans="1:73">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25"/>
      <c r="AD760" s="125"/>
      <c r="AE760" s="125"/>
      <c r="AF760" s="125"/>
      <c r="AG760" s="125"/>
      <c r="AH760" s="125"/>
      <c r="AI760" s="125"/>
      <c r="AJ760" s="125"/>
      <c r="AK760" s="125"/>
      <c r="AL760" s="125"/>
      <c r="AM760" s="125"/>
      <c r="AN760" s="125"/>
      <c r="AO760" s="125"/>
      <c r="AP760" s="125"/>
      <c r="AQ760" s="125"/>
      <c r="AR760" s="125"/>
      <c r="AS760" s="19"/>
      <c r="AT760" s="19"/>
      <c r="AU760" s="19"/>
      <c r="AV760" s="19"/>
      <c r="AW760" s="19"/>
      <c r="AX760" s="19"/>
      <c r="AY760" s="19"/>
      <c r="AZ760" s="19"/>
      <c r="BA760" s="19"/>
      <c r="BB760" s="19"/>
      <c r="BC760" s="19"/>
      <c r="BG760" s="12"/>
      <c r="BH760" s="12"/>
      <c r="BI760" s="12"/>
      <c r="BJ760" s="12"/>
      <c r="BK760" s="12"/>
      <c r="BL760" s="12"/>
      <c r="BM760" s="12"/>
      <c r="BN760" s="12"/>
      <c r="BO760" s="12"/>
      <c r="BP760" s="12"/>
      <c r="BQ760" s="12"/>
      <c r="BR760" s="12"/>
      <c r="BS760" s="12"/>
      <c r="BT760" s="76"/>
      <c r="BU760" s="76"/>
    </row>
    <row r="761" spans="1:73">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25"/>
      <c r="AD761" s="125"/>
      <c r="AE761" s="125"/>
      <c r="AF761" s="125"/>
      <c r="AG761" s="125"/>
      <c r="AH761" s="125"/>
      <c r="AI761" s="125"/>
      <c r="AJ761" s="125"/>
      <c r="AK761" s="125"/>
      <c r="AL761" s="125"/>
      <c r="AM761" s="125"/>
      <c r="AN761" s="125"/>
      <c r="AO761" s="125"/>
      <c r="AP761" s="125"/>
      <c r="AQ761" s="125"/>
      <c r="AR761" s="125"/>
      <c r="AS761" s="19"/>
      <c r="AT761" s="19"/>
      <c r="AU761" s="19"/>
      <c r="AV761" s="19"/>
      <c r="AW761" s="19"/>
      <c r="AX761" s="19"/>
      <c r="AY761" s="19"/>
      <c r="AZ761" s="19"/>
      <c r="BA761" s="19"/>
      <c r="BB761" s="19"/>
      <c r="BC761" s="19"/>
      <c r="BG761" s="12"/>
      <c r="BH761" s="12"/>
      <c r="BI761" s="12"/>
      <c r="BJ761" s="12"/>
      <c r="BK761" s="12"/>
      <c r="BL761" s="12"/>
      <c r="BM761" s="12"/>
      <c r="BN761" s="12"/>
      <c r="BO761" s="12"/>
      <c r="BP761" s="12"/>
      <c r="BQ761" s="12"/>
      <c r="BR761" s="12"/>
      <c r="BS761" s="12"/>
      <c r="BT761" s="76"/>
      <c r="BU761" s="76"/>
    </row>
    <row r="762" spans="1:73">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25"/>
      <c r="AD762" s="125"/>
      <c r="AE762" s="125"/>
      <c r="AF762" s="125"/>
      <c r="AG762" s="125"/>
      <c r="AH762" s="125"/>
      <c r="AI762" s="125"/>
      <c r="AJ762" s="125"/>
      <c r="AK762" s="125"/>
      <c r="AL762" s="125"/>
      <c r="AM762" s="125"/>
      <c r="AN762" s="125"/>
      <c r="AO762" s="125"/>
      <c r="AP762" s="125"/>
      <c r="AQ762" s="125"/>
      <c r="AR762" s="125"/>
      <c r="AS762" s="19"/>
      <c r="AT762" s="19"/>
      <c r="AU762" s="19"/>
      <c r="AV762" s="19"/>
      <c r="AW762" s="19"/>
      <c r="AX762" s="19"/>
      <c r="AY762" s="19"/>
      <c r="AZ762" s="19"/>
      <c r="BA762" s="19"/>
      <c r="BB762" s="19"/>
      <c r="BC762" s="19"/>
      <c r="BG762" s="12"/>
      <c r="BH762" s="12"/>
      <c r="BI762" s="12"/>
      <c r="BJ762" s="12"/>
      <c r="BK762" s="12"/>
      <c r="BL762" s="12"/>
      <c r="BM762" s="12"/>
      <c r="BN762" s="12"/>
      <c r="BO762" s="12"/>
      <c r="BP762" s="12"/>
      <c r="BQ762" s="12"/>
      <c r="BR762" s="12"/>
      <c r="BS762" s="12"/>
      <c r="BT762" s="76"/>
      <c r="BU762" s="76"/>
    </row>
    <row r="763" spans="1:7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25"/>
      <c r="AD763" s="125"/>
      <c r="AE763" s="125"/>
      <c r="AF763" s="125"/>
      <c r="AG763" s="125"/>
      <c r="AH763" s="125"/>
      <c r="AI763" s="125"/>
      <c r="AJ763" s="125"/>
      <c r="AK763" s="125"/>
      <c r="AL763" s="125"/>
      <c r="AM763" s="125"/>
      <c r="AN763" s="125"/>
      <c r="AO763" s="125"/>
      <c r="AP763" s="125"/>
      <c r="AQ763" s="125"/>
      <c r="AR763" s="125"/>
      <c r="AS763" s="19"/>
      <c r="AT763" s="19"/>
      <c r="AU763" s="19"/>
      <c r="AV763" s="19"/>
      <c r="AW763" s="19"/>
      <c r="AX763" s="19"/>
      <c r="AY763" s="19"/>
      <c r="AZ763" s="19"/>
      <c r="BA763" s="19"/>
      <c r="BB763" s="19"/>
      <c r="BC763" s="19"/>
      <c r="BG763" s="12"/>
      <c r="BH763" s="12"/>
      <c r="BI763" s="12"/>
      <c r="BJ763" s="12"/>
      <c r="BK763" s="12"/>
      <c r="BL763" s="12"/>
      <c r="BM763" s="12"/>
      <c r="BN763" s="12"/>
      <c r="BO763" s="12"/>
      <c r="BP763" s="12"/>
      <c r="BQ763" s="12"/>
      <c r="BR763" s="12"/>
      <c r="BS763" s="12"/>
      <c r="BT763" s="76"/>
      <c r="BU763" s="76"/>
    </row>
    <row r="764" spans="1:73">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25"/>
      <c r="AD764" s="125"/>
      <c r="AE764" s="125"/>
      <c r="AF764" s="125"/>
      <c r="AG764" s="125"/>
      <c r="AH764" s="125"/>
      <c r="AI764" s="125"/>
      <c r="AJ764" s="125"/>
      <c r="AK764" s="125"/>
      <c r="AL764" s="125"/>
      <c r="AM764" s="125"/>
      <c r="AN764" s="125"/>
      <c r="AO764" s="125"/>
      <c r="AP764" s="125"/>
      <c r="AQ764" s="125"/>
      <c r="AR764" s="125"/>
      <c r="AS764" s="19"/>
      <c r="AT764" s="19"/>
      <c r="AU764" s="19"/>
      <c r="AV764" s="19"/>
      <c r="AW764" s="19"/>
      <c r="AX764" s="19"/>
      <c r="AY764" s="19"/>
      <c r="AZ764" s="19"/>
      <c r="BA764" s="19"/>
      <c r="BB764" s="19"/>
      <c r="BC764" s="19"/>
      <c r="BG764" s="12"/>
      <c r="BH764" s="12"/>
      <c r="BI764" s="12"/>
      <c r="BJ764" s="12"/>
      <c r="BK764" s="12"/>
      <c r="BL764" s="12"/>
      <c r="BM764" s="12"/>
      <c r="BN764" s="12"/>
      <c r="BO764" s="12"/>
      <c r="BP764" s="12"/>
      <c r="BQ764" s="12"/>
      <c r="BR764" s="12"/>
      <c r="BS764" s="12"/>
    </row>
    <row r="765" spans="1:73">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25"/>
      <c r="AD765" s="125"/>
      <c r="AE765" s="125"/>
      <c r="AF765" s="125"/>
      <c r="AG765" s="125"/>
      <c r="AH765" s="125"/>
      <c r="AI765" s="125"/>
      <c r="AJ765" s="125"/>
      <c r="AK765" s="125"/>
      <c r="AL765" s="125"/>
      <c r="AM765" s="125"/>
      <c r="AN765" s="125"/>
      <c r="AO765" s="125"/>
      <c r="AP765" s="125"/>
      <c r="AQ765" s="125"/>
      <c r="AR765" s="125"/>
      <c r="AS765" s="19"/>
      <c r="AT765" s="19"/>
      <c r="AU765" s="19"/>
      <c r="AV765" s="19"/>
      <c r="AW765" s="19"/>
      <c r="AX765" s="19"/>
      <c r="AY765" s="19"/>
      <c r="AZ765" s="19"/>
      <c r="BA765" s="19"/>
      <c r="BB765" s="19"/>
      <c r="BC765" s="19"/>
      <c r="BG765" s="12"/>
      <c r="BH765" s="12"/>
      <c r="BI765" s="12"/>
      <c r="BJ765" s="12"/>
      <c r="BK765" s="12"/>
      <c r="BL765" s="12"/>
      <c r="BM765" s="12"/>
      <c r="BN765" s="12"/>
      <c r="BO765" s="12"/>
      <c r="BP765" s="12"/>
      <c r="BQ765" s="12"/>
      <c r="BR765" s="12"/>
      <c r="BS765" s="12"/>
    </row>
    <row r="766" spans="1:73">
      <c r="A766" s="214"/>
      <c r="B766" s="214"/>
      <c r="C766" s="214"/>
      <c r="D766" s="214"/>
      <c r="E766" s="332"/>
      <c r="F766" s="332"/>
      <c r="G766" s="214"/>
      <c r="H766" s="333"/>
      <c r="I766" s="333"/>
      <c r="J766" s="214"/>
      <c r="K766" s="214"/>
      <c r="L766" s="214"/>
      <c r="M766" s="214"/>
      <c r="N766" s="214"/>
      <c r="O766" s="214"/>
      <c r="P766" s="214"/>
      <c r="Q766" s="214"/>
      <c r="R766" s="248"/>
      <c r="S766" s="248"/>
      <c r="T766" s="248"/>
      <c r="U766" s="248"/>
      <c r="V766" s="248"/>
      <c r="W766" s="248"/>
      <c r="X766" s="248"/>
      <c r="Y766" s="248"/>
      <c r="Z766" s="248"/>
      <c r="AA766" s="19"/>
      <c r="AB766" s="19"/>
      <c r="AC766" s="125"/>
      <c r="AD766" s="125"/>
      <c r="AE766" s="125"/>
      <c r="AF766" s="125"/>
      <c r="AG766" s="125"/>
      <c r="AH766" s="125"/>
      <c r="AI766" s="125"/>
      <c r="AJ766" s="125"/>
      <c r="AK766" s="125"/>
      <c r="AL766" s="125"/>
      <c r="AM766" s="125"/>
      <c r="AN766" s="125"/>
      <c r="AO766" s="125"/>
      <c r="AP766" s="125"/>
      <c r="AQ766" s="125"/>
      <c r="AR766" s="125"/>
      <c r="AS766" s="19"/>
      <c r="AT766" s="19"/>
      <c r="AU766" s="19"/>
      <c r="AV766" s="19"/>
      <c r="AW766" s="19"/>
      <c r="AX766" s="19"/>
      <c r="AY766" s="19"/>
      <c r="AZ766" s="19"/>
      <c r="BA766" s="19"/>
      <c r="BB766" s="19"/>
      <c r="BC766" s="19"/>
      <c r="BG766" s="12"/>
      <c r="BH766" s="12"/>
      <c r="BI766" s="12"/>
      <c r="BJ766" s="12"/>
      <c r="BK766" s="12"/>
      <c r="BL766" s="12"/>
      <c r="BM766" s="12"/>
      <c r="BN766" s="12"/>
      <c r="BO766" s="12"/>
      <c r="BP766" s="12"/>
      <c r="BQ766" s="12"/>
      <c r="BR766" s="12"/>
      <c r="BS766" s="12"/>
    </row>
    <row r="767" spans="1:73">
      <c r="A767" s="335" t="s">
        <v>108</v>
      </c>
      <c r="B767" s="336"/>
      <c r="C767" s="337"/>
      <c r="D767" s="336" t="s">
        <v>70</v>
      </c>
      <c r="E767" s="338"/>
      <c r="F767" s="336" t="s">
        <v>70</v>
      </c>
      <c r="G767" s="337"/>
      <c r="H767" s="336" t="s">
        <v>70</v>
      </c>
      <c r="I767" s="336"/>
      <c r="J767" s="337"/>
      <c r="K767" s="336" t="s">
        <v>70</v>
      </c>
      <c r="L767" s="337"/>
      <c r="M767" s="336" t="s">
        <v>70</v>
      </c>
      <c r="N767" s="337"/>
      <c r="O767" s="337"/>
      <c r="P767" s="336" t="s">
        <v>70</v>
      </c>
      <c r="Q767" s="337"/>
      <c r="R767" s="339"/>
      <c r="S767" s="336" t="s">
        <v>70</v>
      </c>
      <c r="T767" s="339"/>
      <c r="U767" s="336" t="s">
        <v>70</v>
      </c>
      <c r="V767" s="339"/>
      <c r="W767" s="336" t="s">
        <v>70</v>
      </c>
      <c r="X767" s="339"/>
      <c r="Y767" s="339"/>
      <c r="Z767" s="336" t="s">
        <v>70</v>
      </c>
      <c r="AA767" s="19"/>
      <c r="AB767" s="19"/>
      <c r="AC767" s="125"/>
      <c r="AD767" s="125"/>
      <c r="AE767" s="125"/>
      <c r="AF767" s="125"/>
      <c r="AG767" s="125"/>
      <c r="AH767" s="125"/>
      <c r="AI767" s="125"/>
      <c r="AJ767" s="125"/>
      <c r="AK767" s="125"/>
      <c r="AL767" s="125"/>
      <c r="AM767" s="125"/>
      <c r="AN767" s="125"/>
      <c r="AO767" s="125"/>
      <c r="AP767" s="125"/>
      <c r="AQ767" s="125"/>
      <c r="AR767" s="125"/>
      <c r="AS767" s="19"/>
      <c r="AT767" s="19"/>
      <c r="AU767" s="19"/>
      <c r="AV767" s="19"/>
      <c r="AW767" s="19"/>
      <c r="AX767" s="19"/>
      <c r="AY767" s="19"/>
      <c r="AZ767" s="19"/>
      <c r="BA767" s="19"/>
      <c r="BB767" s="19"/>
      <c r="BC767" s="19"/>
      <c r="BG767" s="12"/>
      <c r="BH767" s="12"/>
      <c r="BI767" s="12"/>
      <c r="BJ767" s="12"/>
      <c r="BK767" s="12"/>
      <c r="BL767" s="12"/>
      <c r="BM767" s="12"/>
      <c r="BN767" s="12"/>
      <c r="BO767" s="12"/>
      <c r="BP767" s="12"/>
      <c r="BQ767" s="12"/>
      <c r="BR767" s="12"/>
      <c r="BS767" s="12"/>
    </row>
    <row r="768" spans="1:73">
      <c r="A768" s="214"/>
      <c r="B768" s="214"/>
      <c r="C768" s="214"/>
      <c r="D768" s="214"/>
      <c r="E768" s="332"/>
      <c r="F768" s="332"/>
      <c r="G768" s="214"/>
      <c r="H768" s="333"/>
      <c r="I768" s="333"/>
      <c r="J768" s="214"/>
      <c r="K768" s="214"/>
      <c r="L768" s="214"/>
      <c r="M768" s="214"/>
      <c r="N768" s="214"/>
      <c r="O768" s="214"/>
      <c r="P768" s="214"/>
      <c r="Q768" s="214"/>
      <c r="R768" s="214"/>
      <c r="S768" s="214"/>
      <c r="T768" s="214"/>
      <c r="U768" s="214"/>
      <c r="V768" s="214"/>
      <c r="W768" s="214"/>
      <c r="X768" s="214"/>
      <c r="Y768" s="214"/>
      <c r="Z768" s="214"/>
      <c r="AA768" s="19"/>
      <c r="AB768" s="19"/>
      <c r="AC768" s="125"/>
      <c r="AD768" s="125"/>
      <c r="AE768" s="125"/>
      <c r="AF768" s="125"/>
      <c r="AG768" s="125"/>
      <c r="AH768" s="125"/>
      <c r="AI768" s="125"/>
      <c r="AJ768" s="125"/>
      <c r="AK768" s="125"/>
      <c r="AL768" s="125"/>
      <c r="AM768" s="125"/>
      <c r="AN768" s="125"/>
      <c r="AO768" s="125"/>
      <c r="AP768" s="125"/>
      <c r="AQ768" s="125"/>
      <c r="AR768" s="125"/>
      <c r="AS768" s="19"/>
      <c r="AT768" s="19"/>
      <c r="AU768" s="19"/>
      <c r="AV768" s="19"/>
      <c r="AW768" s="19"/>
      <c r="AX768" s="19"/>
      <c r="AY768" s="19"/>
      <c r="AZ768" s="19"/>
      <c r="BA768" s="19"/>
      <c r="BB768" s="19"/>
      <c r="BC768" s="19"/>
      <c r="BG768" s="12"/>
      <c r="BH768" s="12"/>
      <c r="BI768" s="12"/>
      <c r="BJ768" s="12"/>
      <c r="BK768" s="12"/>
      <c r="BL768" s="12"/>
      <c r="BM768" s="12"/>
      <c r="BN768" s="12"/>
      <c r="BO768" s="12"/>
      <c r="BP768" s="12"/>
      <c r="BQ768" s="12"/>
      <c r="BR768" s="12"/>
      <c r="BS768" s="12"/>
    </row>
    <row r="769" spans="1:74">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25"/>
      <c r="AD769" s="125"/>
      <c r="AE769" s="125"/>
      <c r="AF769" s="125"/>
      <c r="AG769" s="125"/>
      <c r="AH769" s="125"/>
      <c r="AI769" s="125"/>
      <c r="AJ769" s="125"/>
      <c r="AK769" s="125"/>
      <c r="AL769" s="125"/>
      <c r="AM769" s="125"/>
      <c r="AN769" s="125"/>
      <c r="AO769" s="125"/>
      <c r="AP769" s="125"/>
      <c r="AQ769" s="125"/>
      <c r="AR769" s="125"/>
      <c r="AS769" s="19"/>
      <c r="AT769" s="19"/>
      <c r="AU769" s="19"/>
      <c r="AV769" s="19"/>
      <c r="AW769" s="19"/>
      <c r="AX769" s="19"/>
      <c r="AY769" s="19"/>
      <c r="AZ769" s="19"/>
      <c r="BA769" s="19"/>
      <c r="BB769" s="19"/>
      <c r="BC769" s="19"/>
      <c r="BG769" s="12"/>
      <c r="BH769" s="12"/>
      <c r="BI769" s="12"/>
      <c r="BJ769" s="12"/>
      <c r="BK769" s="12"/>
      <c r="BL769" s="12"/>
      <c r="BM769" s="12"/>
      <c r="BN769" s="12"/>
      <c r="BO769" s="12"/>
      <c r="BP769" s="12"/>
      <c r="BQ769" s="12"/>
      <c r="BR769" s="12"/>
      <c r="BS769" s="12"/>
    </row>
    <row r="770" spans="1:74">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25"/>
      <c r="AD770" s="125"/>
      <c r="AE770" s="125"/>
      <c r="AF770" s="125"/>
      <c r="AG770" s="125"/>
      <c r="AH770" s="125"/>
      <c r="AI770" s="125"/>
      <c r="AJ770" s="125"/>
      <c r="AK770" s="125"/>
      <c r="AL770" s="125"/>
      <c r="AM770" s="125"/>
      <c r="AN770" s="125"/>
      <c r="AO770" s="125"/>
      <c r="AP770" s="125"/>
      <c r="AQ770" s="125"/>
      <c r="AR770" s="125"/>
      <c r="AS770" s="19"/>
      <c r="AT770" s="19"/>
      <c r="AU770" s="19"/>
      <c r="AV770" s="19"/>
      <c r="AW770" s="19"/>
      <c r="AX770" s="19"/>
      <c r="AY770" s="19"/>
      <c r="AZ770" s="19"/>
      <c r="BA770" s="19"/>
      <c r="BB770" s="19"/>
      <c r="BC770" s="19"/>
      <c r="BG770" s="12"/>
      <c r="BH770" s="12"/>
      <c r="BI770" s="12"/>
      <c r="BJ770" s="12"/>
      <c r="BK770" s="12"/>
      <c r="BL770" s="12"/>
      <c r="BM770" s="12"/>
      <c r="BN770" s="12"/>
      <c r="BO770" s="12"/>
      <c r="BP770" s="12"/>
      <c r="BQ770" s="12"/>
      <c r="BR770" s="12"/>
      <c r="BS770" s="12"/>
    </row>
    <row r="771" spans="1:74">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25"/>
      <c r="AD771" s="125"/>
      <c r="AE771" s="125"/>
      <c r="AF771" s="125"/>
      <c r="AG771" s="125"/>
      <c r="AH771" s="125"/>
      <c r="AI771" s="125"/>
      <c r="AJ771" s="125"/>
      <c r="AK771" s="125"/>
      <c r="AL771" s="125"/>
      <c r="AM771" s="125"/>
      <c r="AN771" s="125"/>
      <c r="AO771" s="125"/>
      <c r="AP771" s="125"/>
      <c r="AQ771" s="125"/>
      <c r="AR771" s="125"/>
      <c r="AS771" s="19"/>
      <c r="AT771" s="19"/>
      <c r="AU771" s="19"/>
      <c r="AV771" s="19"/>
      <c r="AW771" s="19"/>
      <c r="AX771" s="19"/>
      <c r="AY771" s="19"/>
      <c r="AZ771" s="19"/>
      <c r="BA771" s="19"/>
      <c r="BB771" s="19"/>
      <c r="BC771" s="19"/>
      <c r="BG771" s="12"/>
      <c r="BH771" s="12"/>
      <c r="BI771" s="12"/>
      <c r="BJ771" s="12"/>
      <c r="BK771" s="12"/>
      <c r="BL771" s="12"/>
      <c r="BM771" s="12"/>
      <c r="BN771" s="12"/>
      <c r="BO771" s="12"/>
      <c r="BP771" s="12"/>
      <c r="BQ771" s="12"/>
      <c r="BR771" s="12"/>
      <c r="BS771" s="12"/>
    </row>
    <row r="772" spans="1:74">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25"/>
      <c r="AD772" s="125"/>
      <c r="AE772" s="125"/>
      <c r="AF772" s="125"/>
      <c r="AG772" s="125"/>
      <c r="AH772" s="125"/>
      <c r="AI772" s="125"/>
      <c r="AJ772" s="125"/>
      <c r="AK772" s="125"/>
      <c r="AL772" s="125"/>
      <c r="AM772" s="125"/>
      <c r="AN772" s="125"/>
      <c r="AO772" s="125"/>
      <c r="AP772" s="125"/>
      <c r="AQ772" s="125"/>
      <c r="AR772" s="125"/>
      <c r="AS772" s="19"/>
      <c r="AT772" s="19"/>
      <c r="AU772" s="19"/>
      <c r="AV772" s="19"/>
      <c r="AW772" s="19"/>
      <c r="AX772" s="19"/>
      <c r="AY772" s="19"/>
      <c r="AZ772" s="19"/>
      <c r="BA772" s="19"/>
      <c r="BB772" s="19"/>
      <c r="BC772" s="19"/>
      <c r="BG772" s="12"/>
      <c r="BH772" s="12"/>
      <c r="BI772" s="12"/>
      <c r="BJ772" s="12"/>
      <c r="BK772" s="12"/>
      <c r="BL772" s="12"/>
      <c r="BM772" s="12"/>
      <c r="BN772" s="12"/>
      <c r="BO772" s="12"/>
      <c r="BP772" s="12"/>
      <c r="BQ772" s="12"/>
      <c r="BR772" s="12"/>
      <c r="BS772" s="12"/>
    </row>
    <row r="773" spans="1:74">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25"/>
      <c r="AD773" s="125"/>
      <c r="AE773" s="125"/>
      <c r="AF773" s="125"/>
      <c r="AG773" s="125"/>
      <c r="AH773" s="125"/>
      <c r="AI773" s="125"/>
      <c r="AJ773" s="125"/>
      <c r="AK773" s="125"/>
      <c r="AL773" s="125"/>
      <c r="AM773" s="125"/>
      <c r="AN773" s="125"/>
      <c r="AO773" s="125"/>
      <c r="AP773" s="125"/>
      <c r="AQ773" s="125"/>
      <c r="AR773" s="125"/>
      <c r="AS773" s="19"/>
      <c r="AT773" s="19"/>
      <c r="AU773" s="19"/>
      <c r="AV773" s="19"/>
      <c r="AW773" s="19"/>
      <c r="AX773" s="19"/>
      <c r="AY773" s="19"/>
      <c r="AZ773" s="19"/>
      <c r="BA773" s="19"/>
      <c r="BB773" s="19"/>
      <c r="BC773" s="19"/>
      <c r="BG773" s="12"/>
      <c r="BH773" s="12"/>
      <c r="BI773" s="12"/>
      <c r="BJ773" s="12"/>
      <c r="BK773" s="12"/>
      <c r="BL773" s="12"/>
      <c r="BM773" s="12"/>
      <c r="BN773" s="12"/>
      <c r="BO773" s="12"/>
      <c r="BP773" s="12"/>
      <c r="BQ773" s="12"/>
      <c r="BR773" s="12"/>
      <c r="BS773" s="12"/>
    </row>
    <row r="774" spans="1: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25"/>
      <c r="AD774" s="125"/>
      <c r="AE774" s="125"/>
      <c r="AF774" s="125"/>
      <c r="AG774" s="125"/>
      <c r="AH774" s="125"/>
      <c r="AI774" s="125"/>
      <c r="AJ774" s="125"/>
      <c r="AK774" s="125"/>
      <c r="AL774" s="125"/>
      <c r="AM774" s="125"/>
      <c r="AN774" s="125"/>
      <c r="AO774" s="125"/>
      <c r="AP774" s="125"/>
      <c r="AQ774" s="125"/>
      <c r="AR774" s="125"/>
      <c r="AS774" s="19"/>
      <c r="AT774" s="19"/>
      <c r="AU774" s="19"/>
      <c r="AV774" s="19"/>
      <c r="AW774" s="19"/>
      <c r="AX774" s="19"/>
      <c r="AY774" s="19"/>
      <c r="AZ774" s="19"/>
      <c r="BA774" s="19"/>
      <c r="BB774" s="19"/>
      <c r="BC774" s="19"/>
      <c r="BH774" s="12"/>
      <c r="BI774" s="12"/>
      <c r="BJ774" s="12"/>
      <c r="BK774" s="12"/>
      <c r="BL774" s="12"/>
      <c r="BM774" s="12"/>
      <c r="BN774" s="12"/>
      <c r="BO774" s="12"/>
      <c r="BP774" s="12"/>
      <c r="BQ774" s="12"/>
      <c r="BR774" s="12"/>
      <c r="BS774" s="12"/>
      <c r="BT774" s="12"/>
      <c r="BV774" s="125"/>
    </row>
    <row r="775" spans="1:74">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25"/>
      <c r="AD775" s="125"/>
      <c r="AE775" s="125"/>
      <c r="AF775" s="125"/>
      <c r="AG775" s="125"/>
      <c r="AH775" s="125"/>
      <c r="AI775" s="125"/>
      <c r="AJ775" s="125"/>
      <c r="AK775" s="125"/>
      <c r="AL775" s="125"/>
      <c r="AM775" s="125"/>
      <c r="AN775" s="125"/>
      <c r="AO775" s="125"/>
      <c r="AP775" s="125"/>
      <c r="AQ775" s="125"/>
      <c r="AR775" s="125"/>
      <c r="AS775" s="19"/>
      <c r="AT775" s="19"/>
      <c r="AU775" s="19"/>
      <c r="AV775" s="19"/>
      <c r="AW775" s="19"/>
      <c r="AX775" s="19"/>
      <c r="AY775" s="19"/>
      <c r="AZ775" s="19"/>
      <c r="BA775" s="19"/>
      <c r="BB775" s="19"/>
      <c r="BC775" s="19"/>
      <c r="BG775" s="12"/>
      <c r="BH775" s="12"/>
      <c r="BI775" s="12"/>
      <c r="BJ775" s="12"/>
      <c r="BK775" s="12"/>
      <c r="BL775" s="12"/>
      <c r="BM775" s="12"/>
      <c r="BN775" s="12"/>
      <c r="BO775" s="12"/>
      <c r="BP775" s="12"/>
      <c r="BQ775" s="12"/>
      <c r="BR775" s="12"/>
      <c r="BS775" s="12"/>
    </row>
    <row r="776" spans="1:74">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25"/>
      <c r="AD776" s="125"/>
      <c r="AE776" s="125"/>
      <c r="AF776" s="125"/>
      <c r="AG776" s="125"/>
      <c r="AH776" s="125"/>
      <c r="AI776" s="125"/>
      <c r="AJ776" s="125"/>
      <c r="AK776" s="125"/>
      <c r="AL776" s="125"/>
      <c r="AM776" s="125"/>
      <c r="AN776" s="125"/>
      <c r="AO776" s="125"/>
      <c r="AP776" s="125"/>
      <c r="AQ776" s="125"/>
      <c r="AR776" s="125"/>
      <c r="AS776" s="19"/>
      <c r="AT776" s="19"/>
      <c r="AU776" s="19"/>
      <c r="AV776" s="19"/>
      <c r="AW776" s="19"/>
      <c r="AX776" s="19"/>
      <c r="AY776" s="19"/>
      <c r="AZ776" s="19"/>
      <c r="BA776" s="19"/>
      <c r="BB776" s="19"/>
      <c r="BC776" s="19"/>
      <c r="BG776" s="12"/>
      <c r="BH776" s="12"/>
      <c r="BI776" s="12"/>
      <c r="BJ776" s="12"/>
      <c r="BK776" s="12"/>
      <c r="BL776" s="12"/>
      <c r="BM776" s="12"/>
      <c r="BN776" s="12"/>
      <c r="BO776" s="12"/>
      <c r="BP776" s="12"/>
      <c r="BQ776" s="12"/>
      <c r="BR776" s="12"/>
      <c r="BS776" s="12"/>
    </row>
    <row r="777" spans="1:74">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25"/>
      <c r="AD777" s="125"/>
      <c r="AE777" s="125"/>
      <c r="AF777" s="125"/>
      <c r="AG777" s="125"/>
      <c r="AH777" s="125"/>
      <c r="AI777" s="125"/>
      <c r="AJ777" s="125"/>
      <c r="AK777" s="125"/>
      <c r="AL777" s="125"/>
      <c r="AM777" s="125"/>
      <c r="AN777" s="125"/>
      <c r="AO777" s="125"/>
      <c r="AP777" s="125"/>
      <c r="AQ777" s="125"/>
      <c r="AR777" s="125"/>
      <c r="AS777" s="19"/>
      <c r="AT777" s="19"/>
      <c r="AU777" s="19"/>
      <c r="AV777" s="19"/>
      <c r="AW777" s="19"/>
      <c r="AX777" s="19"/>
      <c r="AY777" s="19"/>
      <c r="AZ777" s="19"/>
      <c r="BA777" s="19"/>
      <c r="BB777" s="19"/>
      <c r="BC777" s="19"/>
      <c r="BG777" s="12"/>
      <c r="BH777" s="12"/>
      <c r="BI777" s="12"/>
      <c r="BJ777" s="12"/>
      <c r="BK777" s="12"/>
      <c r="BL777" s="12"/>
      <c r="BM777" s="12"/>
      <c r="BN777" s="12"/>
      <c r="BO777" s="12"/>
      <c r="BP777" s="12"/>
      <c r="BQ777" s="12"/>
      <c r="BR777" s="12"/>
      <c r="BS777" s="12"/>
    </row>
    <row r="778" spans="1:74">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25"/>
      <c r="AD778" s="125"/>
      <c r="AE778" s="125"/>
      <c r="AF778" s="125"/>
      <c r="AG778" s="125"/>
      <c r="AH778" s="125"/>
      <c r="AI778" s="125"/>
      <c r="AJ778" s="125"/>
      <c r="AK778" s="125"/>
      <c r="AL778" s="125"/>
      <c r="AM778" s="125"/>
      <c r="AN778" s="125"/>
      <c r="AO778" s="125"/>
      <c r="AP778" s="125"/>
      <c r="AQ778" s="125"/>
      <c r="AR778" s="125"/>
      <c r="AS778" s="19"/>
      <c r="AT778" s="19"/>
      <c r="AU778" s="19"/>
      <c r="AV778" s="19"/>
      <c r="AW778" s="19"/>
      <c r="AX778" s="19"/>
      <c r="AY778" s="19"/>
      <c r="AZ778" s="19"/>
      <c r="BA778" s="19"/>
      <c r="BB778" s="19"/>
      <c r="BC778" s="19"/>
      <c r="BG778" s="12"/>
      <c r="BH778" s="12"/>
      <c r="BI778" s="12"/>
      <c r="BJ778" s="12"/>
      <c r="BK778" s="12"/>
      <c r="BL778" s="12"/>
      <c r="BM778" s="12"/>
      <c r="BN778" s="12"/>
      <c r="BO778" s="12"/>
      <c r="BP778" s="12"/>
      <c r="BQ778" s="12"/>
      <c r="BR778" s="12"/>
      <c r="BS778" s="12"/>
    </row>
    <row r="779" spans="1:74">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25"/>
      <c r="AD779" s="125"/>
      <c r="AE779" s="125"/>
      <c r="AF779" s="125"/>
      <c r="AG779" s="125"/>
      <c r="AH779" s="125"/>
      <c r="AI779" s="125"/>
      <c r="AJ779" s="125"/>
      <c r="AK779" s="125"/>
      <c r="AL779" s="125"/>
      <c r="AM779" s="125"/>
      <c r="AN779" s="125"/>
      <c r="AO779" s="125"/>
      <c r="AP779" s="125"/>
      <c r="AQ779" s="125"/>
      <c r="AR779" s="125"/>
      <c r="AS779" s="19"/>
      <c r="AT779" s="19"/>
      <c r="AU779" s="19"/>
      <c r="AV779" s="19"/>
      <c r="AW779" s="19"/>
      <c r="AX779" s="19"/>
      <c r="AY779" s="19"/>
      <c r="AZ779" s="19"/>
      <c r="BA779" s="19"/>
      <c r="BB779" s="19"/>
      <c r="BC779" s="19"/>
      <c r="BG779" s="12"/>
      <c r="BH779" s="12"/>
      <c r="BI779" s="12"/>
      <c r="BJ779" s="12"/>
      <c r="BK779" s="12"/>
      <c r="BL779" s="12"/>
      <c r="BM779" s="12"/>
      <c r="BN779" s="12"/>
      <c r="BO779" s="12"/>
      <c r="BP779" s="12"/>
      <c r="BQ779" s="12"/>
      <c r="BR779" s="12"/>
      <c r="BS779" s="12"/>
    </row>
    <row r="780" spans="1:74">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25"/>
      <c r="AD780" s="125"/>
      <c r="AE780" s="125"/>
      <c r="AF780" s="125"/>
      <c r="AG780" s="125"/>
      <c r="AH780" s="125"/>
      <c r="AI780" s="125"/>
      <c r="AJ780" s="125"/>
      <c r="AK780" s="125"/>
      <c r="AL780" s="125"/>
      <c r="AM780" s="125"/>
      <c r="AN780" s="125"/>
      <c r="AO780" s="125"/>
      <c r="AP780" s="125"/>
      <c r="AQ780" s="125"/>
      <c r="AR780" s="125"/>
      <c r="AS780" s="19"/>
      <c r="AT780" s="19"/>
      <c r="AU780" s="19"/>
      <c r="AV780" s="19"/>
      <c r="AW780" s="19"/>
      <c r="AX780" s="19"/>
      <c r="AY780" s="19"/>
      <c r="AZ780" s="19"/>
      <c r="BA780" s="19"/>
      <c r="BB780" s="19"/>
      <c r="BC780" s="19"/>
      <c r="BG780" s="12"/>
      <c r="BH780" s="12"/>
      <c r="BI780" s="12"/>
      <c r="BJ780" s="12"/>
      <c r="BK780" s="12"/>
      <c r="BL780" s="12"/>
      <c r="BM780" s="12"/>
      <c r="BN780" s="12"/>
      <c r="BO780" s="12"/>
      <c r="BP780" s="12"/>
      <c r="BQ780" s="12"/>
      <c r="BR780" s="12"/>
      <c r="BS780" s="12"/>
      <c r="BT780" s="76"/>
      <c r="BU780" s="76"/>
    </row>
    <row r="781" spans="1:74">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25"/>
      <c r="AD781" s="125"/>
      <c r="AE781" s="125"/>
      <c r="AF781" s="125"/>
      <c r="AG781" s="125"/>
      <c r="AH781" s="125"/>
      <c r="AI781" s="125"/>
      <c r="AJ781" s="125"/>
      <c r="AK781" s="125"/>
      <c r="AL781" s="125"/>
      <c r="AM781" s="125"/>
      <c r="AN781" s="125"/>
      <c r="AO781" s="125"/>
      <c r="AP781" s="125"/>
      <c r="AQ781" s="125"/>
      <c r="AR781" s="125"/>
      <c r="AS781" s="19"/>
      <c r="AT781" s="19"/>
      <c r="AU781" s="19"/>
      <c r="AV781" s="19"/>
      <c r="AW781" s="19"/>
      <c r="AX781" s="19"/>
      <c r="AY781" s="19"/>
      <c r="AZ781" s="19"/>
      <c r="BA781" s="19"/>
      <c r="BB781" s="19"/>
      <c r="BC781" s="19"/>
      <c r="BG781" s="12"/>
      <c r="BH781" s="12"/>
      <c r="BI781" s="12"/>
      <c r="BJ781" s="12"/>
      <c r="BK781" s="12"/>
      <c r="BL781" s="12"/>
      <c r="BM781" s="12"/>
      <c r="BN781" s="12"/>
      <c r="BO781" s="12"/>
      <c r="BP781" s="12"/>
      <c r="BQ781" s="12"/>
      <c r="BR781" s="12"/>
      <c r="BS781" s="12"/>
      <c r="BT781" s="76"/>
      <c r="BU781" s="76"/>
    </row>
    <row r="782" spans="1:74">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25"/>
      <c r="AD782" s="125"/>
      <c r="AE782" s="125"/>
      <c r="AF782" s="125"/>
      <c r="AG782" s="125"/>
      <c r="AH782" s="125"/>
      <c r="AI782" s="125"/>
      <c r="AJ782" s="125"/>
      <c r="AK782" s="125"/>
      <c r="AL782" s="125"/>
      <c r="AM782" s="125"/>
      <c r="AN782" s="125"/>
      <c r="AO782" s="125"/>
      <c r="AP782" s="125"/>
      <c r="AQ782" s="125"/>
      <c r="AR782" s="125"/>
      <c r="AS782" s="19"/>
      <c r="AT782" s="19"/>
      <c r="AU782" s="19"/>
      <c r="AV782" s="19"/>
      <c r="AW782" s="19"/>
      <c r="AX782" s="19"/>
      <c r="AY782" s="19"/>
      <c r="AZ782" s="19"/>
      <c r="BA782" s="19"/>
      <c r="BB782" s="19"/>
      <c r="BC782" s="19"/>
      <c r="BG782" s="12"/>
      <c r="BH782" s="12"/>
      <c r="BI782" s="12"/>
      <c r="BJ782" s="12"/>
      <c r="BK782" s="12"/>
      <c r="BL782" s="12"/>
      <c r="BM782" s="12"/>
      <c r="BN782" s="12"/>
      <c r="BO782" s="12"/>
      <c r="BP782" s="12"/>
      <c r="BQ782" s="12"/>
      <c r="BR782" s="12"/>
      <c r="BS782" s="12"/>
      <c r="BT782" s="76"/>
      <c r="BU782" s="76"/>
    </row>
    <row r="783" spans="1:74">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25"/>
      <c r="AD783" s="125"/>
      <c r="AE783" s="125"/>
      <c r="AF783" s="125"/>
      <c r="AG783" s="125"/>
      <c r="AH783" s="125"/>
      <c r="AI783" s="125"/>
      <c r="AJ783" s="125"/>
      <c r="AK783" s="125"/>
      <c r="AL783" s="125"/>
      <c r="AM783" s="125"/>
      <c r="AN783" s="125"/>
      <c r="AO783" s="125"/>
      <c r="AP783" s="125"/>
      <c r="AQ783" s="125"/>
      <c r="AR783" s="125"/>
      <c r="AS783" s="19"/>
      <c r="AT783" s="19"/>
      <c r="AU783" s="19"/>
      <c r="AV783" s="19"/>
      <c r="AW783" s="19"/>
      <c r="AX783" s="19"/>
      <c r="AY783" s="19"/>
      <c r="AZ783" s="19"/>
      <c r="BA783" s="19"/>
      <c r="BB783" s="19"/>
      <c r="BC783" s="19"/>
      <c r="BG783" s="12"/>
      <c r="BH783" s="12"/>
      <c r="BI783" s="12"/>
      <c r="BJ783" s="12"/>
      <c r="BK783" s="12"/>
      <c r="BL783" s="12"/>
      <c r="BM783" s="12"/>
      <c r="BN783" s="12"/>
      <c r="BO783" s="12"/>
      <c r="BP783" s="12"/>
      <c r="BQ783" s="12"/>
      <c r="BR783" s="12"/>
      <c r="BS783" s="12"/>
      <c r="BT783" s="76"/>
      <c r="BU783" s="76"/>
    </row>
    <row r="784" spans="1:7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25"/>
      <c r="AD784" s="125"/>
      <c r="AE784" s="125"/>
      <c r="AF784" s="125"/>
      <c r="AG784" s="125"/>
      <c r="AH784" s="125"/>
      <c r="AI784" s="125"/>
      <c r="AJ784" s="125"/>
      <c r="AK784" s="125"/>
      <c r="AL784" s="125"/>
      <c r="AM784" s="125"/>
      <c r="AN784" s="125"/>
      <c r="AO784" s="125"/>
      <c r="AP784" s="125"/>
      <c r="AQ784" s="125"/>
      <c r="AR784" s="125"/>
      <c r="AS784" s="19"/>
      <c r="AT784" s="19"/>
      <c r="AU784" s="19"/>
      <c r="AV784" s="19"/>
      <c r="AW784" s="19"/>
      <c r="AX784" s="19"/>
      <c r="AY784" s="19"/>
      <c r="AZ784" s="19"/>
      <c r="BA784" s="19"/>
      <c r="BB784" s="19"/>
      <c r="BC784" s="19"/>
      <c r="BG784" s="12"/>
      <c r="BH784" s="12"/>
      <c r="BI784" s="12"/>
      <c r="BJ784" s="12"/>
      <c r="BK784" s="12"/>
      <c r="BL784" s="12"/>
      <c r="BM784" s="12"/>
      <c r="BN784" s="12"/>
      <c r="BO784" s="12"/>
      <c r="BP784" s="12"/>
      <c r="BQ784" s="12"/>
      <c r="BR784" s="12"/>
      <c r="BS784" s="12"/>
      <c r="BT784" s="76"/>
      <c r="BU784" s="76"/>
    </row>
    <row r="785" spans="1:73">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25"/>
      <c r="AD785" s="125"/>
      <c r="AE785" s="125"/>
      <c r="AF785" s="125"/>
      <c r="AG785" s="125"/>
      <c r="AH785" s="125"/>
      <c r="AI785" s="125"/>
      <c r="AJ785" s="125"/>
      <c r="AK785" s="125"/>
      <c r="AL785" s="125"/>
      <c r="AM785" s="125"/>
      <c r="AN785" s="125"/>
      <c r="AO785" s="125"/>
      <c r="AP785" s="125"/>
      <c r="AQ785" s="125"/>
      <c r="AR785" s="125"/>
      <c r="AS785" s="19"/>
      <c r="AT785" s="19"/>
      <c r="AU785" s="19"/>
      <c r="AV785" s="19"/>
      <c r="AW785" s="19"/>
      <c r="AX785" s="19"/>
      <c r="AY785" s="19"/>
      <c r="AZ785" s="19"/>
      <c r="BA785" s="19"/>
      <c r="BB785" s="19"/>
      <c r="BC785" s="19"/>
      <c r="BG785" s="12"/>
      <c r="BH785" s="12"/>
      <c r="BI785" s="12"/>
      <c r="BJ785" s="12"/>
      <c r="BK785" s="12"/>
      <c r="BL785" s="12"/>
      <c r="BM785" s="12"/>
      <c r="BN785" s="12"/>
      <c r="BO785" s="12"/>
      <c r="BP785" s="12"/>
      <c r="BQ785" s="12"/>
      <c r="BR785" s="12"/>
      <c r="BS785" s="12"/>
      <c r="BT785" s="76"/>
      <c r="BU785" s="76"/>
    </row>
    <row r="786" spans="1:73">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25"/>
      <c r="AD786" s="125"/>
      <c r="AE786" s="125"/>
      <c r="AF786" s="125"/>
      <c r="AG786" s="125"/>
      <c r="AH786" s="125"/>
      <c r="AI786" s="125"/>
      <c r="AJ786" s="125"/>
      <c r="AK786" s="125"/>
      <c r="AL786" s="125"/>
      <c r="AM786" s="125"/>
      <c r="AN786" s="125"/>
      <c r="AO786" s="125"/>
      <c r="AP786" s="125"/>
      <c r="AQ786" s="125"/>
      <c r="AR786" s="125"/>
      <c r="AS786" s="19"/>
      <c r="AT786" s="19"/>
      <c r="AU786" s="19"/>
      <c r="AV786" s="19"/>
      <c r="AW786" s="19"/>
      <c r="AX786" s="19"/>
      <c r="AY786" s="19"/>
      <c r="AZ786" s="19"/>
      <c r="BA786" s="19"/>
      <c r="BB786" s="19"/>
      <c r="BC786" s="19"/>
      <c r="BG786" s="12"/>
      <c r="BH786" s="12"/>
      <c r="BI786" s="12"/>
      <c r="BJ786" s="12"/>
      <c r="BK786" s="12"/>
      <c r="BL786" s="12"/>
      <c r="BM786" s="12"/>
      <c r="BN786" s="12"/>
      <c r="BO786" s="12"/>
      <c r="BP786" s="12"/>
      <c r="BQ786" s="12"/>
      <c r="BR786" s="12"/>
      <c r="BS786" s="12"/>
      <c r="BT786" s="76"/>
      <c r="BU786" s="76"/>
    </row>
    <row r="787" spans="1:73">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25"/>
      <c r="AD787" s="125"/>
      <c r="AE787" s="125"/>
      <c r="AF787" s="125"/>
      <c r="AG787" s="125"/>
      <c r="AH787" s="125"/>
      <c r="AI787" s="125"/>
      <c r="AJ787" s="125"/>
      <c r="AK787" s="125"/>
      <c r="AL787" s="125"/>
      <c r="AM787" s="125"/>
      <c r="AN787" s="125"/>
      <c r="AO787" s="125"/>
      <c r="AP787" s="125"/>
      <c r="AQ787" s="125"/>
      <c r="AR787" s="125"/>
      <c r="AS787" s="19"/>
      <c r="AT787" s="19"/>
      <c r="AU787" s="19"/>
      <c r="AV787" s="19"/>
      <c r="AW787" s="19"/>
      <c r="AX787" s="19"/>
      <c r="AY787" s="19"/>
      <c r="AZ787" s="19"/>
      <c r="BA787" s="19"/>
      <c r="BB787" s="19"/>
      <c r="BC787" s="19"/>
      <c r="BG787" s="12"/>
      <c r="BH787" s="12"/>
      <c r="BI787" s="12"/>
      <c r="BJ787" s="12"/>
      <c r="BK787" s="12"/>
      <c r="BL787" s="12"/>
      <c r="BM787" s="12"/>
      <c r="BN787" s="12"/>
      <c r="BO787" s="12"/>
      <c r="BP787" s="12"/>
      <c r="BQ787" s="12"/>
      <c r="BR787" s="12"/>
      <c r="BS787" s="12"/>
      <c r="BT787" s="76"/>
      <c r="BU787" s="76"/>
    </row>
    <row r="788" spans="1:73">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25"/>
      <c r="AD788" s="125"/>
      <c r="AE788" s="125"/>
      <c r="AF788" s="125"/>
      <c r="AG788" s="125"/>
      <c r="AH788" s="125"/>
      <c r="AI788" s="125"/>
      <c r="AJ788" s="125"/>
      <c r="AK788" s="125"/>
      <c r="AL788" s="125"/>
      <c r="AM788" s="125"/>
      <c r="AN788" s="125"/>
      <c r="AO788" s="125"/>
      <c r="AP788" s="125"/>
      <c r="AQ788" s="125"/>
      <c r="AR788" s="125"/>
      <c r="AS788" s="19"/>
      <c r="AT788" s="19"/>
      <c r="AU788" s="19"/>
      <c r="AV788" s="19"/>
      <c r="AW788" s="19"/>
      <c r="AX788" s="19"/>
      <c r="AY788" s="19"/>
      <c r="AZ788" s="19"/>
      <c r="BA788" s="19"/>
      <c r="BB788" s="19"/>
      <c r="BC788" s="19"/>
      <c r="BG788" s="12"/>
      <c r="BH788" s="12"/>
      <c r="BI788" s="12"/>
      <c r="BJ788" s="12"/>
      <c r="BK788" s="12"/>
      <c r="BL788" s="12"/>
      <c r="BM788" s="12"/>
      <c r="BN788" s="12"/>
      <c r="BO788" s="12"/>
      <c r="BP788" s="12"/>
      <c r="BQ788" s="12"/>
      <c r="BR788" s="12"/>
      <c r="BS788" s="12"/>
      <c r="BT788" s="76"/>
      <c r="BU788" s="76"/>
    </row>
    <row r="789" spans="1:73">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25"/>
      <c r="AD789" s="125"/>
      <c r="AE789" s="125"/>
      <c r="AF789" s="125"/>
      <c r="AG789" s="125"/>
      <c r="AH789" s="125"/>
      <c r="AI789" s="125"/>
      <c r="AJ789" s="125"/>
      <c r="AK789" s="125"/>
      <c r="AL789" s="125"/>
      <c r="AM789" s="125"/>
      <c r="AN789" s="125"/>
      <c r="AO789" s="125"/>
      <c r="AP789" s="125"/>
      <c r="AQ789" s="125"/>
      <c r="AR789" s="125"/>
      <c r="AS789" s="19"/>
      <c r="AT789" s="19"/>
      <c r="AU789" s="19"/>
      <c r="AV789" s="19"/>
      <c r="AW789" s="19"/>
      <c r="AX789" s="19"/>
      <c r="AY789" s="19"/>
      <c r="AZ789" s="19"/>
      <c r="BA789" s="19"/>
      <c r="BB789" s="19"/>
      <c r="BC789" s="19"/>
      <c r="BG789" s="12"/>
      <c r="BH789" s="12"/>
      <c r="BI789" s="12"/>
      <c r="BJ789" s="12"/>
      <c r="BK789" s="12"/>
      <c r="BL789" s="12"/>
      <c r="BM789" s="12"/>
      <c r="BN789" s="12"/>
      <c r="BO789" s="12"/>
      <c r="BP789" s="12"/>
      <c r="BQ789" s="12"/>
      <c r="BR789" s="12"/>
      <c r="BS789" s="12"/>
      <c r="BT789" s="76"/>
      <c r="BU789" s="76"/>
    </row>
    <row r="790" spans="1:73">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25"/>
      <c r="AD790" s="125"/>
      <c r="AE790" s="125"/>
      <c r="AF790" s="125"/>
      <c r="AG790" s="125"/>
      <c r="AH790" s="125"/>
      <c r="AI790" s="125"/>
      <c r="AJ790" s="125"/>
      <c r="AK790" s="125"/>
      <c r="AL790" s="125"/>
      <c r="AM790" s="125"/>
      <c r="AN790" s="125"/>
      <c r="AO790" s="125"/>
      <c r="AP790" s="125"/>
      <c r="AQ790" s="125"/>
      <c r="AR790" s="125"/>
      <c r="AS790" s="19"/>
      <c r="AT790" s="19"/>
      <c r="AU790" s="19"/>
      <c r="AV790" s="19"/>
      <c r="AW790" s="19"/>
      <c r="AX790" s="19"/>
      <c r="AY790" s="19"/>
      <c r="AZ790" s="19"/>
      <c r="BA790" s="19"/>
      <c r="BB790" s="19"/>
      <c r="BC790" s="19"/>
      <c r="BG790" s="12"/>
      <c r="BH790" s="12"/>
      <c r="BI790" s="12"/>
      <c r="BJ790" s="12"/>
      <c r="BK790" s="12"/>
      <c r="BL790" s="12"/>
      <c r="BM790" s="12"/>
      <c r="BN790" s="12"/>
      <c r="BO790" s="12"/>
      <c r="BP790" s="12"/>
      <c r="BQ790" s="12"/>
      <c r="BR790" s="12"/>
      <c r="BS790" s="12"/>
      <c r="BT790" s="76"/>
      <c r="BU790" s="76"/>
    </row>
    <row r="791" spans="1:73">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25"/>
      <c r="AD791" s="125"/>
      <c r="AE791" s="125"/>
      <c r="AF791" s="125"/>
      <c r="AG791" s="125"/>
      <c r="AH791" s="125"/>
      <c r="AI791" s="125"/>
      <c r="AJ791" s="125"/>
      <c r="AK791" s="125"/>
      <c r="AL791" s="125"/>
      <c r="AM791" s="125"/>
      <c r="AN791" s="125"/>
      <c r="AO791" s="125"/>
      <c r="AP791" s="125"/>
      <c r="AQ791" s="125"/>
      <c r="AR791" s="125"/>
      <c r="AS791" s="19"/>
      <c r="AT791" s="19"/>
      <c r="AU791" s="19"/>
      <c r="AV791" s="19"/>
      <c r="AW791" s="19"/>
      <c r="AX791" s="19"/>
      <c r="AY791" s="19"/>
      <c r="AZ791" s="19"/>
      <c r="BA791" s="19"/>
      <c r="BB791" s="19"/>
      <c r="BC791" s="19"/>
      <c r="BG791" s="12"/>
      <c r="BH791" s="12"/>
      <c r="BI791" s="12"/>
      <c r="BJ791" s="12"/>
      <c r="BK791" s="12"/>
      <c r="BL791" s="12"/>
      <c r="BM791" s="12"/>
      <c r="BN791" s="12"/>
      <c r="BO791" s="12"/>
      <c r="BP791" s="12"/>
      <c r="BQ791" s="12"/>
      <c r="BR791" s="12"/>
      <c r="BS791" s="12"/>
      <c r="BT791" s="76"/>
      <c r="BU791" s="76"/>
    </row>
    <row r="792" spans="1:73">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25"/>
      <c r="AD792" s="125"/>
      <c r="AE792" s="125"/>
      <c r="AF792" s="125"/>
      <c r="AG792" s="125"/>
      <c r="AH792" s="125"/>
      <c r="AI792" s="125"/>
      <c r="AJ792" s="125"/>
      <c r="AK792" s="125"/>
      <c r="AL792" s="125"/>
      <c r="AM792" s="125"/>
      <c r="AN792" s="125"/>
      <c r="AO792" s="125"/>
      <c r="AP792" s="125"/>
      <c r="AQ792" s="125"/>
      <c r="AR792" s="125"/>
      <c r="AS792" s="19"/>
      <c r="AT792" s="19"/>
      <c r="AU792" s="19"/>
      <c r="AV792" s="19"/>
      <c r="AW792" s="19"/>
      <c r="AX792" s="19"/>
      <c r="AY792" s="19"/>
      <c r="AZ792" s="19"/>
      <c r="BA792" s="19"/>
      <c r="BB792" s="19"/>
      <c r="BC792" s="19"/>
      <c r="BG792" s="12"/>
      <c r="BH792" s="12"/>
      <c r="BI792" s="12"/>
      <c r="BJ792" s="12"/>
      <c r="BK792" s="12"/>
      <c r="BL792" s="12"/>
      <c r="BM792" s="12"/>
      <c r="BN792" s="12"/>
      <c r="BO792" s="12"/>
      <c r="BP792" s="12"/>
      <c r="BQ792" s="12"/>
      <c r="BR792" s="12"/>
      <c r="BS792" s="12"/>
      <c r="BT792" s="76"/>
      <c r="BU792" s="76"/>
    </row>
    <row r="793" spans="1:7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25"/>
      <c r="AD793" s="125"/>
      <c r="AE793" s="125"/>
      <c r="AF793" s="125"/>
      <c r="AG793" s="125"/>
      <c r="AH793" s="125"/>
      <c r="AI793" s="125"/>
      <c r="AJ793" s="125"/>
      <c r="AK793" s="125"/>
      <c r="AL793" s="125"/>
      <c r="AM793" s="125"/>
      <c r="AN793" s="125"/>
      <c r="AO793" s="125"/>
      <c r="AP793" s="125"/>
      <c r="AQ793" s="125"/>
      <c r="AR793" s="125"/>
      <c r="AS793" s="19"/>
      <c r="AT793" s="19"/>
      <c r="AU793" s="19"/>
      <c r="AV793" s="19"/>
      <c r="AW793" s="19"/>
      <c r="AX793" s="19"/>
      <c r="AY793" s="19"/>
      <c r="AZ793" s="19"/>
      <c r="BA793" s="19"/>
      <c r="BB793" s="19"/>
      <c r="BC793" s="19"/>
      <c r="BG793" s="12"/>
      <c r="BH793" s="12"/>
      <c r="BI793" s="12"/>
      <c r="BJ793" s="12"/>
      <c r="BK793" s="12"/>
      <c r="BL793" s="12"/>
      <c r="BM793" s="12"/>
      <c r="BN793" s="12"/>
      <c r="BO793" s="12"/>
      <c r="BP793" s="12"/>
      <c r="BQ793" s="12"/>
      <c r="BR793" s="12"/>
      <c r="BS793" s="12"/>
      <c r="BT793" s="76"/>
      <c r="BU793" s="76"/>
    </row>
    <row r="794" spans="1:73">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248"/>
      <c r="AB794" s="19"/>
      <c r="AC794" s="118"/>
      <c r="AD794" s="118"/>
      <c r="AE794" s="118"/>
      <c r="AF794" s="118"/>
      <c r="AG794" s="118"/>
      <c r="AH794" s="118"/>
      <c r="AI794" s="118"/>
      <c r="AJ794" s="118"/>
      <c r="AK794" s="118"/>
      <c r="AL794" s="118"/>
      <c r="AM794" s="118"/>
      <c r="AN794" s="118"/>
      <c r="AO794" s="118"/>
      <c r="AP794" s="118"/>
      <c r="AQ794" s="118"/>
      <c r="AR794" s="118"/>
      <c r="AS794" s="19"/>
      <c r="AT794" s="19"/>
      <c r="AU794" s="19"/>
      <c r="AV794" s="19"/>
      <c r="AW794" s="19"/>
      <c r="AX794" s="19"/>
      <c r="AY794" s="19"/>
      <c r="AZ794" s="19"/>
      <c r="BA794" s="19"/>
      <c r="BB794" s="19"/>
      <c r="BC794" s="19"/>
      <c r="BG794" s="12"/>
      <c r="BH794" s="12"/>
      <c r="BI794" s="12"/>
      <c r="BJ794" s="12"/>
      <c r="BK794" s="12"/>
      <c r="BL794" s="12"/>
      <c r="BM794" s="12"/>
      <c r="BN794" s="12"/>
      <c r="BO794" s="12"/>
      <c r="BP794" s="12"/>
      <c r="BQ794" s="12"/>
      <c r="BR794" s="12"/>
      <c r="BS794" s="12"/>
      <c r="BT794" s="76"/>
      <c r="BU794" s="76"/>
    </row>
    <row r="795" spans="1:73">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339"/>
      <c r="AB795" s="19"/>
      <c r="AC795" s="599" t="s">
        <v>109</v>
      </c>
      <c r="AD795" s="599"/>
      <c r="AE795" s="118"/>
      <c r="AF795" s="118"/>
      <c r="AG795" s="118"/>
      <c r="AH795" s="118"/>
      <c r="AI795" s="118"/>
      <c r="AJ795" s="118"/>
      <c r="AK795" s="118"/>
      <c r="AL795" s="118"/>
      <c r="AM795" s="118"/>
      <c r="AN795" s="118"/>
      <c r="AO795" s="118"/>
      <c r="AP795" s="118"/>
      <c r="AQ795" s="118"/>
      <c r="AR795" s="118"/>
      <c r="AS795" s="19"/>
      <c r="AT795" s="19"/>
      <c r="AU795" s="19"/>
      <c r="AV795" s="19"/>
      <c r="AW795" s="19"/>
      <c r="AX795" s="19"/>
      <c r="AY795" s="19"/>
      <c r="AZ795" s="19"/>
      <c r="BA795" s="19"/>
      <c r="BB795" s="19"/>
      <c r="BC795" s="19"/>
      <c r="BG795" s="12"/>
      <c r="BH795" s="12"/>
      <c r="BI795" s="12"/>
      <c r="BJ795" s="12"/>
      <c r="BK795" s="12"/>
      <c r="BL795" s="12"/>
      <c r="BM795" s="12"/>
      <c r="BN795" s="12"/>
      <c r="BO795" s="12"/>
      <c r="BP795" s="12"/>
      <c r="BQ795" s="12"/>
      <c r="BR795" s="12"/>
      <c r="BS795" s="12"/>
      <c r="BT795" s="76"/>
      <c r="BU795" s="76"/>
    </row>
    <row r="796" spans="1:73">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214"/>
      <c r="AB796" s="19"/>
      <c r="AC796" s="118"/>
      <c r="AD796" s="118"/>
      <c r="AE796" s="118"/>
      <c r="AF796" s="118"/>
      <c r="AG796" s="118"/>
      <c r="AH796" s="118"/>
      <c r="AI796" s="118"/>
      <c r="AJ796" s="118"/>
      <c r="AK796" s="118"/>
      <c r="AL796" s="118"/>
      <c r="AM796" s="118"/>
      <c r="AN796" s="118"/>
      <c r="AO796" s="118"/>
      <c r="AP796" s="118"/>
      <c r="AQ796" s="118"/>
      <c r="AR796" s="118"/>
      <c r="AS796" s="19"/>
      <c r="AT796" s="19"/>
      <c r="AU796" s="19"/>
      <c r="AV796" s="19"/>
      <c r="AW796" s="19"/>
      <c r="AX796" s="19"/>
      <c r="AY796" s="19"/>
      <c r="AZ796" s="19"/>
      <c r="BA796" s="19"/>
      <c r="BB796" s="19"/>
      <c r="BC796" s="19"/>
      <c r="BG796" s="12"/>
      <c r="BH796" s="12"/>
      <c r="BI796" s="12"/>
      <c r="BJ796" s="12"/>
      <c r="BK796" s="12"/>
      <c r="BL796" s="12"/>
      <c r="BM796" s="12"/>
      <c r="BN796" s="12"/>
      <c r="BO796" s="12"/>
      <c r="BP796" s="12"/>
      <c r="BQ796" s="12"/>
      <c r="BR796" s="12"/>
      <c r="BS796" s="12"/>
      <c r="BT796" s="76"/>
      <c r="BU796" s="76"/>
    </row>
    <row r="797" spans="1:73">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18"/>
      <c r="AD797" s="118"/>
      <c r="AE797" s="118"/>
      <c r="AF797" s="118"/>
      <c r="AG797" s="118"/>
      <c r="AH797" s="118"/>
      <c r="AI797" s="118"/>
      <c r="AJ797" s="118"/>
      <c r="AK797" s="118"/>
      <c r="AL797" s="118"/>
      <c r="AM797" s="118"/>
      <c r="AN797" s="118"/>
      <c r="AO797" s="118"/>
      <c r="AP797" s="118"/>
      <c r="AQ797" s="118"/>
      <c r="AR797" s="118"/>
      <c r="AS797" s="19"/>
      <c r="AT797" s="19"/>
      <c r="AU797" s="19"/>
      <c r="AV797" s="19"/>
      <c r="AW797" s="19"/>
      <c r="AX797" s="19"/>
      <c r="AY797" s="19"/>
      <c r="AZ797" s="19"/>
      <c r="BA797" s="19"/>
      <c r="BB797" s="19"/>
      <c r="BC797" s="19"/>
      <c r="BG797" s="12"/>
      <c r="BH797" s="12"/>
      <c r="BI797" s="12"/>
      <c r="BJ797" s="12"/>
      <c r="BK797" s="12"/>
      <c r="BL797" s="12"/>
      <c r="BM797" s="12"/>
      <c r="BN797" s="12"/>
      <c r="BO797" s="12"/>
      <c r="BP797" s="12"/>
      <c r="BQ797" s="12"/>
      <c r="BR797" s="12"/>
      <c r="BS797" s="12"/>
      <c r="BT797" s="76"/>
      <c r="BU797" s="76"/>
    </row>
    <row r="798" spans="1:73">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18"/>
      <c r="AD798" s="118"/>
      <c r="AE798" s="118"/>
      <c r="AF798" s="118"/>
      <c r="AG798" s="118"/>
      <c r="AH798" s="118"/>
      <c r="AI798" s="118"/>
      <c r="AJ798" s="118"/>
      <c r="AK798" s="118"/>
      <c r="AL798" s="118"/>
      <c r="AM798" s="118"/>
      <c r="AN798" s="118"/>
      <c r="AO798" s="118"/>
      <c r="AP798" s="118"/>
      <c r="AQ798" s="118"/>
      <c r="AR798" s="118"/>
      <c r="AS798" s="19"/>
      <c r="AT798" s="19"/>
      <c r="AU798" s="19"/>
      <c r="AV798" s="19"/>
      <c r="AW798" s="19"/>
      <c r="AX798" s="19"/>
      <c r="AY798" s="19"/>
      <c r="AZ798" s="19"/>
      <c r="BA798" s="19"/>
      <c r="BB798" s="19"/>
      <c r="BC798" s="19"/>
      <c r="BG798" s="12"/>
      <c r="BH798" s="12"/>
      <c r="BI798" s="12"/>
      <c r="BJ798" s="12"/>
      <c r="BK798" s="12"/>
      <c r="BL798" s="12"/>
      <c r="BM798" s="12"/>
      <c r="BN798" s="12"/>
      <c r="BO798" s="12"/>
      <c r="BP798" s="12"/>
      <c r="BQ798" s="12"/>
      <c r="BR798" s="12"/>
      <c r="BS798" s="12"/>
      <c r="BT798" s="76"/>
      <c r="BU798" s="76"/>
    </row>
    <row r="799" spans="1:73">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18"/>
      <c r="AD799" s="118"/>
      <c r="AE799" s="118"/>
      <c r="AF799" s="118"/>
      <c r="AG799" s="118"/>
      <c r="AH799" s="118"/>
      <c r="AI799" s="118"/>
      <c r="AJ799" s="118"/>
      <c r="AK799" s="118"/>
      <c r="AL799" s="118"/>
      <c r="AM799" s="118"/>
      <c r="AN799" s="118"/>
      <c r="AO799" s="118"/>
      <c r="AP799" s="118"/>
      <c r="AQ799" s="118"/>
      <c r="AR799" s="118"/>
      <c r="AS799" s="19"/>
      <c r="AT799" s="19"/>
      <c r="AU799" s="19"/>
      <c r="AV799" s="19"/>
      <c r="AW799" s="19"/>
      <c r="AX799" s="19"/>
      <c r="AY799" s="19"/>
      <c r="AZ799" s="19"/>
      <c r="BA799" s="19"/>
      <c r="BB799" s="19"/>
      <c r="BC799" s="19"/>
      <c r="BG799" s="12"/>
      <c r="BH799" s="12"/>
      <c r="BI799" s="12"/>
      <c r="BJ799" s="12"/>
      <c r="BK799" s="12"/>
      <c r="BL799" s="12"/>
      <c r="BM799" s="12"/>
      <c r="BN799" s="12"/>
      <c r="BO799" s="12"/>
      <c r="BP799" s="12"/>
      <c r="BQ799" s="12"/>
      <c r="BR799" s="12"/>
      <c r="BS799" s="12"/>
      <c r="BT799" s="76"/>
      <c r="BU799" s="76"/>
    </row>
    <row r="800" spans="1:73">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18"/>
      <c r="AD800" s="118"/>
      <c r="AE800" s="118"/>
      <c r="AF800" s="118"/>
      <c r="AG800" s="118"/>
      <c r="AH800" s="118"/>
      <c r="AI800" s="118"/>
      <c r="AJ800" s="118"/>
      <c r="AK800" s="118"/>
      <c r="AL800" s="118"/>
      <c r="AM800" s="118"/>
      <c r="AN800" s="118"/>
      <c r="AO800" s="118"/>
      <c r="AP800" s="118"/>
      <c r="AQ800" s="118"/>
      <c r="AR800" s="118"/>
      <c r="AS800" s="19"/>
      <c r="AT800" s="19"/>
      <c r="AU800" s="19"/>
      <c r="AV800" s="19"/>
      <c r="AW800" s="19"/>
      <c r="AX800" s="19"/>
      <c r="AY800" s="19"/>
      <c r="AZ800" s="19"/>
      <c r="BA800" s="19"/>
      <c r="BB800" s="19"/>
      <c r="BC800" s="19"/>
      <c r="BG800" s="12"/>
      <c r="BH800" s="12"/>
      <c r="BI800" s="12"/>
      <c r="BJ800" s="12"/>
      <c r="BK800" s="12"/>
      <c r="BL800" s="12"/>
      <c r="BM800" s="12"/>
      <c r="BN800" s="12"/>
      <c r="BO800" s="12"/>
      <c r="BP800" s="12"/>
      <c r="BQ800" s="12"/>
      <c r="BR800" s="12"/>
      <c r="BS800" s="12"/>
      <c r="BT800" s="76"/>
      <c r="BU800" s="76"/>
    </row>
    <row r="801" spans="1:73">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c r="AH801" s="19"/>
      <c r="AI801" s="19"/>
      <c r="AJ801" s="19"/>
      <c r="AK801" s="19"/>
      <c r="AL801" s="19"/>
      <c r="AM801" s="19"/>
      <c r="AN801" s="19"/>
      <c r="AO801" s="19"/>
      <c r="AP801" s="19"/>
      <c r="AQ801" s="19"/>
      <c r="AR801" s="19"/>
      <c r="AS801" s="19"/>
      <c r="AT801" s="19"/>
      <c r="AU801" s="19"/>
      <c r="AV801" s="19"/>
      <c r="AW801" s="19"/>
      <c r="AX801" s="19"/>
      <c r="AY801" s="19"/>
      <c r="AZ801" s="19"/>
      <c r="BA801" s="19"/>
      <c r="BB801" s="19"/>
      <c r="BC801" s="19"/>
      <c r="BG801" s="12"/>
      <c r="BH801" s="12"/>
      <c r="BI801" s="12"/>
      <c r="BJ801" s="12"/>
      <c r="BK801" s="12"/>
      <c r="BL801" s="12"/>
      <c r="BM801" s="12"/>
      <c r="BN801" s="12"/>
      <c r="BO801" s="12"/>
      <c r="BP801" s="12"/>
      <c r="BQ801" s="12"/>
      <c r="BR801" s="12"/>
      <c r="BS801" s="12"/>
      <c r="BT801" s="76"/>
      <c r="BU801" s="76"/>
    </row>
    <row r="802" spans="1:73">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c r="AH802" s="19"/>
      <c r="AI802" s="19"/>
      <c r="AJ802" s="19"/>
      <c r="AK802" s="19"/>
      <c r="AL802" s="19"/>
      <c r="AM802" s="19"/>
      <c r="AN802" s="19"/>
      <c r="AO802" s="19"/>
      <c r="AP802" s="19"/>
      <c r="AQ802" s="19"/>
      <c r="AR802" s="19"/>
      <c r="AS802" s="19"/>
      <c r="AT802" s="19"/>
      <c r="AU802" s="19"/>
      <c r="AV802" s="19"/>
      <c r="AW802" s="19"/>
      <c r="AX802" s="19"/>
      <c r="AY802" s="19"/>
      <c r="AZ802" s="19"/>
      <c r="BA802" s="19"/>
      <c r="BB802" s="19"/>
      <c r="BC802" s="19"/>
      <c r="BG802" s="12"/>
      <c r="BH802" s="12"/>
      <c r="BI802" s="12"/>
      <c r="BJ802" s="12"/>
      <c r="BK802" s="12"/>
      <c r="BL802" s="12"/>
      <c r="BM802" s="12"/>
      <c r="BN802" s="12"/>
      <c r="BO802" s="12"/>
      <c r="BP802" s="12"/>
      <c r="BQ802" s="12"/>
      <c r="BR802" s="12"/>
      <c r="BS802" s="12"/>
      <c r="BT802" s="76"/>
      <c r="BU802" s="76"/>
    </row>
    <row r="803" spans="1:73" ht="20.25">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92" t="str">
        <f>H1</f>
        <v>International North Sea Cod reading 2012, AGE</v>
      </c>
      <c r="AD803" s="118"/>
      <c r="AE803" s="118"/>
      <c r="AF803" s="118"/>
      <c r="AG803" s="118"/>
      <c r="AH803" s="118"/>
      <c r="AI803" s="118"/>
      <c r="AJ803" s="118"/>
      <c r="AK803" s="118"/>
      <c r="AL803" s="118"/>
      <c r="AM803" s="118"/>
      <c r="AN803" s="118"/>
      <c r="AO803" s="118"/>
      <c r="AP803" s="118"/>
      <c r="AQ803" s="118"/>
      <c r="AR803" s="118"/>
      <c r="AS803" s="19"/>
      <c r="AT803" s="19"/>
      <c r="AU803" s="19"/>
      <c r="AV803" s="19"/>
      <c r="AW803" s="19"/>
      <c r="AX803" s="19"/>
      <c r="AY803" s="19"/>
      <c r="AZ803" s="19"/>
      <c r="BA803" s="19"/>
      <c r="BB803" s="19"/>
      <c r="BC803" s="19"/>
      <c r="BG803" s="12"/>
      <c r="BH803" s="12"/>
      <c r="BI803" s="12"/>
      <c r="BJ803" s="12"/>
      <c r="BK803" s="12"/>
      <c r="BL803" s="12"/>
      <c r="BM803" s="12"/>
      <c r="BN803" s="12"/>
      <c r="BO803" s="12"/>
      <c r="BP803" s="12"/>
      <c r="BQ803" s="12"/>
      <c r="BR803" s="12"/>
      <c r="BS803" s="12"/>
      <c r="BT803" s="76"/>
      <c r="BU803" s="76"/>
    </row>
    <row r="804" spans="1:73">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25"/>
      <c r="AD804" s="125"/>
      <c r="AE804" s="125"/>
      <c r="AF804" s="125"/>
      <c r="AG804" s="125"/>
      <c r="AH804" s="125"/>
      <c r="AI804" s="125"/>
      <c r="AJ804" s="125"/>
      <c r="AK804" s="125"/>
      <c r="AL804" s="125"/>
      <c r="AM804" s="125"/>
      <c r="AN804" s="125"/>
      <c r="AO804" s="125"/>
      <c r="AP804" s="125"/>
      <c r="AQ804" s="125"/>
      <c r="AR804" s="125"/>
      <c r="AS804" s="19"/>
      <c r="AT804" s="19"/>
      <c r="AU804" s="19"/>
      <c r="AV804" s="19"/>
      <c r="AW804" s="19"/>
      <c r="AX804" s="19"/>
      <c r="AY804" s="19"/>
      <c r="AZ804" s="19"/>
      <c r="BA804" s="19"/>
      <c r="BB804" s="19"/>
      <c r="BC804" s="19"/>
      <c r="BG804" s="12"/>
      <c r="BH804" s="12"/>
      <c r="BI804" s="12"/>
      <c r="BJ804" s="12"/>
      <c r="BK804" s="12"/>
      <c r="BL804" s="12"/>
      <c r="BM804" s="12"/>
      <c r="BN804" s="12"/>
      <c r="BO804" s="12"/>
      <c r="BP804" s="12"/>
      <c r="BQ804" s="12"/>
      <c r="BR804" s="12"/>
      <c r="BS804" s="12"/>
      <c r="BT804" s="76"/>
      <c r="BU804" s="76"/>
    </row>
    <row r="805" spans="1:73">
      <c r="A805" s="214"/>
      <c r="B805" s="214"/>
      <c r="C805" s="214"/>
      <c r="D805" s="214"/>
      <c r="E805" s="332"/>
      <c r="F805" s="332"/>
      <c r="G805" s="214"/>
      <c r="H805" s="333"/>
      <c r="I805" s="333"/>
      <c r="J805" s="214"/>
      <c r="K805" s="214"/>
      <c r="L805" s="214"/>
      <c r="M805" s="214"/>
      <c r="N805" s="214"/>
      <c r="O805" s="214"/>
      <c r="P805" s="214"/>
      <c r="Q805" s="214"/>
      <c r="R805" s="248"/>
      <c r="S805" s="248"/>
      <c r="T805" s="248"/>
      <c r="U805" s="248"/>
      <c r="V805" s="248"/>
      <c r="W805" s="248"/>
      <c r="X805" s="248"/>
      <c r="Y805" s="248"/>
      <c r="Z805" s="248"/>
      <c r="AA805" s="19"/>
      <c r="AB805" s="19"/>
      <c r="AC805" s="125"/>
      <c r="AD805" s="125"/>
      <c r="AE805" s="125"/>
      <c r="AF805" s="125"/>
      <c r="AG805" s="125"/>
      <c r="AH805" s="125"/>
      <c r="AI805" s="125"/>
      <c r="AJ805" s="125"/>
      <c r="AK805" s="125"/>
      <c r="AL805" s="125"/>
      <c r="AM805" s="125"/>
      <c r="AN805" s="125"/>
      <c r="AO805" s="125"/>
      <c r="AP805" s="125"/>
      <c r="AQ805" s="125"/>
      <c r="AR805" s="125"/>
      <c r="AS805" s="19"/>
      <c r="AT805" s="19"/>
      <c r="AU805" s="19"/>
      <c r="AV805" s="19"/>
      <c r="AW805" s="19"/>
      <c r="AX805" s="19"/>
      <c r="AY805" s="19"/>
      <c r="AZ805" s="19"/>
      <c r="BA805" s="19"/>
      <c r="BB805" s="19"/>
      <c r="BC805" s="19"/>
      <c r="BG805" s="12"/>
      <c r="BH805" s="12"/>
      <c r="BI805" s="12"/>
      <c r="BJ805" s="12"/>
      <c r="BK805" s="12"/>
      <c r="BL805" s="12"/>
      <c r="BM805" s="12"/>
      <c r="BN805" s="12"/>
      <c r="BO805" s="12"/>
      <c r="BP805" s="12"/>
      <c r="BQ805" s="12"/>
      <c r="BR805" s="12"/>
      <c r="BS805" s="12"/>
      <c r="BT805" s="76"/>
      <c r="BU805" s="76"/>
    </row>
    <row r="806" spans="1:73">
      <c r="A806" s="335" t="s">
        <v>110</v>
      </c>
      <c r="B806" s="336"/>
      <c r="C806" s="337"/>
      <c r="D806" s="336" t="s">
        <v>70</v>
      </c>
      <c r="E806" s="338"/>
      <c r="F806" s="336" t="s">
        <v>70</v>
      </c>
      <c r="G806" s="337"/>
      <c r="H806" s="336" t="s">
        <v>70</v>
      </c>
      <c r="I806" s="336"/>
      <c r="J806" s="337"/>
      <c r="K806" s="336" t="s">
        <v>70</v>
      </c>
      <c r="L806" s="337"/>
      <c r="M806" s="336" t="s">
        <v>70</v>
      </c>
      <c r="N806" s="337"/>
      <c r="O806" s="337"/>
      <c r="P806" s="336" t="s">
        <v>70</v>
      </c>
      <c r="Q806" s="337"/>
      <c r="R806" s="339"/>
      <c r="S806" s="336" t="s">
        <v>70</v>
      </c>
      <c r="T806" s="339"/>
      <c r="U806" s="336" t="s">
        <v>70</v>
      </c>
      <c r="V806" s="339"/>
      <c r="W806" s="336" t="s">
        <v>70</v>
      </c>
      <c r="X806" s="339"/>
      <c r="Y806" s="339"/>
      <c r="Z806" s="336" t="s">
        <v>70</v>
      </c>
      <c r="AA806" s="19"/>
      <c r="AB806" s="19"/>
      <c r="AC806" s="125"/>
      <c r="AD806" s="125"/>
      <c r="AE806" s="125"/>
      <c r="AF806" s="125"/>
      <c r="AG806" s="125"/>
      <c r="AH806" s="125"/>
      <c r="AI806" s="125"/>
      <c r="AJ806" s="125"/>
      <c r="AK806" s="125"/>
      <c r="AL806" s="125"/>
      <c r="AM806" s="125"/>
      <c r="AN806" s="125"/>
      <c r="AO806" s="125"/>
      <c r="AP806" s="125"/>
      <c r="AQ806" s="125"/>
      <c r="AR806" s="125"/>
      <c r="AS806" s="19"/>
      <c r="AT806" s="19"/>
      <c r="AU806" s="19"/>
      <c r="AV806" s="19"/>
      <c r="AW806" s="19"/>
      <c r="AX806" s="19"/>
      <c r="AY806" s="19"/>
      <c r="AZ806" s="19"/>
      <c r="BA806" s="19"/>
      <c r="BB806" s="19"/>
      <c r="BC806" s="19"/>
      <c r="BG806" s="12"/>
      <c r="BH806" s="12"/>
      <c r="BI806" s="12"/>
      <c r="BJ806" s="12"/>
      <c r="BK806" s="12"/>
      <c r="BL806" s="12"/>
      <c r="BM806" s="12"/>
      <c r="BN806" s="12"/>
      <c r="BO806" s="12"/>
      <c r="BP806" s="12"/>
      <c r="BQ806" s="12"/>
      <c r="BR806" s="12"/>
      <c r="BS806" s="12"/>
      <c r="BT806" s="76"/>
      <c r="BU806" s="76"/>
    </row>
    <row r="807" spans="1:73">
      <c r="A807" s="214"/>
      <c r="B807" s="214"/>
      <c r="C807" s="214"/>
      <c r="D807" s="214"/>
      <c r="E807" s="332"/>
      <c r="F807" s="332"/>
      <c r="G807" s="214"/>
      <c r="H807" s="333"/>
      <c r="I807" s="333"/>
      <c r="J807" s="214"/>
      <c r="K807" s="214"/>
      <c r="L807" s="214"/>
      <c r="M807" s="214"/>
      <c r="N807" s="214"/>
      <c r="O807" s="214"/>
      <c r="P807" s="214"/>
      <c r="Q807" s="214"/>
      <c r="R807" s="214"/>
      <c r="S807" s="214"/>
      <c r="T807" s="214"/>
      <c r="U807" s="214"/>
      <c r="V807" s="214"/>
      <c r="W807" s="214"/>
      <c r="X807" s="214"/>
      <c r="Y807" s="214"/>
      <c r="Z807" s="214"/>
      <c r="AA807" s="19"/>
      <c r="AB807" s="19"/>
      <c r="AC807" s="125"/>
      <c r="AD807" s="125"/>
      <c r="AE807" s="125"/>
      <c r="AF807" s="125"/>
      <c r="AG807" s="125"/>
      <c r="AH807" s="125"/>
      <c r="AI807" s="125"/>
      <c r="AJ807" s="125"/>
      <c r="AK807" s="125"/>
      <c r="AL807" s="125"/>
      <c r="AM807" s="125"/>
      <c r="AN807" s="125"/>
      <c r="AO807" s="125"/>
      <c r="AP807" s="125"/>
      <c r="AQ807" s="125"/>
      <c r="AR807" s="125"/>
      <c r="AS807" s="19"/>
      <c r="AT807" s="19"/>
      <c r="AU807" s="19"/>
      <c r="AV807" s="19"/>
      <c r="AW807" s="19"/>
      <c r="AX807" s="19"/>
      <c r="AY807" s="19"/>
      <c r="AZ807" s="19"/>
      <c r="BA807" s="19"/>
      <c r="BB807" s="19"/>
      <c r="BC807" s="19"/>
      <c r="BG807" s="12"/>
      <c r="BH807" s="12"/>
      <c r="BI807" s="12"/>
      <c r="BJ807" s="12"/>
      <c r="BK807" s="12"/>
      <c r="BL807" s="12"/>
      <c r="BM807" s="12"/>
      <c r="BN807" s="12"/>
      <c r="BO807" s="12"/>
      <c r="BP807" s="12"/>
      <c r="BQ807" s="12"/>
      <c r="BR807" s="12"/>
      <c r="BS807" s="12"/>
      <c r="BT807" s="76"/>
      <c r="BU807" s="76"/>
    </row>
    <row r="808" spans="1:73">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25"/>
      <c r="AD808" s="125"/>
      <c r="AE808" s="125"/>
      <c r="AF808" s="125"/>
      <c r="AG808" s="125"/>
      <c r="AH808" s="125"/>
      <c r="AI808" s="125"/>
      <c r="AJ808" s="125"/>
      <c r="AK808" s="125"/>
      <c r="AL808" s="125"/>
      <c r="AM808" s="125"/>
      <c r="AN808" s="125"/>
      <c r="AO808" s="125"/>
      <c r="AP808" s="125"/>
      <c r="AQ808" s="125"/>
      <c r="AR808" s="125"/>
      <c r="AS808" s="19"/>
      <c r="AT808" s="19"/>
      <c r="AU808" s="19"/>
      <c r="AV808" s="19"/>
      <c r="AW808" s="19"/>
      <c r="AX808" s="19"/>
      <c r="AY808" s="19"/>
      <c r="AZ808" s="19"/>
      <c r="BA808" s="19"/>
      <c r="BB808" s="19"/>
      <c r="BC808" s="19"/>
      <c r="BG808" s="12"/>
      <c r="BH808" s="12"/>
      <c r="BI808" s="12"/>
      <c r="BJ808" s="12"/>
      <c r="BK808" s="12"/>
      <c r="BL808" s="12"/>
      <c r="BM808" s="12"/>
      <c r="BN808" s="12"/>
      <c r="BO808" s="12"/>
      <c r="BP808" s="12"/>
      <c r="BQ808" s="12"/>
      <c r="BR808" s="12"/>
      <c r="BS808" s="12"/>
      <c r="BT808" s="76"/>
      <c r="BU808" s="76"/>
    </row>
    <row r="809" spans="1:73">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25"/>
      <c r="AD809" s="125"/>
      <c r="AE809" s="125"/>
      <c r="AF809" s="125"/>
      <c r="AG809" s="125"/>
      <c r="AH809" s="125"/>
      <c r="AI809" s="125"/>
      <c r="AJ809" s="125"/>
      <c r="AK809" s="125"/>
      <c r="AL809" s="125"/>
      <c r="AM809" s="125"/>
      <c r="AN809" s="125"/>
      <c r="AO809" s="125"/>
      <c r="AP809" s="125"/>
      <c r="AQ809" s="125"/>
      <c r="AR809" s="125"/>
      <c r="AS809" s="19"/>
      <c r="AT809" s="19"/>
      <c r="AU809" s="19"/>
      <c r="AV809" s="19"/>
      <c r="AW809" s="19"/>
      <c r="AX809" s="19"/>
      <c r="AY809" s="19"/>
      <c r="AZ809" s="19"/>
      <c r="BA809" s="19"/>
      <c r="BB809" s="19"/>
      <c r="BC809" s="19"/>
      <c r="BG809" s="12"/>
      <c r="BH809" s="12"/>
      <c r="BI809" s="12"/>
      <c r="BJ809" s="12"/>
      <c r="BK809" s="12"/>
      <c r="BL809" s="12"/>
      <c r="BM809" s="12"/>
      <c r="BN809" s="12"/>
      <c r="BO809" s="12"/>
      <c r="BP809" s="12"/>
      <c r="BQ809" s="12"/>
      <c r="BR809" s="12"/>
      <c r="BS809" s="12"/>
      <c r="BT809" s="76"/>
      <c r="BU809" s="76"/>
    </row>
    <row r="810" spans="1:73">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25"/>
      <c r="AD810" s="125"/>
      <c r="AE810" s="125"/>
      <c r="AF810" s="125"/>
      <c r="AG810" s="125"/>
      <c r="AH810" s="125"/>
      <c r="AI810" s="125"/>
      <c r="AJ810" s="125"/>
      <c r="AK810" s="125"/>
      <c r="AL810" s="125"/>
      <c r="AM810" s="125"/>
      <c r="AN810" s="125"/>
      <c r="AO810" s="125"/>
      <c r="AP810" s="125"/>
      <c r="AQ810" s="125"/>
      <c r="AR810" s="125"/>
      <c r="AS810" s="19"/>
      <c r="AT810" s="19"/>
      <c r="AU810" s="19"/>
      <c r="AV810" s="19"/>
      <c r="AW810" s="19"/>
      <c r="AX810" s="19"/>
      <c r="AY810" s="19"/>
      <c r="AZ810" s="19"/>
      <c r="BA810" s="19"/>
      <c r="BB810" s="19"/>
      <c r="BC810" s="19"/>
      <c r="BG810" s="12"/>
      <c r="BH810" s="12"/>
      <c r="BI810" s="12"/>
      <c r="BJ810" s="12"/>
      <c r="BK810" s="12"/>
      <c r="BL810" s="12"/>
      <c r="BM810" s="12"/>
      <c r="BN810" s="12"/>
      <c r="BO810" s="12"/>
      <c r="BP810" s="12"/>
      <c r="BQ810" s="12"/>
      <c r="BR810" s="12"/>
      <c r="BS810" s="12"/>
      <c r="BT810" s="76"/>
      <c r="BU810" s="76"/>
    </row>
    <row r="811" spans="1:73">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25"/>
      <c r="AD811" s="125"/>
      <c r="AE811" s="125"/>
      <c r="AF811" s="125"/>
      <c r="AG811" s="125"/>
      <c r="AH811" s="125"/>
      <c r="AI811" s="125"/>
      <c r="AJ811" s="125"/>
      <c r="AK811" s="125"/>
      <c r="AL811" s="125"/>
      <c r="AM811" s="125"/>
      <c r="AN811" s="125"/>
      <c r="AO811" s="125"/>
      <c r="AP811" s="125"/>
      <c r="AQ811" s="125"/>
      <c r="AR811" s="125"/>
      <c r="AS811" s="19"/>
      <c r="AT811" s="19"/>
      <c r="AU811" s="19"/>
      <c r="AV811" s="19"/>
      <c r="AW811" s="19"/>
      <c r="AX811" s="19"/>
      <c r="AY811" s="19"/>
      <c r="AZ811" s="19"/>
      <c r="BA811" s="19"/>
      <c r="BB811" s="19"/>
      <c r="BC811" s="19"/>
      <c r="BT811" s="76"/>
      <c r="BU811" s="76"/>
    </row>
    <row r="812" spans="1:73">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25"/>
      <c r="AD812" s="125"/>
      <c r="AE812" s="125"/>
      <c r="AF812" s="125"/>
      <c r="AG812" s="125"/>
      <c r="AH812" s="125"/>
      <c r="AI812" s="125"/>
      <c r="AJ812" s="125"/>
      <c r="AK812" s="125"/>
      <c r="AL812" s="125"/>
      <c r="AM812" s="125"/>
      <c r="AN812" s="125"/>
      <c r="AO812" s="125"/>
      <c r="AP812" s="125"/>
      <c r="AQ812" s="125"/>
      <c r="AR812" s="125"/>
      <c r="AS812" s="19"/>
      <c r="AT812" s="19"/>
      <c r="AU812" s="19"/>
      <c r="AV812" s="19"/>
      <c r="AW812" s="19"/>
      <c r="AX812" s="19"/>
      <c r="AY812" s="19"/>
      <c r="AZ812" s="19"/>
      <c r="BA812" s="19"/>
      <c r="BB812" s="19"/>
      <c r="BC812" s="19"/>
      <c r="BD812" s="76"/>
      <c r="BE812" s="76"/>
      <c r="BF812" s="76"/>
      <c r="BG812" s="76"/>
      <c r="BH812" s="76"/>
      <c r="BI812" s="76"/>
      <c r="BJ812" s="76"/>
      <c r="BK812" s="76"/>
      <c r="BL812" s="76"/>
      <c r="BM812" s="76"/>
      <c r="BN812" s="76"/>
      <c r="BO812" s="76"/>
      <c r="BP812" s="76"/>
      <c r="BQ812" s="76"/>
      <c r="BR812" s="76"/>
      <c r="BS812" s="76"/>
      <c r="BT812" s="76"/>
      <c r="BU812" s="76"/>
    </row>
    <row r="813" spans="1:7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25"/>
      <c r="AD813" s="125"/>
      <c r="AE813" s="125"/>
      <c r="AF813" s="125"/>
      <c r="AG813" s="125"/>
      <c r="AH813" s="125"/>
      <c r="AI813" s="125"/>
      <c r="AJ813" s="125"/>
      <c r="AK813" s="125"/>
      <c r="AL813" s="125"/>
      <c r="AM813" s="125"/>
      <c r="AN813" s="125"/>
      <c r="AO813" s="125"/>
      <c r="AP813" s="125"/>
      <c r="AQ813" s="125"/>
      <c r="AR813" s="125"/>
      <c r="AS813" s="19"/>
      <c r="AT813" s="19"/>
      <c r="AU813" s="19"/>
      <c r="AV813" s="19"/>
      <c r="AW813" s="19"/>
      <c r="AX813" s="19"/>
      <c r="AY813" s="19"/>
      <c r="AZ813" s="19"/>
      <c r="BA813" s="19"/>
      <c r="BB813" s="19"/>
      <c r="BC813" s="19"/>
      <c r="BD813" s="76"/>
      <c r="BE813" s="76"/>
      <c r="BF813" s="76"/>
      <c r="BG813" s="76"/>
      <c r="BH813" s="76"/>
      <c r="BI813" s="76"/>
      <c r="BJ813" s="76"/>
      <c r="BK813" s="76"/>
      <c r="BL813" s="76"/>
      <c r="BM813" s="76"/>
      <c r="BN813" s="76"/>
      <c r="BO813" s="76"/>
      <c r="BP813" s="76"/>
      <c r="BQ813" s="76"/>
      <c r="BR813" s="76"/>
      <c r="BS813" s="76"/>
      <c r="BT813" s="76"/>
      <c r="BU813" s="76"/>
    </row>
    <row r="814" spans="1:73">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25"/>
      <c r="AD814" s="125"/>
      <c r="AE814" s="125"/>
      <c r="AF814" s="125"/>
      <c r="AG814" s="125"/>
      <c r="AH814" s="125"/>
      <c r="AI814" s="125"/>
      <c r="AJ814" s="125"/>
      <c r="AK814" s="125"/>
      <c r="AL814" s="125"/>
      <c r="AM814" s="125"/>
      <c r="AN814" s="125"/>
      <c r="AO814" s="125"/>
      <c r="AP814" s="125"/>
      <c r="AQ814" s="125"/>
      <c r="AR814" s="125"/>
      <c r="AS814" s="19"/>
      <c r="AT814" s="19"/>
      <c r="AU814" s="19"/>
      <c r="AV814" s="19"/>
      <c r="AW814" s="19"/>
      <c r="AX814" s="19"/>
      <c r="AY814" s="19"/>
      <c r="AZ814" s="19"/>
      <c r="BA814" s="19"/>
      <c r="BB814" s="19"/>
      <c r="BC814" s="19"/>
      <c r="BD814" s="76"/>
      <c r="BE814" s="76"/>
      <c r="BF814" s="76"/>
      <c r="BG814" s="76"/>
      <c r="BH814" s="76"/>
      <c r="BI814" s="76"/>
      <c r="BJ814" s="76"/>
      <c r="BK814" s="76"/>
      <c r="BL814" s="76"/>
      <c r="BM814" s="76"/>
      <c r="BN814" s="76"/>
      <c r="BO814" s="76"/>
      <c r="BP814" s="76"/>
      <c r="BQ814" s="76"/>
      <c r="BR814" s="76"/>
      <c r="BS814" s="76"/>
      <c r="BT814" s="76"/>
      <c r="BU814" s="76"/>
    </row>
    <row r="815" spans="1:73">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25"/>
      <c r="AD815" s="125"/>
      <c r="AE815" s="125"/>
      <c r="AF815" s="125"/>
      <c r="AG815" s="125"/>
      <c r="AH815" s="125"/>
      <c r="AI815" s="125"/>
      <c r="AJ815" s="125"/>
      <c r="AK815" s="125"/>
      <c r="AL815" s="125"/>
      <c r="AM815" s="125"/>
      <c r="AN815" s="125"/>
      <c r="AO815" s="125"/>
      <c r="AP815" s="125"/>
      <c r="AQ815" s="125"/>
      <c r="AR815" s="125"/>
      <c r="AS815" s="19"/>
      <c r="AT815" s="19"/>
      <c r="AU815" s="19"/>
      <c r="AV815" s="19"/>
      <c r="AW815" s="19"/>
      <c r="AX815" s="19"/>
      <c r="AY815" s="19"/>
      <c r="AZ815" s="19"/>
      <c r="BA815" s="19"/>
      <c r="BB815" s="19"/>
      <c r="BC815" s="19"/>
      <c r="BD815" s="76"/>
      <c r="BE815" s="76"/>
      <c r="BF815" s="76"/>
      <c r="BG815" s="76"/>
      <c r="BH815" s="76"/>
      <c r="BI815" s="76"/>
      <c r="BJ815" s="76"/>
      <c r="BK815" s="76"/>
      <c r="BL815" s="76"/>
      <c r="BM815" s="76"/>
      <c r="BN815" s="76"/>
      <c r="BO815" s="76"/>
      <c r="BP815" s="76"/>
      <c r="BQ815" s="76"/>
      <c r="BR815" s="76"/>
      <c r="BS815" s="76"/>
      <c r="BT815" s="76"/>
      <c r="BU815" s="76"/>
    </row>
    <row r="816" spans="1:73">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25"/>
      <c r="AD816" s="125"/>
      <c r="AE816" s="125"/>
      <c r="AF816" s="125"/>
      <c r="AG816" s="125"/>
      <c r="AH816" s="125"/>
      <c r="AI816" s="125"/>
      <c r="AJ816" s="125"/>
      <c r="AK816" s="125"/>
      <c r="AL816" s="125"/>
      <c r="AM816" s="125"/>
      <c r="AN816" s="125"/>
      <c r="AO816" s="125"/>
      <c r="AP816" s="125"/>
      <c r="AQ816" s="125"/>
      <c r="AR816" s="125"/>
      <c r="AS816" s="19"/>
      <c r="AT816" s="19"/>
      <c r="AU816" s="19"/>
      <c r="AV816" s="19"/>
      <c r="AW816" s="19"/>
      <c r="AX816" s="19"/>
      <c r="AY816" s="19"/>
      <c r="AZ816" s="19"/>
      <c r="BA816" s="19"/>
      <c r="BB816" s="19"/>
      <c r="BC816" s="19"/>
      <c r="BD816" s="76"/>
      <c r="BE816" s="76"/>
      <c r="BF816" s="76"/>
      <c r="BG816" s="76"/>
      <c r="BH816" s="76"/>
      <c r="BI816" s="76"/>
      <c r="BJ816" s="76"/>
      <c r="BK816" s="76"/>
      <c r="BL816" s="76"/>
      <c r="BM816" s="76"/>
      <c r="BN816" s="76"/>
      <c r="BO816" s="76"/>
      <c r="BP816" s="76"/>
      <c r="BQ816" s="76"/>
      <c r="BR816" s="76"/>
      <c r="BS816" s="76"/>
      <c r="BT816" s="76"/>
      <c r="BU816" s="76"/>
    </row>
    <row r="817" spans="1:73">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25"/>
      <c r="AD817" s="125"/>
      <c r="AE817" s="125"/>
      <c r="AF817" s="125"/>
      <c r="AG817" s="125"/>
      <c r="AH817" s="125"/>
      <c r="AI817" s="125"/>
      <c r="AJ817" s="125"/>
      <c r="AK817" s="125"/>
      <c r="AL817" s="125"/>
      <c r="AM817" s="125"/>
      <c r="AN817" s="125"/>
      <c r="AO817" s="125"/>
      <c r="AP817" s="125"/>
      <c r="AQ817" s="125"/>
      <c r="AR817" s="125"/>
      <c r="AS817" s="19"/>
      <c r="AT817" s="19"/>
      <c r="AU817" s="19"/>
      <c r="AV817" s="19"/>
      <c r="AW817" s="19"/>
      <c r="AX817" s="19"/>
      <c r="AY817" s="19"/>
      <c r="AZ817" s="19"/>
      <c r="BA817" s="19"/>
      <c r="BB817" s="19"/>
      <c r="BC817" s="19"/>
      <c r="BD817" s="76"/>
      <c r="BE817" s="76"/>
      <c r="BF817" s="76"/>
      <c r="BG817" s="76"/>
      <c r="BH817" s="76"/>
      <c r="BI817" s="76"/>
      <c r="BJ817" s="76"/>
      <c r="BK817" s="76"/>
      <c r="BL817" s="76"/>
      <c r="BM817" s="76"/>
      <c r="BN817" s="76"/>
      <c r="BO817" s="76"/>
      <c r="BP817" s="76"/>
      <c r="BQ817" s="76"/>
      <c r="BR817" s="76"/>
      <c r="BS817" s="76"/>
      <c r="BT817" s="76"/>
      <c r="BU817" s="76"/>
    </row>
    <row r="818" spans="1:73">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25"/>
      <c r="AD818" s="125"/>
      <c r="AE818" s="125"/>
      <c r="AF818" s="125"/>
      <c r="AG818" s="125"/>
      <c r="AH818" s="125"/>
      <c r="AI818" s="125"/>
      <c r="AJ818" s="125"/>
      <c r="AK818" s="125"/>
      <c r="AL818" s="125"/>
      <c r="AM818" s="125"/>
      <c r="AN818" s="125"/>
      <c r="AO818" s="125"/>
      <c r="AP818" s="125"/>
      <c r="AQ818" s="125"/>
      <c r="AR818" s="125"/>
      <c r="AS818" s="19"/>
      <c r="AT818" s="19"/>
      <c r="AU818" s="19"/>
      <c r="AV818" s="19"/>
      <c r="AW818" s="19"/>
      <c r="AX818" s="19"/>
      <c r="AY818" s="19"/>
      <c r="AZ818" s="19"/>
      <c r="BA818" s="19"/>
      <c r="BB818" s="19"/>
      <c r="BC818" s="19"/>
      <c r="BD818" s="76"/>
      <c r="BE818" s="76"/>
      <c r="BF818" s="76"/>
      <c r="BG818" s="76"/>
      <c r="BH818" s="76"/>
      <c r="BI818" s="76"/>
      <c r="BJ818" s="76"/>
      <c r="BK818" s="76"/>
      <c r="BL818" s="76"/>
      <c r="BM818" s="76"/>
      <c r="BN818" s="76"/>
      <c r="BO818" s="76"/>
      <c r="BP818" s="76"/>
      <c r="BQ818" s="76"/>
      <c r="BR818" s="76"/>
      <c r="BS818" s="76"/>
      <c r="BT818" s="76"/>
      <c r="BU818" s="76"/>
    </row>
    <row r="819" spans="1:73">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25"/>
      <c r="AD819" s="125"/>
      <c r="AE819" s="125"/>
      <c r="AF819" s="125"/>
      <c r="AG819" s="125"/>
      <c r="AH819" s="125"/>
      <c r="AI819" s="125"/>
      <c r="AJ819" s="125"/>
      <c r="AK819" s="125"/>
      <c r="AL819" s="125"/>
      <c r="AM819" s="125"/>
      <c r="AN819" s="125"/>
      <c r="AO819" s="125"/>
      <c r="AP819" s="125"/>
      <c r="AQ819" s="125"/>
      <c r="AR819" s="125"/>
      <c r="AS819" s="19"/>
      <c r="AT819" s="19"/>
      <c r="AU819" s="19"/>
      <c r="AV819" s="19"/>
      <c r="AW819" s="19"/>
      <c r="AX819" s="19"/>
      <c r="AY819" s="19"/>
      <c r="AZ819" s="19"/>
      <c r="BA819" s="19"/>
      <c r="BB819" s="19"/>
      <c r="BC819" s="19"/>
      <c r="BD819" s="76"/>
      <c r="BE819" s="76"/>
      <c r="BF819" s="76"/>
      <c r="BG819" s="76"/>
      <c r="BH819" s="76"/>
      <c r="BI819" s="76"/>
      <c r="BJ819" s="76"/>
      <c r="BK819" s="76"/>
      <c r="BL819" s="76"/>
      <c r="BM819" s="76"/>
      <c r="BN819" s="76"/>
      <c r="BO819" s="76"/>
      <c r="BP819" s="76"/>
      <c r="BQ819" s="76"/>
      <c r="BR819" s="76"/>
      <c r="BS819" s="76"/>
      <c r="BT819" s="76"/>
      <c r="BU819" s="76"/>
    </row>
    <row r="820" spans="1:73">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25"/>
      <c r="AD820" s="125"/>
      <c r="AE820" s="125"/>
      <c r="AF820" s="125"/>
      <c r="AG820" s="125"/>
      <c r="AH820" s="125"/>
      <c r="AI820" s="125"/>
      <c r="AJ820" s="125"/>
      <c r="AK820" s="125"/>
      <c r="AL820" s="125"/>
      <c r="AM820" s="125"/>
      <c r="AN820" s="125"/>
      <c r="AO820" s="125"/>
      <c r="AP820" s="125"/>
      <c r="AQ820" s="125"/>
      <c r="AR820" s="125"/>
      <c r="AS820" s="19"/>
      <c r="AT820" s="19"/>
      <c r="AU820" s="19"/>
      <c r="AV820" s="19"/>
      <c r="AW820" s="19"/>
      <c r="AX820" s="19"/>
      <c r="AY820" s="19"/>
      <c r="AZ820" s="19"/>
      <c r="BA820" s="19"/>
      <c r="BB820" s="19"/>
      <c r="BC820" s="19"/>
      <c r="BD820" s="76"/>
      <c r="BE820" s="76"/>
      <c r="BF820" s="76"/>
      <c r="BG820" s="76"/>
      <c r="BH820" s="76"/>
      <c r="BI820" s="76"/>
      <c r="BJ820" s="76"/>
      <c r="BK820" s="76"/>
      <c r="BL820" s="76"/>
      <c r="BM820" s="76"/>
      <c r="BN820" s="76"/>
      <c r="BO820" s="76"/>
      <c r="BP820" s="76"/>
      <c r="BQ820" s="76"/>
      <c r="BR820" s="76"/>
      <c r="BS820" s="76"/>
      <c r="BT820" s="76"/>
      <c r="BU820" s="76"/>
    </row>
    <row r="821" spans="1:73">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25"/>
      <c r="AD821" s="125"/>
      <c r="AE821" s="125"/>
      <c r="AF821" s="125"/>
      <c r="AG821" s="125"/>
      <c r="AH821" s="125"/>
      <c r="AI821" s="125"/>
      <c r="AJ821" s="125"/>
      <c r="AK821" s="125"/>
      <c r="AL821" s="125"/>
      <c r="AM821" s="125"/>
      <c r="AN821" s="125"/>
      <c r="AO821" s="125"/>
      <c r="AP821" s="125"/>
      <c r="AQ821" s="125"/>
      <c r="AR821" s="125"/>
      <c r="AS821" s="19"/>
      <c r="AT821" s="19"/>
      <c r="AU821" s="19"/>
      <c r="AV821" s="19"/>
      <c r="AW821" s="19"/>
      <c r="AX821" s="19"/>
      <c r="AY821" s="19"/>
      <c r="AZ821" s="19"/>
      <c r="BA821" s="19"/>
      <c r="BB821" s="19"/>
      <c r="BC821" s="19"/>
      <c r="BD821" s="76"/>
      <c r="BE821" s="76"/>
      <c r="BF821" s="76"/>
      <c r="BG821" s="76"/>
      <c r="BH821" s="76"/>
      <c r="BI821" s="76"/>
      <c r="BJ821" s="76"/>
      <c r="BK821" s="76"/>
      <c r="BL821" s="76"/>
      <c r="BM821" s="76"/>
      <c r="BN821" s="76"/>
      <c r="BO821" s="76"/>
      <c r="BP821" s="76"/>
      <c r="BQ821" s="76"/>
      <c r="BR821" s="76"/>
      <c r="BS821" s="76"/>
      <c r="BT821" s="76"/>
      <c r="BU821" s="76"/>
    </row>
    <row r="822" spans="1:73">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25"/>
      <c r="AD822" s="125"/>
      <c r="AE822" s="125"/>
      <c r="AF822" s="125"/>
      <c r="AG822" s="125"/>
      <c r="AH822" s="125"/>
      <c r="AI822" s="125"/>
      <c r="AJ822" s="125"/>
      <c r="AK822" s="125"/>
      <c r="AL822" s="125"/>
      <c r="AM822" s="125"/>
      <c r="AN822" s="125"/>
      <c r="AO822" s="125"/>
      <c r="AP822" s="125"/>
      <c r="AQ822" s="125"/>
      <c r="AR822" s="125"/>
      <c r="AS822" s="19"/>
      <c r="AT822" s="19"/>
      <c r="AU822" s="19"/>
      <c r="AV822" s="19"/>
      <c r="AW822" s="19"/>
      <c r="AX822" s="19"/>
      <c r="AY822" s="19"/>
      <c r="AZ822" s="19"/>
      <c r="BA822" s="19"/>
      <c r="BB822" s="19"/>
      <c r="BC822" s="19"/>
      <c r="BD822" s="76"/>
      <c r="BE822" s="76"/>
      <c r="BF822" s="76"/>
      <c r="BG822" s="76"/>
      <c r="BH822" s="76"/>
      <c r="BI822" s="76"/>
      <c r="BJ822" s="76"/>
      <c r="BK822" s="76"/>
      <c r="BL822" s="76"/>
      <c r="BM822" s="76"/>
      <c r="BN822" s="76"/>
      <c r="BO822" s="76"/>
      <c r="BP822" s="76"/>
      <c r="BQ822" s="76"/>
      <c r="BR822" s="76"/>
      <c r="BS822" s="76"/>
      <c r="BT822" s="76"/>
      <c r="BU822" s="76"/>
    </row>
    <row r="823" spans="1:7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25"/>
      <c r="AD823" s="125"/>
      <c r="AE823" s="125"/>
      <c r="AF823" s="125"/>
      <c r="AG823" s="125"/>
      <c r="AH823" s="125"/>
      <c r="AI823" s="125"/>
      <c r="AJ823" s="125"/>
      <c r="AK823" s="125"/>
      <c r="AL823" s="125"/>
      <c r="AM823" s="125"/>
      <c r="AN823" s="125"/>
      <c r="AO823" s="125"/>
      <c r="AP823" s="125"/>
      <c r="AQ823" s="125"/>
      <c r="AR823" s="125"/>
      <c r="AS823" s="19"/>
      <c r="AT823" s="19"/>
      <c r="AU823" s="19"/>
      <c r="AV823" s="19"/>
      <c r="AW823" s="19"/>
      <c r="AX823" s="19"/>
      <c r="AY823" s="19"/>
      <c r="AZ823" s="19"/>
      <c r="BA823" s="19"/>
      <c r="BB823" s="19"/>
      <c r="BC823" s="19"/>
      <c r="BD823" s="76"/>
      <c r="BE823" s="76"/>
      <c r="BF823" s="76"/>
      <c r="BG823" s="76"/>
      <c r="BH823" s="76"/>
      <c r="BI823" s="76"/>
      <c r="BJ823" s="76"/>
      <c r="BK823" s="76"/>
      <c r="BL823" s="76"/>
      <c r="BM823" s="76"/>
      <c r="BN823" s="76"/>
      <c r="BO823" s="76"/>
      <c r="BP823" s="76"/>
      <c r="BQ823" s="76"/>
      <c r="BR823" s="76"/>
      <c r="BS823" s="76"/>
      <c r="BT823" s="76"/>
      <c r="BU823" s="76"/>
    </row>
    <row r="824" spans="1:73">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25"/>
      <c r="AD824" s="125"/>
      <c r="AE824" s="125"/>
      <c r="AF824" s="125"/>
      <c r="AG824" s="125"/>
      <c r="AH824" s="125"/>
      <c r="AI824" s="125"/>
      <c r="AJ824" s="125"/>
      <c r="AK824" s="125"/>
      <c r="AL824" s="125"/>
      <c r="AM824" s="125"/>
      <c r="AN824" s="125"/>
      <c r="AO824" s="125"/>
      <c r="AP824" s="125"/>
      <c r="AQ824" s="125"/>
      <c r="AR824" s="125"/>
      <c r="AS824" s="19"/>
      <c r="AT824" s="19"/>
      <c r="AU824" s="19"/>
      <c r="AV824" s="19"/>
      <c r="AW824" s="19"/>
      <c r="AX824" s="19"/>
      <c r="AY824" s="19"/>
      <c r="AZ824" s="19"/>
      <c r="BA824" s="19"/>
      <c r="BB824" s="19"/>
      <c r="BC824" s="19"/>
      <c r="BD824" s="76"/>
      <c r="BE824" s="76"/>
      <c r="BF824" s="76"/>
      <c r="BG824" s="76"/>
      <c r="BH824" s="76"/>
      <c r="BI824" s="76"/>
      <c r="BJ824" s="76"/>
      <c r="BK824" s="76"/>
      <c r="BL824" s="76"/>
      <c r="BM824" s="76"/>
      <c r="BN824" s="76"/>
      <c r="BO824" s="76"/>
      <c r="BP824" s="76"/>
      <c r="BQ824" s="76"/>
      <c r="BR824" s="76"/>
      <c r="BS824" s="76"/>
      <c r="BT824" s="76"/>
      <c r="BU824" s="76"/>
    </row>
    <row r="825" spans="1:73">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25"/>
      <c r="AD825" s="125"/>
      <c r="AE825" s="125"/>
      <c r="AF825" s="125"/>
      <c r="AG825" s="125"/>
      <c r="AH825" s="125"/>
      <c r="AI825" s="125"/>
      <c r="AJ825" s="125"/>
      <c r="AK825" s="125"/>
      <c r="AL825" s="125"/>
      <c r="AM825" s="125"/>
      <c r="AN825" s="125"/>
      <c r="AO825" s="125"/>
      <c r="AP825" s="125"/>
      <c r="AQ825" s="125"/>
      <c r="AR825" s="125"/>
      <c r="AS825" s="19"/>
      <c r="AT825" s="19"/>
      <c r="AU825" s="19"/>
      <c r="AV825" s="19"/>
      <c r="AW825" s="19"/>
      <c r="AX825" s="19"/>
      <c r="AY825" s="19"/>
      <c r="AZ825" s="19"/>
      <c r="BA825" s="19"/>
      <c r="BB825" s="19"/>
      <c r="BC825" s="19"/>
      <c r="BD825" s="76"/>
      <c r="BE825" s="76"/>
      <c r="BF825" s="76"/>
      <c r="BG825" s="76"/>
      <c r="BH825" s="76"/>
      <c r="BI825" s="76"/>
      <c r="BJ825" s="76"/>
      <c r="BK825" s="76"/>
      <c r="BL825" s="76"/>
      <c r="BM825" s="76"/>
      <c r="BN825" s="76"/>
      <c r="BO825" s="76"/>
      <c r="BP825" s="76"/>
      <c r="BQ825" s="76"/>
      <c r="BR825" s="76"/>
      <c r="BS825" s="76"/>
      <c r="BT825" s="76"/>
      <c r="BU825" s="76"/>
    </row>
    <row r="826" spans="1:73">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25"/>
      <c r="AD826" s="125"/>
      <c r="AE826" s="125"/>
      <c r="AF826" s="125"/>
      <c r="AG826" s="125"/>
      <c r="AH826" s="125"/>
      <c r="AI826" s="125"/>
      <c r="AJ826" s="125"/>
      <c r="AK826" s="125"/>
      <c r="AL826" s="125"/>
      <c r="AM826" s="125"/>
      <c r="AN826" s="125"/>
      <c r="AO826" s="125"/>
      <c r="AP826" s="125"/>
      <c r="AQ826" s="125"/>
      <c r="AR826" s="125"/>
      <c r="AS826" s="19"/>
      <c r="AT826" s="19"/>
      <c r="AU826" s="19"/>
      <c r="AV826" s="19"/>
      <c r="AW826" s="19"/>
      <c r="AX826" s="19"/>
      <c r="AY826" s="19"/>
      <c r="AZ826" s="19"/>
      <c r="BA826" s="19"/>
      <c r="BB826" s="19"/>
      <c r="BC826" s="19"/>
      <c r="BD826" s="76"/>
      <c r="BE826" s="76"/>
      <c r="BF826" s="76"/>
      <c r="BG826" s="76"/>
      <c r="BH826" s="76"/>
      <c r="BI826" s="76"/>
      <c r="BJ826" s="76"/>
      <c r="BK826" s="76"/>
      <c r="BL826" s="76"/>
      <c r="BM826" s="76"/>
      <c r="BN826" s="76"/>
      <c r="BO826" s="76"/>
      <c r="BP826" s="76"/>
      <c r="BQ826" s="76"/>
      <c r="BR826" s="76"/>
      <c r="BS826" s="76"/>
      <c r="BT826" s="76"/>
      <c r="BU826" s="76"/>
    </row>
    <row r="827" spans="1:73">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25"/>
      <c r="AD827" s="125"/>
      <c r="AE827" s="125"/>
      <c r="AF827" s="125"/>
      <c r="AG827" s="125"/>
      <c r="AH827" s="125"/>
      <c r="AI827" s="125"/>
      <c r="AJ827" s="125"/>
      <c r="AK827" s="125"/>
      <c r="AL827" s="125"/>
      <c r="AM827" s="125"/>
      <c r="AN827" s="125"/>
      <c r="AO827" s="125"/>
      <c r="AP827" s="125"/>
      <c r="AQ827" s="125"/>
      <c r="AR827" s="125"/>
      <c r="AS827" s="19"/>
      <c r="AT827" s="19"/>
      <c r="AU827" s="19"/>
      <c r="AV827" s="19"/>
      <c r="AW827" s="19"/>
      <c r="AX827" s="19"/>
      <c r="AY827" s="19"/>
      <c r="AZ827" s="19"/>
      <c r="BA827" s="19"/>
      <c r="BB827" s="19"/>
      <c r="BC827" s="19"/>
      <c r="BD827" s="76"/>
      <c r="BE827" s="76"/>
      <c r="BF827" s="76"/>
      <c r="BG827" s="76"/>
      <c r="BH827" s="76"/>
      <c r="BI827" s="76"/>
      <c r="BJ827" s="76"/>
      <c r="BK827" s="76"/>
      <c r="BL827" s="76"/>
      <c r="BM827" s="76"/>
      <c r="BN827" s="76"/>
      <c r="BO827" s="76"/>
      <c r="BP827" s="76"/>
      <c r="BQ827" s="76"/>
      <c r="BR827" s="76"/>
      <c r="BS827" s="76"/>
      <c r="BT827" s="76"/>
      <c r="BU827" s="76"/>
    </row>
    <row r="828" spans="1:73">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25"/>
      <c r="AD828" s="125"/>
      <c r="AE828" s="125"/>
      <c r="AF828" s="125"/>
      <c r="AG828" s="125"/>
      <c r="AH828" s="125"/>
      <c r="AI828" s="125"/>
      <c r="AJ828" s="125"/>
      <c r="AK828" s="125"/>
      <c r="AL828" s="125"/>
      <c r="AM828" s="125"/>
      <c r="AN828" s="125"/>
      <c r="AO828" s="125"/>
      <c r="AP828" s="125"/>
      <c r="AQ828" s="125"/>
      <c r="AR828" s="125"/>
      <c r="AS828" s="19"/>
      <c r="AT828" s="19"/>
      <c r="AU828" s="19"/>
      <c r="AV828" s="19"/>
      <c r="AW828" s="19"/>
      <c r="AX828" s="19"/>
      <c r="AY828" s="19"/>
      <c r="AZ828" s="19"/>
      <c r="BA828" s="19"/>
      <c r="BB828" s="19"/>
      <c r="BC828" s="19"/>
      <c r="BD828" s="76"/>
      <c r="BE828" s="76"/>
      <c r="BF828" s="76"/>
      <c r="BG828" s="76"/>
      <c r="BH828" s="76"/>
      <c r="BI828" s="76"/>
      <c r="BJ828" s="76"/>
      <c r="BK828" s="76"/>
      <c r="BL828" s="76"/>
      <c r="BM828" s="76"/>
      <c r="BN828" s="76"/>
      <c r="BO828" s="76"/>
      <c r="BP828" s="76"/>
      <c r="BQ828" s="76"/>
      <c r="BR828" s="76"/>
      <c r="BS828" s="76"/>
      <c r="BT828" s="76"/>
      <c r="BU828" s="76"/>
    </row>
    <row r="829" spans="1:73">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25"/>
      <c r="AD829" s="125"/>
      <c r="AE829" s="125"/>
      <c r="AF829" s="125"/>
      <c r="AG829" s="125"/>
      <c r="AH829" s="125"/>
      <c r="AI829" s="125"/>
      <c r="AJ829" s="125"/>
      <c r="AK829" s="125"/>
      <c r="AL829" s="125"/>
      <c r="AM829" s="125"/>
      <c r="AN829" s="125"/>
      <c r="AO829" s="125"/>
      <c r="AP829" s="125"/>
      <c r="AQ829" s="125"/>
      <c r="AR829" s="125"/>
      <c r="AS829" s="19"/>
      <c r="AT829" s="19"/>
      <c r="AU829" s="19"/>
      <c r="AV829" s="19"/>
      <c r="AW829" s="19"/>
      <c r="AX829" s="19"/>
      <c r="AY829" s="19"/>
      <c r="AZ829" s="19"/>
      <c r="BA829" s="19"/>
      <c r="BB829" s="19"/>
      <c r="BC829" s="19"/>
      <c r="BD829" s="76"/>
      <c r="BE829" s="76"/>
      <c r="BF829" s="76"/>
      <c r="BG829" s="76"/>
      <c r="BH829" s="76"/>
      <c r="BI829" s="76"/>
      <c r="BJ829" s="76"/>
      <c r="BK829" s="76"/>
      <c r="BL829" s="76"/>
      <c r="BM829" s="76"/>
      <c r="BN829" s="76"/>
      <c r="BO829" s="76"/>
      <c r="BP829" s="76"/>
      <c r="BQ829" s="76"/>
      <c r="BR829" s="76"/>
      <c r="BS829" s="76"/>
      <c r="BT829" s="76"/>
      <c r="BU829" s="76"/>
    </row>
    <row r="830" spans="1:73">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25"/>
      <c r="AD830" s="125"/>
      <c r="AE830" s="125"/>
      <c r="AF830" s="125"/>
      <c r="AG830" s="125"/>
      <c r="AH830" s="125"/>
      <c r="AI830" s="125"/>
      <c r="AJ830" s="125"/>
      <c r="AK830" s="125"/>
      <c r="AL830" s="125"/>
      <c r="AM830" s="125"/>
      <c r="AN830" s="125"/>
      <c r="AO830" s="125"/>
      <c r="AP830" s="125"/>
      <c r="AQ830" s="125"/>
      <c r="AR830" s="125"/>
      <c r="AS830" s="19"/>
      <c r="AT830" s="19"/>
      <c r="AU830" s="19"/>
      <c r="AV830" s="19"/>
      <c r="AW830" s="19"/>
      <c r="AX830" s="19"/>
      <c r="AY830" s="19"/>
      <c r="AZ830" s="19"/>
      <c r="BA830" s="19"/>
      <c r="BB830" s="19"/>
      <c r="BC830" s="19"/>
      <c r="BD830" s="76"/>
      <c r="BE830" s="76"/>
      <c r="BF830" s="76"/>
      <c r="BG830" s="76"/>
      <c r="BH830" s="76"/>
      <c r="BI830" s="76"/>
      <c r="BJ830" s="76"/>
      <c r="BK830" s="76"/>
      <c r="BL830" s="76"/>
      <c r="BM830" s="76"/>
      <c r="BN830" s="76"/>
      <c r="BO830" s="76"/>
      <c r="BP830" s="76"/>
      <c r="BQ830" s="76"/>
      <c r="BR830" s="76"/>
      <c r="BS830" s="76"/>
      <c r="BT830" s="76"/>
      <c r="BU830" s="76"/>
    </row>
    <row r="831" spans="1:73">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25"/>
      <c r="AD831" s="125"/>
      <c r="AE831" s="125"/>
      <c r="AF831" s="125"/>
      <c r="AG831" s="125"/>
      <c r="AH831" s="125"/>
      <c r="AI831" s="125"/>
      <c r="AJ831" s="125"/>
      <c r="AK831" s="125"/>
      <c r="AL831" s="125"/>
      <c r="AM831" s="125"/>
      <c r="AN831" s="125"/>
      <c r="AO831" s="125"/>
      <c r="AP831" s="125"/>
      <c r="AQ831" s="125"/>
      <c r="AR831" s="125"/>
      <c r="AS831" s="19"/>
      <c r="AT831" s="19"/>
      <c r="AU831" s="19"/>
      <c r="AV831" s="19"/>
      <c r="AW831" s="19"/>
      <c r="AX831" s="19"/>
      <c r="AY831" s="19"/>
      <c r="AZ831" s="19"/>
      <c r="BA831" s="19"/>
      <c r="BB831" s="19"/>
      <c r="BC831" s="19"/>
      <c r="BD831" s="76"/>
      <c r="BE831" s="76"/>
      <c r="BF831" s="76"/>
      <c r="BG831" s="76"/>
      <c r="BH831" s="76"/>
      <c r="BI831" s="76"/>
      <c r="BJ831" s="76"/>
      <c r="BK831" s="76"/>
      <c r="BL831" s="76"/>
      <c r="BM831" s="76"/>
      <c r="BN831" s="76"/>
      <c r="BO831" s="76"/>
      <c r="BP831" s="76"/>
      <c r="BQ831" s="76"/>
      <c r="BR831" s="76"/>
      <c r="BS831" s="76"/>
      <c r="BT831" s="76"/>
      <c r="BU831" s="76"/>
    </row>
    <row r="832" spans="1:73">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25"/>
      <c r="AD832" s="125"/>
      <c r="AE832" s="125"/>
      <c r="AF832" s="125"/>
      <c r="AG832" s="125"/>
      <c r="AH832" s="125"/>
      <c r="AI832" s="125"/>
      <c r="AJ832" s="125"/>
      <c r="AK832" s="125"/>
      <c r="AL832" s="125"/>
      <c r="AM832" s="125"/>
      <c r="AN832" s="125"/>
      <c r="AO832" s="125"/>
      <c r="AP832" s="125"/>
      <c r="AQ832" s="125"/>
      <c r="AR832" s="125"/>
      <c r="AS832" s="19"/>
      <c r="AT832" s="19"/>
      <c r="AU832" s="19"/>
      <c r="AV832" s="19"/>
      <c r="AW832" s="19"/>
      <c r="AX832" s="19"/>
      <c r="AY832" s="19"/>
      <c r="AZ832" s="19"/>
      <c r="BA832" s="19"/>
      <c r="BB832" s="19"/>
      <c r="BC832" s="19"/>
      <c r="BD832" s="76"/>
      <c r="BE832" s="76"/>
      <c r="BF832" s="76"/>
      <c r="BG832" s="76"/>
      <c r="BH832" s="76"/>
      <c r="BI832" s="76"/>
      <c r="BJ832" s="76"/>
      <c r="BK832" s="76"/>
      <c r="BL832" s="76"/>
      <c r="BM832" s="76"/>
      <c r="BN832" s="76"/>
      <c r="BO832" s="76"/>
      <c r="BP832" s="76"/>
      <c r="BQ832" s="76"/>
      <c r="BR832" s="76"/>
      <c r="BS832" s="76"/>
      <c r="BT832" s="76"/>
      <c r="BU832" s="76"/>
    </row>
    <row r="833" spans="1:7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248"/>
      <c r="AB833" s="19"/>
      <c r="AC833" s="118"/>
      <c r="AD833" s="118"/>
      <c r="AE833" s="118"/>
      <c r="AF833" s="118"/>
      <c r="AG833" s="118"/>
      <c r="AH833" s="118"/>
      <c r="AI833" s="118"/>
      <c r="AJ833" s="118"/>
      <c r="AK833" s="118"/>
      <c r="AL833" s="118"/>
      <c r="AM833" s="118"/>
      <c r="AN833" s="118"/>
      <c r="AO833" s="118"/>
      <c r="AP833" s="118"/>
      <c r="AQ833" s="118"/>
      <c r="AR833" s="118"/>
      <c r="AS833" s="19"/>
      <c r="AT833" s="19"/>
      <c r="AU833" s="19"/>
      <c r="AV833" s="19"/>
      <c r="AW833" s="19"/>
      <c r="AX833" s="19"/>
      <c r="AY833" s="19"/>
      <c r="AZ833" s="19"/>
      <c r="BA833" s="19"/>
      <c r="BB833" s="19"/>
      <c r="BC833" s="19"/>
      <c r="BD833" s="76"/>
      <c r="BE833" s="76"/>
      <c r="BF833" s="76"/>
      <c r="BG833" s="76"/>
      <c r="BH833" s="76"/>
      <c r="BI833" s="76"/>
      <c r="BJ833" s="76"/>
      <c r="BK833" s="76"/>
      <c r="BL833" s="76"/>
      <c r="BM833" s="76"/>
      <c r="BN833" s="76"/>
      <c r="BO833" s="76"/>
      <c r="BP833" s="76"/>
      <c r="BQ833" s="76"/>
      <c r="BR833" s="76"/>
      <c r="BS833" s="76"/>
      <c r="BT833" s="76"/>
      <c r="BU833" s="76"/>
    </row>
    <row r="834" spans="1:73" ht="18">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339"/>
      <c r="AB834" s="19"/>
      <c r="AC834" s="592" t="s">
        <v>111</v>
      </c>
      <c r="AD834" s="592"/>
      <c r="AE834" s="220" t="str">
        <f>IF(R3="modal","The RELATIVE bias by MODAL age as estimated by all age readers combined.","The ABSOLUTE bias by ACTUAL age as estimated by all age readers combined.")</f>
        <v>The RELATIVE bias by MODAL age as estimated by all age readers combined.</v>
      </c>
      <c r="AF834" s="118"/>
      <c r="AG834" s="118"/>
      <c r="AH834" s="118"/>
      <c r="AI834" s="118"/>
      <c r="AJ834" s="118"/>
      <c r="AK834" s="118"/>
      <c r="AL834" s="118"/>
      <c r="AM834" s="118"/>
      <c r="AN834" s="118"/>
      <c r="AO834" s="118"/>
      <c r="AP834" s="118"/>
      <c r="AQ834" s="118"/>
      <c r="AR834" s="118"/>
      <c r="AS834" s="19"/>
      <c r="AT834" s="19"/>
      <c r="AU834" s="19"/>
      <c r="AV834" s="19"/>
      <c r="AW834" s="19"/>
      <c r="AX834" s="19"/>
      <c r="AY834" s="19"/>
      <c r="AZ834" s="19"/>
      <c r="BA834" s="19"/>
      <c r="BB834" s="19"/>
      <c r="BC834" s="19"/>
      <c r="BD834" s="76"/>
      <c r="BE834" s="76"/>
      <c r="BF834" s="76"/>
      <c r="BG834" s="76"/>
      <c r="BH834" s="76"/>
      <c r="BI834" s="76"/>
      <c r="BJ834" s="76"/>
      <c r="BK834" s="76"/>
      <c r="BL834" s="76"/>
      <c r="BM834" s="76"/>
      <c r="BN834" s="76"/>
      <c r="BO834" s="76"/>
      <c r="BP834" s="76"/>
      <c r="BQ834" s="76"/>
      <c r="BR834" s="76"/>
      <c r="BS834" s="76"/>
      <c r="BT834" s="76"/>
      <c r="BU834" s="76"/>
    </row>
    <row r="835" spans="1:73">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214"/>
      <c r="AB835" s="19"/>
      <c r="AC835" s="118"/>
      <c r="AD835" s="118"/>
      <c r="AE835" s="118"/>
      <c r="AF835" s="118"/>
      <c r="AG835" s="118"/>
      <c r="AH835" s="118"/>
      <c r="AI835" s="118"/>
      <c r="AJ835" s="118"/>
      <c r="AK835" s="118"/>
      <c r="AL835" s="118"/>
      <c r="AM835" s="118"/>
      <c r="AN835" s="118"/>
      <c r="AO835" s="118"/>
      <c r="AP835" s="118"/>
      <c r="AQ835" s="118"/>
      <c r="AR835" s="118"/>
      <c r="AS835" s="19"/>
      <c r="AT835" s="19"/>
      <c r="AU835" s="19"/>
      <c r="AV835" s="19"/>
      <c r="AW835" s="19"/>
      <c r="AX835" s="19"/>
      <c r="AY835" s="19"/>
      <c r="AZ835" s="19"/>
      <c r="BA835" s="19"/>
      <c r="BB835" s="19"/>
      <c r="BC835" s="19"/>
      <c r="BD835" s="76"/>
      <c r="BE835" s="76"/>
      <c r="BF835" s="76"/>
      <c r="BG835" s="76"/>
      <c r="BH835" s="76"/>
      <c r="BI835" s="76"/>
      <c r="BJ835" s="76"/>
      <c r="BK835" s="76"/>
      <c r="BL835" s="76"/>
      <c r="BM835" s="76"/>
      <c r="BN835" s="76"/>
      <c r="BO835" s="76"/>
      <c r="BP835" s="76"/>
      <c r="BQ835" s="76"/>
      <c r="BR835" s="76"/>
      <c r="BS835" s="76"/>
      <c r="BT835" s="76"/>
      <c r="BU835" s="76"/>
    </row>
    <row r="836" spans="1:73">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434" t="s">
        <v>106</v>
      </c>
      <c r="AD836" s="435"/>
      <c r="AE836" s="435"/>
      <c r="AF836" s="435"/>
      <c r="AG836" s="435"/>
      <c r="AH836" s="435"/>
      <c r="AI836" s="435"/>
      <c r="AJ836" s="435"/>
      <c r="AK836" s="435"/>
      <c r="AL836" s="435"/>
      <c r="AM836" s="435"/>
      <c r="AN836" s="435"/>
      <c r="AO836" s="435"/>
      <c r="AP836" s="435"/>
      <c r="AQ836" s="435"/>
      <c r="AR836" s="436"/>
      <c r="AS836" s="19"/>
      <c r="AT836" s="19"/>
      <c r="AU836" s="19"/>
      <c r="AV836" s="19"/>
      <c r="AW836" s="19"/>
      <c r="AX836" s="19"/>
      <c r="AY836" s="19"/>
      <c r="AZ836" s="19"/>
      <c r="BA836" s="19"/>
      <c r="BB836" s="19"/>
      <c r="BC836" s="19"/>
      <c r="BD836" s="76"/>
      <c r="BE836" s="76"/>
      <c r="BF836" s="76"/>
      <c r="BG836" s="76"/>
      <c r="BH836" s="76"/>
      <c r="BI836" s="76"/>
      <c r="BJ836" s="76"/>
      <c r="BK836" s="76"/>
      <c r="BL836" s="76"/>
      <c r="BM836" s="76"/>
      <c r="BN836" s="76"/>
      <c r="BO836" s="76"/>
      <c r="BP836" s="76"/>
      <c r="BQ836" s="76"/>
      <c r="BR836" s="76"/>
      <c r="BS836" s="76"/>
      <c r="BT836" s="76"/>
      <c r="BU836" s="76"/>
    </row>
    <row r="837" spans="1:73">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c r="AH837" s="19"/>
      <c r="AI837" s="19"/>
      <c r="AJ837" s="19"/>
      <c r="AK837" s="19"/>
      <c r="AL837" s="19"/>
      <c r="AM837" s="19"/>
      <c r="AN837" s="19"/>
      <c r="AO837" s="19"/>
      <c r="AP837" s="19"/>
      <c r="AQ837" s="19"/>
      <c r="AR837" s="19"/>
      <c r="AS837" s="19"/>
      <c r="AT837" s="19"/>
      <c r="AU837" s="19"/>
      <c r="AV837" s="19"/>
      <c r="AW837" s="19"/>
      <c r="AX837" s="19"/>
      <c r="AY837" s="19"/>
      <c r="AZ837" s="19"/>
      <c r="BA837" s="19"/>
      <c r="BB837" s="19"/>
      <c r="BC837" s="19"/>
      <c r="BD837" s="76"/>
      <c r="BE837" s="76"/>
      <c r="BF837" s="76"/>
      <c r="BG837" s="76"/>
      <c r="BH837" s="76"/>
      <c r="BI837" s="76"/>
      <c r="BJ837" s="76"/>
      <c r="BK837" s="76"/>
      <c r="BL837" s="76"/>
      <c r="BM837" s="76"/>
      <c r="BN837" s="76"/>
      <c r="BO837" s="76"/>
      <c r="BP837" s="76"/>
      <c r="BQ837" s="76"/>
      <c r="BR837" s="76"/>
      <c r="BS837" s="76"/>
      <c r="BT837" s="76"/>
      <c r="BU837" s="76"/>
    </row>
    <row r="838" spans="1:73">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19"/>
      <c r="AZ838" s="19"/>
      <c r="BA838" s="19"/>
      <c r="BB838" s="19"/>
      <c r="BC838" s="19"/>
      <c r="BD838" s="76"/>
      <c r="BE838" s="76"/>
      <c r="BF838" s="76"/>
      <c r="BG838" s="76"/>
      <c r="BH838" s="76"/>
      <c r="BI838" s="76"/>
      <c r="BJ838" s="76"/>
      <c r="BK838" s="76"/>
      <c r="BL838" s="76"/>
      <c r="BM838" s="76"/>
      <c r="BN838" s="76"/>
      <c r="BO838" s="76"/>
      <c r="BP838" s="76"/>
      <c r="BQ838" s="76"/>
      <c r="BR838" s="76"/>
      <c r="BS838" s="76"/>
      <c r="BT838" s="76"/>
      <c r="BU838" s="76"/>
    </row>
    <row r="839" spans="1:73" ht="20.25">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92" t="str">
        <f>H1</f>
        <v>International North Sea Cod reading 2012, AGE</v>
      </c>
      <c r="AD839" s="118"/>
      <c r="AE839" s="118"/>
      <c r="AF839" s="118"/>
      <c r="AG839" s="118"/>
      <c r="AH839" s="118"/>
      <c r="AI839" s="118"/>
      <c r="AJ839" s="118"/>
      <c r="AK839" s="118"/>
      <c r="AL839" s="118"/>
      <c r="AM839" s="118"/>
      <c r="AN839" s="118"/>
      <c r="AO839" s="118"/>
      <c r="AP839" s="118"/>
      <c r="AQ839" s="118"/>
      <c r="AR839" s="118"/>
      <c r="AS839" s="19"/>
      <c r="AT839" s="19"/>
      <c r="AU839" s="19"/>
      <c r="AV839" s="19"/>
      <c r="AW839" s="19"/>
      <c r="AX839" s="19"/>
      <c r="AY839" s="19"/>
      <c r="AZ839" s="19"/>
      <c r="BA839" s="19"/>
      <c r="BB839" s="19"/>
      <c r="BC839" s="19"/>
      <c r="BD839" s="76"/>
      <c r="BE839" s="76"/>
      <c r="BF839" s="76"/>
      <c r="BG839" s="76"/>
      <c r="BH839" s="76"/>
      <c r="BI839" s="76"/>
      <c r="BJ839" s="76"/>
      <c r="BK839" s="76"/>
      <c r="BL839" s="76"/>
      <c r="BM839" s="76"/>
      <c r="BN839" s="76"/>
      <c r="BO839" s="76"/>
      <c r="BP839" s="76"/>
      <c r="BQ839" s="76"/>
      <c r="BR839" s="76"/>
      <c r="BS839" s="76"/>
      <c r="BT839" s="76"/>
      <c r="BU839" s="76"/>
    </row>
    <row r="840" spans="1:73">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S840" s="19"/>
      <c r="AT840" s="19"/>
      <c r="AU840" s="19"/>
      <c r="AV840" s="19"/>
      <c r="AW840" s="19"/>
      <c r="AX840" s="19"/>
      <c r="AY840" s="19"/>
      <c r="AZ840" s="19"/>
      <c r="BA840" s="19"/>
      <c r="BB840" s="19"/>
      <c r="BC840" s="19"/>
      <c r="BD840" s="76"/>
      <c r="BE840" s="76"/>
      <c r="BF840" s="76"/>
      <c r="BG840" s="76"/>
      <c r="BH840" s="76"/>
      <c r="BI840" s="76"/>
      <c r="BJ840" s="76"/>
      <c r="BK840" s="76"/>
      <c r="BL840" s="76"/>
      <c r="BM840" s="76"/>
      <c r="BN840" s="76"/>
      <c r="BO840" s="76"/>
      <c r="BP840" s="76"/>
      <c r="BQ840" s="76"/>
      <c r="BR840" s="76"/>
      <c r="BS840" s="76"/>
      <c r="BT840" s="76"/>
      <c r="BU840" s="76"/>
    </row>
    <row r="841" spans="1:73">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S841" s="19"/>
      <c r="AT841" s="19"/>
      <c r="AU841" s="19"/>
      <c r="AV841" s="19"/>
      <c r="AW841" s="19"/>
      <c r="AX841" s="19"/>
      <c r="AY841" s="19"/>
      <c r="AZ841" s="19"/>
      <c r="BA841" s="19"/>
      <c r="BB841" s="19"/>
      <c r="BC841" s="19"/>
      <c r="BD841" s="76"/>
      <c r="BE841" s="76"/>
      <c r="BF841" s="76"/>
      <c r="BG841" s="76"/>
      <c r="BH841" s="76"/>
      <c r="BI841" s="76"/>
      <c r="BJ841" s="76"/>
      <c r="BK841" s="76"/>
      <c r="BL841" s="76"/>
      <c r="BM841" s="76"/>
      <c r="BN841" s="76"/>
      <c r="BO841" s="76"/>
      <c r="BP841" s="76"/>
      <c r="BQ841" s="76"/>
      <c r="BR841" s="76"/>
      <c r="BS841" s="76"/>
      <c r="BT841" s="76"/>
      <c r="BU841" s="76"/>
    </row>
    <row r="842" spans="1:73">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S842" s="19"/>
      <c r="AT842" s="19"/>
      <c r="AU842" s="19"/>
      <c r="AV842" s="19"/>
      <c r="AW842" s="19"/>
      <c r="AX842" s="19"/>
      <c r="AY842" s="19"/>
      <c r="AZ842" s="19"/>
      <c r="BA842" s="19"/>
      <c r="BB842" s="19"/>
      <c r="BC842" s="19"/>
      <c r="BD842" s="76"/>
      <c r="BE842" s="76"/>
      <c r="BF842" s="76"/>
      <c r="BG842" s="76"/>
      <c r="BH842" s="76"/>
      <c r="BI842" s="76"/>
      <c r="BJ842" s="76"/>
      <c r="BK842" s="76"/>
      <c r="BL842" s="76"/>
      <c r="BM842" s="76"/>
      <c r="BN842" s="76"/>
      <c r="BO842" s="76"/>
      <c r="BP842" s="76"/>
      <c r="BQ842" s="76"/>
      <c r="BR842" s="76"/>
      <c r="BS842" s="76"/>
      <c r="BT842" s="76"/>
      <c r="BU842" s="76"/>
    </row>
    <row r="843" spans="1:7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S843" s="19"/>
      <c r="AT843" s="19"/>
      <c r="AU843" s="19"/>
      <c r="AV843" s="19"/>
      <c r="AW843" s="19"/>
      <c r="AX843" s="19"/>
      <c r="AY843" s="19"/>
      <c r="AZ843" s="19"/>
      <c r="BA843" s="19"/>
      <c r="BB843" s="19"/>
      <c r="BC843" s="19"/>
      <c r="BD843" s="76"/>
      <c r="BE843" s="76"/>
      <c r="BF843" s="76"/>
      <c r="BG843" s="76"/>
      <c r="BH843" s="76"/>
      <c r="BI843" s="76"/>
      <c r="BJ843" s="76"/>
      <c r="BK843" s="76"/>
      <c r="BL843" s="76"/>
      <c r="BM843" s="76"/>
      <c r="BN843" s="76"/>
      <c r="BO843" s="76"/>
      <c r="BP843" s="76"/>
      <c r="BQ843" s="76"/>
      <c r="BR843" s="76"/>
      <c r="BS843" s="76"/>
      <c r="BT843" s="76"/>
      <c r="BU843" s="76"/>
    </row>
    <row r="844" spans="1:73">
      <c r="A844" s="214"/>
      <c r="B844" s="214"/>
      <c r="C844" s="214"/>
      <c r="D844" s="214"/>
      <c r="E844" s="332"/>
      <c r="F844" s="332"/>
      <c r="G844" s="214"/>
      <c r="H844" s="333"/>
      <c r="I844" s="333"/>
      <c r="J844" s="214"/>
      <c r="K844" s="214"/>
      <c r="L844" s="214"/>
      <c r="M844" s="214"/>
      <c r="N844" s="214"/>
      <c r="O844" s="214"/>
      <c r="P844" s="214"/>
      <c r="Q844" s="214"/>
      <c r="R844" s="248"/>
      <c r="S844" s="248"/>
      <c r="T844" s="248"/>
      <c r="U844" s="248"/>
      <c r="V844" s="248"/>
      <c r="W844" s="248"/>
      <c r="X844" s="248"/>
      <c r="Y844" s="248"/>
      <c r="Z844" s="248"/>
      <c r="AA844" s="19"/>
      <c r="AB844" s="19"/>
      <c r="AS844" s="19"/>
      <c r="AT844" s="19"/>
      <c r="AU844" s="19"/>
      <c r="AV844" s="19"/>
      <c r="AW844" s="19"/>
      <c r="AX844" s="19"/>
      <c r="AY844" s="19"/>
      <c r="AZ844" s="19"/>
      <c r="BA844" s="19"/>
      <c r="BB844" s="19"/>
      <c r="BC844" s="19"/>
    </row>
    <row r="845" spans="1:73" s="174" customFormat="1" ht="18">
      <c r="A845" s="335" t="s">
        <v>112</v>
      </c>
      <c r="B845" s="336"/>
      <c r="C845" s="337"/>
      <c r="D845" s="336" t="s">
        <v>70</v>
      </c>
      <c r="E845" s="338"/>
      <c r="F845" s="336" t="s">
        <v>70</v>
      </c>
      <c r="G845" s="337"/>
      <c r="H845" s="336" t="s">
        <v>70</v>
      </c>
      <c r="I845" s="336"/>
      <c r="J845" s="337"/>
      <c r="K845" s="336" t="s">
        <v>70</v>
      </c>
      <c r="L845" s="337"/>
      <c r="M845" s="336" t="s">
        <v>70</v>
      </c>
      <c r="N845" s="337"/>
      <c r="O845" s="337"/>
      <c r="P845" s="336" t="s">
        <v>70</v>
      </c>
      <c r="Q845" s="337"/>
      <c r="R845" s="339"/>
      <c r="S845" s="336" t="s">
        <v>70</v>
      </c>
      <c r="T845" s="339"/>
      <c r="U845" s="336" t="s">
        <v>70</v>
      </c>
      <c r="V845" s="339"/>
      <c r="W845" s="336" t="s">
        <v>70</v>
      </c>
      <c r="X845" s="339"/>
      <c r="Y845" s="339"/>
      <c r="Z845" s="336" t="s">
        <v>70</v>
      </c>
      <c r="AA845" s="19"/>
      <c r="AB845" s="19"/>
      <c r="AC845" s="76"/>
      <c r="AD845" s="76"/>
      <c r="AE845" s="76"/>
      <c r="AF845" s="76"/>
      <c r="AG845" s="76"/>
      <c r="AH845" s="76"/>
      <c r="AI845" s="76"/>
      <c r="AJ845" s="76"/>
      <c r="AK845" s="76"/>
      <c r="AL845" s="76"/>
      <c r="AM845" s="76"/>
      <c r="AN845" s="76"/>
      <c r="AO845" s="76"/>
      <c r="AP845" s="76"/>
      <c r="AQ845" s="76"/>
      <c r="AR845" s="76"/>
      <c r="AS845" s="19"/>
      <c r="AT845" s="19"/>
      <c r="AU845" s="19"/>
      <c r="AV845" s="19"/>
      <c r="AW845" s="19"/>
      <c r="AX845" s="19"/>
      <c r="AY845" s="98"/>
      <c r="AZ845" s="98"/>
      <c r="BA845" s="98"/>
      <c r="BB845" s="98"/>
      <c r="BC845" s="98"/>
      <c r="BD845" s="173"/>
      <c r="BE845" s="173"/>
      <c r="BF845" s="173"/>
      <c r="BG845" s="173"/>
      <c r="BH845" s="173"/>
      <c r="BI845" s="173"/>
      <c r="BJ845" s="173"/>
      <c r="BK845" s="173"/>
      <c r="BL845" s="173"/>
      <c r="BM845" s="173"/>
      <c r="BN845" s="173"/>
      <c r="BO845" s="173"/>
      <c r="BP845" s="173"/>
      <c r="BQ845" s="173"/>
      <c r="BR845" s="173"/>
      <c r="BS845" s="173"/>
      <c r="BT845" s="173"/>
      <c r="BU845" s="173"/>
    </row>
    <row r="846" spans="1:73">
      <c r="A846" s="214"/>
      <c r="B846" s="214"/>
      <c r="C846" s="214"/>
      <c r="D846" s="214"/>
      <c r="E846" s="332"/>
      <c r="F846" s="332"/>
      <c r="G846" s="214"/>
      <c r="H846" s="333"/>
      <c r="I846" s="333"/>
      <c r="J846" s="214"/>
      <c r="K846" s="214"/>
      <c r="L846" s="214"/>
      <c r="M846" s="214"/>
      <c r="N846" s="214"/>
      <c r="O846" s="214"/>
      <c r="P846" s="214"/>
      <c r="Q846" s="214"/>
      <c r="R846" s="214"/>
      <c r="S846" s="214"/>
      <c r="T846" s="214"/>
      <c r="U846" s="214"/>
      <c r="V846" s="214"/>
      <c r="W846" s="214"/>
      <c r="X846" s="214"/>
      <c r="Y846" s="214"/>
      <c r="Z846" s="214"/>
      <c r="AA846" s="19"/>
      <c r="AB846" s="19"/>
      <c r="AS846" s="19"/>
      <c r="AT846" s="19"/>
      <c r="AU846" s="19"/>
      <c r="AV846" s="19"/>
      <c r="AW846" s="19"/>
      <c r="AX846" s="19"/>
      <c r="AY846" s="19"/>
      <c r="AZ846" s="19"/>
      <c r="BA846" s="19"/>
      <c r="BB846" s="19"/>
      <c r="BC846" s="19"/>
    </row>
    <row r="847" spans="1:73">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S847" s="19"/>
      <c r="AT847" s="19"/>
      <c r="AU847" s="19"/>
      <c r="AV847" s="19"/>
      <c r="AW847" s="19"/>
      <c r="AX847" s="19"/>
      <c r="AY847" s="19"/>
      <c r="AZ847" s="19"/>
      <c r="BA847" s="19"/>
      <c r="BB847" s="19"/>
      <c r="BC847" s="19"/>
    </row>
    <row r="848" spans="1:73">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S848" s="19"/>
      <c r="AT848" s="19"/>
      <c r="AU848" s="19"/>
      <c r="AV848" s="19"/>
      <c r="AW848" s="19"/>
      <c r="AX848" s="19"/>
      <c r="AY848" s="19"/>
      <c r="AZ848" s="19"/>
      <c r="BA848" s="19"/>
      <c r="BB848" s="19"/>
      <c r="BC848" s="19"/>
    </row>
    <row r="849" spans="1:73">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S849" s="19"/>
      <c r="AT849" s="19"/>
      <c r="AU849" s="19"/>
      <c r="AV849" s="19"/>
      <c r="AW849" s="19"/>
      <c r="AX849" s="19"/>
      <c r="AY849" s="19"/>
      <c r="AZ849" s="19"/>
      <c r="BA849" s="19"/>
      <c r="BB849" s="19"/>
      <c r="BC849" s="19"/>
    </row>
    <row r="850" spans="1:73">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S850" s="19"/>
      <c r="AT850" s="19"/>
      <c r="AU850" s="19"/>
      <c r="AV850" s="19"/>
      <c r="AW850" s="19"/>
      <c r="AX850" s="19"/>
      <c r="AY850" s="19"/>
      <c r="AZ850" s="19"/>
      <c r="BA850" s="19"/>
      <c r="BB850" s="19"/>
      <c r="BC850" s="19"/>
    </row>
    <row r="851" spans="1:73">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S851" s="19"/>
      <c r="AT851" s="19"/>
      <c r="AU851" s="19"/>
      <c r="AV851" s="19"/>
      <c r="AW851" s="19"/>
      <c r="AX851" s="19"/>
      <c r="AY851" s="19"/>
      <c r="AZ851" s="19"/>
      <c r="BA851" s="19"/>
      <c r="BB851" s="19"/>
      <c r="BC851" s="19"/>
    </row>
    <row r="852" spans="1:73">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S852" s="19"/>
      <c r="AT852" s="19"/>
      <c r="AU852" s="19"/>
      <c r="AV852" s="19"/>
      <c r="AW852" s="19"/>
      <c r="AX852" s="19"/>
      <c r="AY852" s="19"/>
      <c r="AZ852" s="19"/>
      <c r="BA852" s="19"/>
      <c r="BB852" s="19"/>
      <c r="BC852" s="19"/>
    </row>
    <row r="853" spans="1:7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S853" s="19"/>
      <c r="AT853" s="19"/>
      <c r="AU853" s="19"/>
      <c r="AV853" s="19"/>
      <c r="AW853" s="19"/>
      <c r="AX853" s="19"/>
      <c r="AY853" s="19"/>
      <c r="AZ853" s="19"/>
      <c r="BA853" s="19"/>
      <c r="BB853" s="19"/>
      <c r="BC853" s="19"/>
    </row>
    <row r="854" spans="1:73">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S854" s="19"/>
      <c r="AT854" s="19"/>
      <c r="AU854" s="19"/>
      <c r="AV854" s="19"/>
      <c r="AW854" s="19"/>
      <c r="AX854" s="19"/>
      <c r="AY854" s="19"/>
      <c r="AZ854" s="19"/>
      <c r="BA854" s="19"/>
      <c r="BB854" s="19"/>
      <c r="BC854" s="19"/>
    </row>
    <row r="855" spans="1:73">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S855" s="19"/>
      <c r="AT855" s="19"/>
      <c r="AU855" s="19"/>
      <c r="AV855" s="19"/>
      <c r="AW855" s="19"/>
      <c r="AX855" s="19"/>
      <c r="AY855" s="19"/>
      <c r="AZ855" s="19"/>
      <c r="BA855" s="19"/>
      <c r="BB855" s="19"/>
      <c r="BC855" s="19"/>
    </row>
    <row r="856" spans="1:73">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S856" s="19"/>
      <c r="AT856" s="19"/>
      <c r="AU856" s="19"/>
      <c r="AV856" s="19"/>
      <c r="AW856" s="19"/>
      <c r="AX856" s="19"/>
      <c r="AY856" s="19"/>
      <c r="AZ856" s="19"/>
      <c r="BA856" s="19"/>
      <c r="BB856" s="19"/>
      <c r="BC856" s="19"/>
    </row>
    <row r="857" spans="1:73">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S857" s="19"/>
      <c r="AT857" s="19"/>
      <c r="AU857" s="19"/>
      <c r="AV857" s="19"/>
      <c r="AW857" s="19"/>
      <c r="AX857" s="19"/>
      <c r="AY857" s="19"/>
      <c r="AZ857" s="19"/>
      <c r="BA857" s="19"/>
      <c r="BB857" s="19"/>
      <c r="BC857" s="19"/>
    </row>
    <row r="858" spans="1:73">
      <c r="AA858" s="19"/>
      <c r="AB858" s="19"/>
      <c r="AS858" s="19"/>
      <c r="AT858" s="19"/>
      <c r="AU858" s="19"/>
      <c r="AV858" s="19"/>
      <c r="AW858" s="19"/>
      <c r="AX858" s="19"/>
    </row>
    <row r="859" spans="1:73">
      <c r="AA859" s="19"/>
      <c r="AB859" s="19"/>
      <c r="AS859" s="19"/>
      <c r="AT859" s="19"/>
      <c r="AU859" s="19"/>
      <c r="AV859" s="19"/>
      <c r="AW859" s="19"/>
      <c r="AX859" s="19"/>
    </row>
    <row r="860" spans="1:73">
      <c r="E860" s="76"/>
      <c r="F860" s="76"/>
      <c r="H860" s="76"/>
      <c r="I860" s="76"/>
      <c r="R860" s="76"/>
      <c r="S860" s="76"/>
      <c r="T860" s="76"/>
      <c r="U860" s="76"/>
      <c r="V860" s="76"/>
      <c r="W860" s="76"/>
      <c r="X860" s="76"/>
      <c r="Y860" s="76"/>
      <c r="AA860" s="19"/>
      <c r="AB860" s="19"/>
      <c r="AS860" s="19"/>
      <c r="AT860" s="19"/>
      <c r="AU860" s="19"/>
      <c r="AV860" s="19"/>
      <c r="AW860" s="19"/>
      <c r="AX860" s="19"/>
      <c r="AY860" s="76"/>
      <c r="AZ860" s="76"/>
      <c r="BD860" s="76"/>
      <c r="BE860" s="76"/>
      <c r="BF860" s="76"/>
      <c r="BG860" s="76"/>
      <c r="BH860" s="76"/>
      <c r="BI860" s="76"/>
      <c r="BJ860" s="76"/>
      <c r="BK860" s="76"/>
      <c r="BL860" s="76"/>
      <c r="BM860" s="76"/>
      <c r="BN860" s="76"/>
      <c r="BO860" s="76"/>
      <c r="BP860" s="76"/>
      <c r="BQ860" s="76"/>
      <c r="BR860" s="76"/>
      <c r="BS860" s="76"/>
      <c r="BT860" s="76"/>
      <c r="BU860" s="76"/>
    </row>
    <row r="861" spans="1:73">
      <c r="E861" s="76"/>
      <c r="F861" s="76"/>
      <c r="H861" s="76"/>
      <c r="I861" s="76"/>
      <c r="R861" s="76"/>
      <c r="S861" s="76"/>
      <c r="T861" s="76"/>
      <c r="U861" s="76"/>
      <c r="V861" s="76"/>
      <c r="W861" s="76"/>
      <c r="X861" s="76"/>
      <c r="Y861" s="76"/>
      <c r="AA861" s="19"/>
      <c r="AB861" s="19"/>
      <c r="AS861" s="19"/>
      <c r="AT861" s="19"/>
      <c r="AU861" s="19"/>
      <c r="AV861" s="19"/>
      <c r="AW861" s="19"/>
      <c r="AX861" s="19"/>
      <c r="AY861" s="76"/>
      <c r="AZ861" s="76"/>
      <c r="BD861" s="76"/>
      <c r="BE861" s="76"/>
      <c r="BF861" s="76"/>
      <c r="BG861" s="76"/>
      <c r="BH861" s="76"/>
      <c r="BI861" s="76"/>
      <c r="BJ861" s="76"/>
      <c r="BK861" s="76"/>
      <c r="BL861" s="76"/>
      <c r="BM861" s="76"/>
      <c r="BN861" s="76"/>
      <c r="BO861" s="76"/>
      <c r="BP861" s="76"/>
      <c r="BQ861" s="76"/>
      <c r="BR861" s="76"/>
      <c r="BS861" s="76"/>
      <c r="BT861" s="76"/>
      <c r="BU861" s="76"/>
    </row>
    <row r="862" spans="1:73">
      <c r="E862" s="76"/>
      <c r="F862" s="76"/>
      <c r="H862" s="76"/>
      <c r="I862" s="76"/>
      <c r="R862" s="76"/>
      <c r="S862" s="76"/>
      <c r="T862" s="76"/>
      <c r="U862" s="76"/>
      <c r="V862" s="76"/>
      <c r="W862" s="76"/>
      <c r="X862" s="76"/>
      <c r="Y862" s="76"/>
      <c r="AA862" s="19"/>
      <c r="AB862" s="19"/>
      <c r="AS862" s="19"/>
      <c r="AT862" s="19"/>
      <c r="AU862" s="19"/>
      <c r="AV862" s="19"/>
      <c r="AW862" s="19"/>
      <c r="AX862" s="19"/>
      <c r="AY862" s="76"/>
      <c r="AZ862" s="76"/>
      <c r="BD862" s="76"/>
      <c r="BE862" s="76"/>
      <c r="BF862" s="76"/>
      <c r="BG862" s="76"/>
      <c r="BH862" s="76"/>
      <c r="BI862" s="76"/>
      <c r="BJ862" s="76"/>
      <c r="BK862" s="76"/>
      <c r="BL862" s="76"/>
      <c r="BM862" s="76"/>
      <c r="BN862" s="76"/>
      <c r="BO862" s="76"/>
      <c r="BP862" s="76"/>
      <c r="BQ862" s="76"/>
      <c r="BR862" s="76"/>
      <c r="BS862" s="76"/>
      <c r="BT862" s="76"/>
      <c r="BU862" s="76"/>
    </row>
    <row r="863" spans="1:73">
      <c r="E863" s="76"/>
      <c r="F863" s="76"/>
      <c r="H863" s="76"/>
      <c r="I863" s="76"/>
      <c r="R863" s="76"/>
      <c r="S863" s="76"/>
      <c r="T863" s="76"/>
      <c r="U863" s="76"/>
      <c r="V863" s="76"/>
      <c r="W863" s="76"/>
      <c r="X863" s="76"/>
      <c r="Y863" s="76"/>
      <c r="AA863" s="19"/>
      <c r="AB863" s="19"/>
      <c r="AS863" s="19"/>
      <c r="AT863" s="19"/>
      <c r="AU863" s="19"/>
      <c r="AV863" s="19"/>
      <c r="AW863" s="19"/>
      <c r="AX863" s="19"/>
      <c r="AY863" s="76"/>
      <c r="AZ863" s="76"/>
      <c r="BD863" s="76"/>
      <c r="BE863" s="76"/>
      <c r="BF863" s="76"/>
      <c r="BG863" s="76"/>
      <c r="BH863" s="76"/>
      <c r="BI863" s="76"/>
      <c r="BJ863" s="76"/>
      <c r="BK863" s="76"/>
      <c r="BL863" s="76"/>
      <c r="BM863" s="76"/>
      <c r="BN863" s="76"/>
      <c r="BO863" s="76"/>
      <c r="BP863" s="76"/>
      <c r="BQ863" s="76"/>
      <c r="BR863" s="76"/>
      <c r="BS863" s="76"/>
      <c r="BT863" s="76"/>
      <c r="BU863" s="76"/>
    </row>
    <row r="864" spans="1:73">
      <c r="E864" s="76"/>
      <c r="F864" s="76"/>
      <c r="H864" s="76"/>
      <c r="I864" s="76"/>
      <c r="R864" s="76"/>
      <c r="S864" s="76"/>
      <c r="T864" s="76"/>
      <c r="U864" s="76"/>
      <c r="V864" s="76"/>
      <c r="W864" s="76"/>
      <c r="X864" s="76"/>
      <c r="Y864" s="76"/>
      <c r="AA864" s="19"/>
      <c r="AB864" s="19"/>
      <c r="AS864" s="19"/>
      <c r="AT864" s="19"/>
      <c r="AU864" s="19"/>
      <c r="AV864" s="19"/>
      <c r="AW864" s="19"/>
      <c r="AX864" s="19"/>
      <c r="AY864" s="76"/>
      <c r="AZ864" s="76"/>
      <c r="BD864" s="76"/>
      <c r="BE864" s="76"/>
      <c r="BF864" s="76"/>
      <c r="BG864" s="76"/>
      <c r="BH864" s="76"/>
      <c r="BI864" s="76"/>
      <c r="BJ864" s="76"/>
      <c r="BK864" s="76"/>
      <c r="BL864" s="76"/>
      <c r="BM864" s="76"/>
      <c r="BN864" s="76"/>
      <c r="BO864" s="76"/>
      <c r="BP864" s="76"/>
      <c r="BQ864" s="76"/>
      <c r="BR864" s="76"/>
      <c r="BS864" s="76"/>
      <c r="BT864" s="76"/>
      <c r="BU864" s="76"/>
    </row>
    <row r="865" spans="5:73">
      <c r="E865" s="76"/>
      <c r="F865" s="76"/>
      <c r="H865" s="76"/>
      <c r="I865" s="76"/>
      <c r="R865" s="76"/>
      <c r="S865" s="76"/>
      <c r="T865" s="76"/>
      <c r="U865" s="76"/>
      <c r="V865" s="76"/>
      <c r="W865" s="76"/>
      <c r="X865" s="76"/>
      <c r="Y865" s="76"/>
      <c r="AA865" s="19"/>
      <c r="AB865" s="19"/>
      <c r="AS865" s="19"/>
      <c r="AT865" s="19"/>
      <c r="AU865" s="19"/>
      <c r="AV865" s="19"/>
      <c r="AW865" s="19"/>
      <c r="AX865" s="19"/>
      <c r="AY865" s="76"/>
      <c r="AZ865" s="76"/>
      <c r="BD865" s="76"/>
      <c r="BE865" s="76"/>
      <c r="BF865" s="76"/>
      <c r="BG865" s="76"/>
      <c r="BH865" s="76"/>
      <c r="BI865" s="76"/>
      <c r="BJ865" s="76"/>
      <c r="BK865" s="76"/>
      <c r="BL865" s="76"/>
      <c r="BM865" s="76"/>
      <c r="BN865" s="76"/>
      <c r="BO865" s="76"/>
      <c r="BP865" s="76"/>
      <c r="BQ865" s="76"/>
      <c r="BR865" s="76"/>
      <c r="BS865" s="76"/>
      <c r="BT865" s="76"/>
      <c r="BU865" s="76"/>
    </row>
    <row r="866" spans="5:73">
      <c r="E866" s="76"/>
      <c r="F866" s="76"/>
      <c r="H866" s="76"/>
      <c r="I866" s="76"/>
      <c r="R866" s="76"/>
      <c r="S866" s="76"/>
      <c r="T866" s="76"/>
      <c r="U866" s="76"/>
      <c r="V866" s="76"/>
      <c r="W866" s="76"/>
      <c r="X866" s="76"/>
      <c r="Y866" s="76"/>
      <c r="AA866" s="19"/>
      <c r="AB866" s="19"/>
      <c r="AS866" s="19"/>
      <c r="AT866" s="19"/>
      <c r="AU866" s="19"/>
      <c r="AV866" s="19"/>
      <c r="AW866" s="19"/>
      <c r="AX866" s="19"/>
      <c r="AY866" s="76"/>
      <c r="AZ866" s="76"/>
      <c r="BD866" s="76"/>
      <c r="BE866" s="76"/>
      <c r="BF866" s="76"/>
      <c r="BG866" s="76"/>
      <c r="BH866" s="76"/>
      <c r="BI866" s="76"/>
      <c r="BJ866" s="76"/>
      <c r="BK866" s="76"/>
      <c r="BL866" s="76"/>
      <c r="BM866" s="76"/>
      <c r="BN866" s="76"/>
      <c r="BO866" s="76"/>
      <c r="BP866" s="76"/>
      <c r="BQ866" s="76"/>
      <c r="BR866" s="76"/>
      <c r="BS866" s="76"/>
      <c r="BT866" s="76"/>
      <c r="BU866" s="76"/>
    </row>
    <row r="867" spans="5:73">
      <c r="E867" s="76"/>
      <c r="F867" s="76"/>
      <c r="H867" s="76"/>
      <c r="I867" s="76"/>
      <c r="R867" s="76"/>
      <c r="S867" s="76"/>
      <c r="T867" s="76"/>
      <c r="U867" s="76"/>
      <c r="V867" s="76"/>
      <c r="W867" s="76"/>
      <c r="X867" s="76"/>
      <c r="Y867" s="76"/>
      <c r="AA867" s="19"/>
      <c r="AB867" s="19"/>
      <c r="AS867" s="19"/>
      <c r="AT867" s="19"/>
      <c r="AU867" s="19"/>
      <c r="AV867" s="19"/>
      <c r="AW867" s="19"/>
      <c r="AX867" s="19"/>
      <c r="AY867" s="76"/>
      <c r="AZ867" s="76"/>
      <c r="BD867" s="76"/>
      <c r="BE867" s="76"/>
      <c r="BF867" s="76"/>
      <c r="BG867" s="76"/>
      <c r="BH867" s="76"/>
      <c r="BI867" s="76"/>
      <c r="BJ867" s="76"/>
      <c r="BK867" s="76"/>
      <c r="BL867" s="76"/>
      <c r="BM867" s="76"/>
      <c r="BN867" s="76"/>
      <c r="BO867" s="76"/>
      <c r="BP867" s="76"/>
      <c r="BQ867" s="76"/>
      <c r="BR867" s="76"/>
      <c r="BS867" s="76"/>
      <c r="BT867" s="76"/>
      <c r="BU867" s="76"/>
    </row>
    <row r="868" spans="5:73">
      <c r="E868" s="76"/>
      <c r="F868" s="76"/>
      <c r="H868" s="76"/>
      <c r="I868" s="76"/>
      <c r="R868" s="76"/>
      <c r="S868" s="76"/>
      <c r="T868" s="76"/>
      <c r="U868" s="76"/>
      <c r="V868" s="76"/>
      <c r="W868" s="76"/>
      <c r="X868" s="76"/>
      <c r="Y868" s="76"/>
      <c r="AA868" s="19"/>
      <c r="AB868" s="19"/>
      <c r="AS868" s="19"/>
      <c r="AT868" s="19"/>
      <c r="AU868" s="19"/>
      <c r="AV868" s="19"/>
      <c r="AW868" s="19"/>
      <c r="AX868" s="19"/>
      <c r="AY868" s="76"/>
      <c r="AZ868" s="76"/>
      <c r="BD868" s="76"/>
      <c r="BE868" s="76"/>
      <c r="BF868" s="76"/>
      <c r="BG868" s="76"/>
      <c r="BH868" s="76"/>
      <c r="BI868" s="76"/>
      <c r="BJ868" s="76"/>
      <c r="BK868" s="76"/>
      <c r="BL868" s="76"/>
      <c r="BM868" s="76"/>
      <c r="BN868" s="76"/>
      <c r="BO868" s="76"/>
      <c r="BP868" s="76"/>
      <c r="BQ868" s="76"/>
      <c r="BR868" s="76"/>
      <c r="BS868" s="76"/>
      <c r="BT868" s="76"/>
      <c r="BU868" s="76"/>
    </row>
    <row r="869" spans="5:73">
      <c r="E869" s="76"/>
      <c r="F869" s="76"/>
      <c r="H869" s="76"/>
      <c r="I869" s="76"/>
      <c r="R869" s="76"/>
      <c r="S869" s="76"/>
      <c r="T869" s="76"/>
      <c r="U869" s="76"/>
      <c r="V869" s="76"/>
      <c r="W869" s="76"/>
      <c r="X869" s="76"/>
      <c r="Y869" s="76"/>
      <c r="AA869" s="19"/>
      <c r="AB869" s="19"/>
      <c r="AS869" s="19"/>
      <c r="AT869" s="19"/>
      <c r="AU869" s="19"/>
      <c r="AV869" s="19"/>
      <c r="AW869" s="19"/>
      <c r="AX869" s="19"/>
      <c r="AY869" s="76"/>
      <c r="AZ869" s="76"/>
      <c r="BD869" s="76"/>
      <c r="BE869" s="76"/>
      <c r="BF869" s="76"/>
      <c r="BG869" s="76"/>
      <c r="BH869" s="76"/>
      <c r="BI869" s="76"/>
      <c r="BJ869" s="76"/>
      <c r="BK869" s="76"/>
      <c r="BL869" s="76"/>
      <c r="BM869" s="76"/>
      <c r="BN869" s="76"/>
      <c r="BO869" s="76"/>
      <c r="BP869" s="76"/>
      <c r="BQ869" s="76"/>
      <c r="BR869" s="76"/>
      <c r="BS869" s="76"/>
      <c r="BT869" s="76"/>
      <c r="BU869" s="76"/>
    </row>
    <row r="870" spans="5:73">
      <c r="E870" s="76"/>
      <c r="F870" s="76"/>
      <c r="H870" s="76"/>
      <c r="I870" s="76"/>
      <c r="R870" s="76"/>
      <c r="S870" s="76"/>
      <c r="T870" s="76"/>
      <c r="U870" s="76"/>
      <c r="V870" s="76"/>
      <c r="W870" s="76"/>
      <c r="X870" s="76"/>
      <c r="Y870" s="76"/>
      <c r="AA870" s="19"/>
      <c r="AB870" s="19"/>
      <c r="AS870" s="19"/>
      <c r="AT870" s="19"/>
      <c r="AU870" s="19"/>
      <c r="AV870" s="19"/>
      <c r="AW870" s="19"/>
      <c r="AX870" s="19"/>
      <c r="AY870" s="76"/>
      <c r="AZ870" s="76"/>
      <c r="BD870" s="76"/>
      <c r="BE870" s="76"/>
      <c r="BF870" s="76"/>
      <c r="BG870" s="76"/>
      <c r="BH870" s="76"/>
      <c r="BI870" s="76"/>
      <c r="BJ870" s="76"/>
      <c r="BK870" s="76"/>
      <c r="BL870" s="76"/>
      <c r="BM870" s="76"/>
      <c r="BN870" s="76"/>
      <c r="BO870" s="76"/>
      <c r="BP870" s="76"/>
      <c r="BQ870" s="76"/>
      <c r="BR870" s="76"/>
      <c r="BS870" s="76"/>
      <c r="BT870" s="76"/>
      <c r="BU870" s="76"/>
    </row>
    <row r="871" spans="5:73">
      <c r="E871" s="76"/>
      <c r="F871" s="76"/>
      <c r="H871" s="76"/>
      <c r="I871" s="76"/>
      <c r="R871" s="76"/>
      <c r="S871" s="76"/>
      <c r="T871" s="76"/>
      <c r="U871" s="76"/>
      <c r="V871" s="76"/>
      <c r="W871" s="76"/>
      <c r="X871" s="76"/>
      <c r="Y871" s="76"/>
      <c r="AA871" s="19"/>
      <c r="AB871" s="19"/>
      <c r="AS871" s="19"/>
      <c r="AT871" s="19"/>
      <c r="AU871" s="19"/>
      <c r="AV871" s="19"/>
      <c r="AW871" s="19"/>
      <c r="AX871" s="19"/>
      <c r="AY871" s="76"/>
      <c r="AZ871" s="76"/>
      <c r="BD871" s="76"/>
      <c r="BE871" s="76"/>
      <c r="BF871" s="76"/>
      <c r="BG871" s="76"/>
      <c r="BH871" s="76"/>
      <c r="BI871" s="76"/>
      <c r="BJ871" s="76"/>
      <c r="BK871" s="76"/>
      <c r="BL871" s="76"/>
      <c r="BM871" s="76"/>
      <c r="BN871" s="76"/>
      <c r="BO871" s="76"/>
      <c r="BP871" s="76"/>
      <c r="BQ871" s="76"/>
      <c r="BR871" s="76"/>
      <c r="BS871" s="76"/>
      <c r="BT871" s="76"/>
      <c r="BU871" s="76"/>
    </row>
    <row r="872" spans="5:73">
      <c r="E872" s="76"/>
      <c r="F872" s="76"/>
      <c r="H872" s="76"/>
      <c r="I872" s="76"/>
      <c r="R872" s="76"/>
      <c r="S872" s="76"/>
      <c r="T872" s="76"/>
      <c r="U872" s="76"/>
      <c r="V872" s="76"/>
      <c r="W872" s="76"/>
      <c r="X872" s="76"/>
      <c r="Y872" s="76"/>
      <c r="AA872" s="248"/>
      <c r="AB872" s="19"/>
      <c r="AC872" s="118"/>
      <c r="AD872" s="118"/>
      <c r="AE872" s="118"/>
      <c r="AF872" s="118"/>
      <c r="AG872" s="118"/>
      <c r="AH872" s="118"/>
      <c r="AI872" s="118"/>
      <c r="AJ872" s="118"/>
      <c r="AK872" s="118"/>
      <c r="AL872" s="118"/>
      <c r="AM872" s="118"/>
      <c r="AN872" s="118"/>
      <c r="AO872" s="118"/>
      <c r="AP872" s="118"/>
      <c r="AQ872" s="118"/>
      <c r="AR872" s="118"/>
      <c r="AS872" s="19"/>
      <c r="AT872" s="19"/>
      <c r="AU872" s="19"/>
      <c r="AV872" s="19"/>
      <c r="AW872" s="19"/>
      <c r="AX872" s="19"/>
      <c r="AY872" s="76"/>
      <c r="AZ872" s="76"/>
      <c r="BD872" s="76"/>
      <c r="BE872" s="76"/>
      <c r="BF872" s="76"/>
      <c r="BG872" s="76"/>
      <c r="BH872" s="76"/>
      <c r="BI872" s="76"/>
      <c r="BJ872" s="76"/>
      <c r="BK872" s="76"/>
      <c r="BL872" s="76"/>
      <c r="BM872" s="76"/>
      <c r="BN872" s="76"/>
      <c r="BO872" s="76"/>
      <c r="BP872" s="76"/>
      <c r="BQ872" s="76"/>
      <c r="BR872" s="76"/>
      <c r="BS872" s="76"/>
      <c r="BT872" s="76"/>
      <c r="BU872" s="76"/>
    </row>
    <row r="873" spans="5:73" ht="18">
      <c r="E873" s="76"/>
      <c r="F873" s="76"/>
      <c r="H873" s="76"/>
      <c r="I873" s="76"/>
      <c r="R873" s="76"/>
      <c r="S873" s="76"/>
      <c r="T873" s="76"/>
      <c r="U873" s="76"/>
      <c r="V873" s="76"/>
      <c r="W873" s="76"/>
      <c r="X873" s="76"/>
      <c r="Y873" s="76"/>
      <c r="AA873" s="339"/>
      <c r="AB873" s="98"/>
      <c r="AC873" s="592" t="s">
        <v>113</v>
      </c>
      <c r="AD873" s="592"/>
      <c r="AE873" s="96"/>
      <c r="AF873" s="96"/>
      <c r="AG873" s="96"/>
      <c r="AH873" s="96"/>
      <c r="AI873" s="96"/>
      <c r="AJ873" s="96"/>
      <c r="AK873" s="96"/>
      <c r="AL873" s="96"/>
      <c r="AM873" s="96"/>
      <c r="AN873" s="96"/>
      <c r="AO873" s="96"/>
      <c r="AP873" s="96"/>
      <c r="AQ873" s="96"/>
      <c r="AR873" s="96"/>
      <c r="AS873" s="98"/>
      <c r="AT873" s="98"/>
      <c r="AU873" s="98"/>
      <c r="AV873" s="98"/>
      <c r="AW873" s="98"/>
      <c r="AX873" s="98"/>
      <c r="AY873" s="76"/>
      <c r="AZ873" s="76"/>
      <c r="BD873" s="76"/>
      <c r="BE873" s="76"/>
      <c r="BF873" s="76"/>
      <c r="BG873" s="76"/>
      <c r="BH873" s="76"/>
      <c r="BI873" s="76"/>
      <c r="BJ873" s="76"/>
      <c r="BK873" s="76"/>
      <c r="BL873" s="76"/>
      <c r="BM873" s="76"/>
      <c r="BN873" s="76"/>
      <c r="BO873" s="76"/>
      <c r="BP873" s="76"/>
      <c r="BQ873" s="76"/>
      <c r="BR873" s="76"/>
      <c r="BS873" s="76"/>
      <c r="BT873" s="76"/>
      <c r="BU873" s="76"/>
    </row>
    <row r="874" spans="5:73">
      <c r="E874" s="76"/>
      <c r="F874" s="76"/>
      <c r="H874" s="76"/>
      <c r="I874" s="76"/>
      <c r="R874" s="76"/>
      <c r="S874" s="76"/>
      <c r="T874" s="76"/>
      <c r="U874" s="76"/>
      <c r="V874" s="76"/>
      <c r="W874" s="76"/>
      <c r="X874" s="76"/>
      <c r="Y874" s="76"/>
      <c r="AA874" s="214"/>
      <c r="AB874" s="19"/>
      <c r="AC874" s="118"/>
      <c r="AD874" s="118"/>
      <c r="AE874" s="118"/>
      <c r="AF874" s="118"/>
      <c r="AG874" s="118"/>
      <c r="AH874" s="118"/>
      <c r="AI874" s="118"/>
      <c r="AJ874" s="118"/>
      <c r="AK874" s="118"/>
      <c r="AL874" s="118"/>
      <c r="AM874" s="118"/>
      <c r="AN874" s="118"/>
      <c r="AO874" s="118"/>
      <c r="AP874" s="118"/>
      <c r="AQ874" s="118"/>
      <c r="AR874" s="118"/>
      <c r="AS874" s="19"/>
      <c r="AT874" s="19"/>
      <c r="AU874" s="19"/>
      <c r="AV874" s="19"/>
      <c r="AW874" s="19"/>
      <c r="AX874" s="19"/>
      <c r="AY874" s="76"/>
      <c r="AZ874" s="76"/>
      <c r="BD874" s="76"/>
      <c r="BE874" s="76"/>
      <c r="BF874" s="76"/>
      <c r="BG874" s="76"/>
      <c r="BH874" s="76"/>
      <c r="BI874" s="76"/>
      <c r="BJ874" s="76"/>
      <c r="BK874" s="76"/>
      <c r="BL874" s="76"/>
      <c r="BM874" s="76"/>
      <c r="BN874" s="76"/>
      <c r="BO874" s="76"/>
      <c r="BP874" s="76"/>
      <c r="BQ874" s="76"/>
      <c r="BR874" s="76"/>
      <c r="BS874" s="76"/>
      <c r="BT874" s="76"/>
      <c r="BU874" s="76"/>
    </row>
    <row r="875" spans="5:73">
      <c r="E875" s="76"/>
      <c r="F875" s="76"/>
      <c r="H875" s="76"/>
      <c r="I875" s="76"/>
      <c r="R875" s="76"/>
      <c r="S875" s="76"/>
      <c r="T875" s="76"/>
      <c r="U875" s="76"/>
      <c r="V875" s="76"/>
      <c r="W875" s="76"/>
      <c r="X875" s="76"/>
      <c r="Y875" s="76"/>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76"/>
      <c r="AZ875" s="76"/>
      <c r="BD875" s="76"/>
      <c r="BE875" s="76"/>
      <c r="BF875" s="76"/>
      <c r="BG875" s="76"/>
      <c r="BH875" s="76"/>
      <c r="BI875" s="76"/>
      <c r="BJ875" s="76"/>
      <c r="BK875" s="76"/>
      <c r="BL875" s="76"/>
      <c r="BM875" s="76"/>
      <c r="BN875" s="76"/>
      <c r="BO875" s="76"/>
      <c r="BP875" s="76"/>
      <c r="BQ875" s="76"/>
      <c r="BR875" s="76"/>
      <c r="BS875" s="76"/>
      <c r="BT875" s="76"/>
      <c r="BU875" s="76"/>
    </row>
    <row r="876" spans="5:73">
      <c r="E876" s="76"/>
      <c r="F876" s="76"/>
      <c r="H876" s="76"/>
      <c r="I876" s="76"/>
      <c r="R876" s="76"/>
      <c r="S876" s="76"/>
      <c r="T876" s="76"/>
      <c r="U876" s="76"/>
      <c r="V876" s="76"/>
      <c r="W876" s="76"/>
      <c r="X876" s="76"/>
      <c r="Y876" s="76"/>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76"/>
      <c r="AZ876" s="76"/>
      <c r="BD876" s="76"/>
      <c r="BE876" s="76"/>
      <c r="BF876" s="76"/>
      <c r="BG876" s="76"/>
      <c r="BH876" s="76"/>
      <c r="BI876" s="76"/>
      <c r="BJ876" s="76"/>
      <c r="BK876" s="76"/>
      <c r="BL876" s="76"/>
      <c r="BM876" s="76"/>
      <c r="BN876" s="76"/>
      <c r="BO876" s="76"/>
      <c r="BP876" s="76"/>
      <c r="BQ876" s="76"/>
      <c r="BR876" s="76"/>
      <c r="BS876" s="76"/>
      <c r="BT876" s="76"/>
      <c r="BU876" s="76"/>
    </row>
    <row r="877" spans="5:73">
      <c r="E877" s="76"/>
      <c r="F877" s="76"/>
      <c r="H877" s="76"/>
      <c r="I877" s="76"/>
      <c r="R877" s="76"/>
      <c r="S877" s="76"/>
      <c r="T877" s="76"/>
      <c r="U877" s="76"/>
      <c r="V877" s="76"/>
      <c r="W877" s="76"/>
      <c r="X877" s="76"/>
      <c r="Y877" s="76"/>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76"/>
      <c r="AZ877" s="76"/>
      <c r="BD877" s="76"/>
      <c r="BE877" s="76"/>
      <c r="BF877" s="76"/>
      <c r="BG877" s="76"/>
      <c r="BH877" s="76"/>
      <c r="BI877" s="76"/>
      <c r="BJ877" s="76"/>
      <c r="BK877" s="76"/>
      <c r="BL877" s="76"/>
      <c r="BM877" s="76"/>
      <c r="BN877" s="76"/>
      <c r="BO877" s="76"/>
      <c r="BP877" s="76"/>
      <c r="BQ877" s="76"/>
      <c r="BR877" s="76"/>
      <c r="BS877" s="76"/>
      <c r="BT877" s="76"/>
      <c r="BU877" s="76"/>
    </row>
    <row r="878" spans="5:73">
      <c r="E878" s="76"/>
      <c r="F878" s="76"/>
      <c r="H878" s="76"/>
      <c r="I878" s="76"/>
      <c r="R878" s="76"/>
      <c r="S878" s="76"/>
      <c r="T878" s="76"/>
      <c r="U878" s="76"/>
      <c r="V878" s="76"/>
      <c r="W878" s="76"/>
      <c r="X878" s="76"/>
      <c r="Y878" s="76"/>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76"/>
      <c r="AZ878" s="76"/>
      <c r="BD878" s="76"/>
      <c r="BE878" s="76"/>
      <c r="BF878" s="76"/>
      <c r="BG878" s="76"/>
      <c r="BH878" s="76"/>
      <c r="BI878" s="76"/>
      <c r="BJ878" s="76"/>
      <c r="BK878" s="76"/>
      <c r="BL878" s="76"/>
      <c r="BM878" s="76"/>
      <c r="BN878" s="76"/>
      <c r="BO878" s="76"/>
      <c r="BP878" s="76"/>
      <c r="BQ878" s="76"/>
      <c r="BR878" s="76"/>
      <c r="BS878" s="76"/>
      <c r="BT878" s="76"/>
      <c r="BU878" s="76"/>
    </row>
    <row r="879" spans="5:73">
      <c r="E879" s="76"/>
      <c r="F879" s="76"/>
      <c r="H879" s="76"/>
      <c r="I879" s="76"/>
      <c r="R879" s="76"/>
      <c r="S879" s="76"/>
      <c r="T879" s="76"/>
      <c r="U879" s="76"/>
      <c r="V879" s="76"/>
      <c r="W879" s="76"/>
      <c r="X879" s="76"/>
      <c r="Y879" s="76"/>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76"/>
      <c r="AZ879" s="76"/>
      <c r="BD879" s="76"/>
      <c r="BE879" s="76"/>
      <c r="BF879" s="76"/>
      <c r="BG879" s="76"/>
      <c r="BH879" s="76"/>
      <c r="BI879" s="76"/>
      <c r="BJ879" s="76"/>
      <c r="BK879" s="76"/>
      <c r="BL879" s="76"/>
      <c r="BM879" s="76"/>
      <c r="BN879" s="76"/>
      <c r="BO879" s="76"/>
      <c r="BP879" s="76"/>
      <c r="BQ879" s="76"/>
      <c r="BR879" s="76"/>
      <c r="BS879" s="76"/>
      <c r="BT879" s="76"/>
      <c r="BU879" s="76"/>
    </row>
    <row r="880" spans="5:73">
      <c r="E880" s="76"/>
      <c r="F880" s="76"/>
      <c r="H880" s="76"/>
      <c r="I880" s="76"/>
      <c r="R880" s="76"/>
      <c r="S880" s="76"/>
      <c r="T880" s="76"/>
      <c r="U880" s="76"/>
      <c r="V880" s="76"/>
      <c r="W880" s="76"/>
      <c r="X880" s="76"/>
      <c r="Y880" s="76"/>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76"/>
      <c r="AZ880" s="76"/>
      <c r="BD880" s="76"/>
      <c r="BE880" s="76"/>
      <c r="BF880" s="76"/>
      <c r="BG880" s="76"/>
      <c r="BH880" s="76"/>
      <c r="BI880" s="76"/>
      <c r="BJ880" s="76"/>
      <c r="BK880" s="76"/>
      <c r="BL880" s="76"/>
      <c r="BM880" s="76"/>
      <c r="BN880" s="76"/>
      <c r="BO880" s="76"/>
      <c r="BP880" s="76"/>
      <c r="BQ880" s="76"/>
      <c r="BR880" s="76"/>
      <c r="BS880" s="76"/>
      <c r="BT880" s="76"/>
      <c r="BU880" s="76"/>
    </row>
    <row r="881" spans="5:73">
      <c r="E881" s="76"/>
      <c r="F881" s="76"/>
      <c r="H881" s="76"/>
      <c r="I881" s="76"/>
      <c r="R881" s="76"/>
      <c r="S881" s="76"/>
      <c r="T881" s="76"/>
      <c r="U881" s="76"/>
      <c r="V881" s="76"/>
      <c r="W881" s="76"/>
      <c r="X881" s="76"/>
      <c r="Y881" s="76"/>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76"/>
      <c r="AZ881" s="76"/>
      <c r="BD881" s="76"/>
      <c r="BE881" s="76"/>
      <c r="BF881" s="76"/>
      <c r="BG881" s="76"/>
      <c r="BH881" s="76"/>
      <c r="BI881" s="76"/>
      <c r="BJ881" s="76"/>
      <c r="BK881" s="76"/>
      <c r="BL881" s="76"/>
      <c r="BM881" s="76"/>
      <c r="BN881" s="76"/>
      <c r="BO881" s="76"/>
      <c r="BP881" s="76"/>
      <c r="BQ881" s="76"/>
      <c r="BR881" s="76"/>
      <c r="BS881" s="76"/>
      <c r="BT881" s="76"/>
      <c r="BU881" s="76"/>
    </row>
    <row r="882" spans="5:73">
      <c r="E882" s="76"/>
      <c r="F882" s="76"/>
      <c r="H882" s="76"/>
      <c r="I882" s="76"/>
      <c r="R882" s="76"/>
      <c r="S882" s="76"/>
      <c r="T882" s="76"/>
      <c r="U882" s="76"/>
      <c r="V882" s="76"/>
      <c r="W882" s="76"/>
      <c r="X882" s="76"/>
      <c r="Y882" s="76"/>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76"/>
      <c r="AZ882" s="76"/>
      <c r="BD882" s="76"/>
      <c r="BE882" s="76"/>
      <c r="BF882" s="76"/>
      <c r="BG882" s="76"/>
      <c r="BH882" s="76"/>
      <c r="BI882" s="76"/>
      <c r="BJ882" s="76"/>
      <c r="BK882" s="76"/>
      <c r="BL882" s="76"/>
      <c r="BM882" s="76"/>
      <c r="BN882" s="76"/>
      <c r="BO882" s="76"/>
      <c r="BP882" s="76"/>
      <c r="BQ882" s="76"/>
      <c r="BR882" s="76"/>
      <c r="BS882" s="76"/>
      <c r="BT882" s="76"/>
      <c r="BU882" s="76"/>
    </row>
    <row r="883" spans="5:73">
      <c r="E883" s="76"/>
      <c r="F883" s="76"/>
      <c r="H883" s="76"/>
      <c r="I883" s="76"/>
      <c r="R883" s="76"/>
      <c r="S883" s="76"/>
      <c r="T883" s="76"/>
      <c r="U883" s="76"/>
      <c r="V883" s="76"/>
      <c r="W883" s="76"/>
      <c r="X883" s="76"/>
      <c r="Y883" s="76"/>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76"/>
      <c r="AZ883" s="76"/>
      <c r="BD883" s="76"/>
      <c r="BE883" s="76"/>
      <c r="BF883" s="76"/>
      <c r="BG883" s="76"/>
      <c r="BH883" s="76"/>
      <c r="BI883" s="76"/>
      <c r="BJ883" s="76"/>
      <c r="BK883" s="76"/>
      <c r="BL883" s="76"/>
      <c r="BM883" s="76"/>
      <c r="BN883" s="76"/>
      <c r="BO883" s="76"/>
      <c r="BP883" s="76"/>
      <c r="BQ883" s="76"/>
      <c r="BR883" s="76"/>
      <c r="BS883" s="76"/>
      <c r="BT883" s="76"/>
      <c r="BU883" s="76"/>
    </row>
    <row r="884" spans="5:73">
      <c r="E884" s="76"/>
      <c r="F884" s="76"/>
      <c r="H884" s="76"/>
      <c r="I884" s="76"/>
      <c r="R884" s="76"/>
      <c r="S884" s="76"/>
      <c r="T884" s="76"/>
      <c r="U884" s="76"/>
      <c r="V884" s="76"/>
      <c r="W884" s="76"/>
      <c r="X884" s="76"/>
      <c r="Y884" s="76"/>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76"/>
      <c r="AZ884" s="76"/>
      <c r="BD884" s="76"/>
      <c r="BE884" s="76"/>
      <c r="BF884" s="76"/>
      <c r="BG884" s="76"/>
      <c r="BH884" s="76"/>
      <c r="BI884" s="76"/>
      <c r="BJ884" s="76"/>
      <c r="BK884" s="76"/>
      <c r="BL884" s="76"/>
      <c r="BM884" s="76"/>
      <c r="BN884" s="76"/>
      <c r="BO884" s="76"/>
      <c r="BP884" s="76"/>
      <c r="BQ884" s="76"/>
      <c r="BR884" s="76"/>
      <c r="BS884" s="76"/>
      <c r="BT884" s="76"/>
      <c r="BU884" s="76"/>
    </row>
    <row r="885" spans="5:73">
      <c r="E885" s="76"/>
      <c r="F885" s="76"/>
      <c r="H885" s="76"/>
      <c r="I885" s="76"/>
      <c r="R885" s="76"/>
      <c r="S885" s="76"/>
      <c r="T885" s="76"/>
      <c r="U885" s="76"/>
      <c r="V885" s="76"/>
      <c r="W885" s="76"/>
      <c r="X885" s="76"/>
      <c r="Y885" s="76"/>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76"/>
      <c r="AZ885" s="76"/>
      <c r="BD885" s="76"/>
      <c r="BE885" s="76"/>
      <c r="BF885" s="76"/>
      <c r="BG885" s="76"/>
      <c r="BH885" s="76"/>
      <c r="BI885" s="76"/>
      <c r="BJ885" s="76"/>
      <c r="BK885" s="76"/>
      <c r="BL885" s="76"/>
      <c r="BM885" s="76"/>
      <c r="BN885" s="76"/>
      <c r="BO885" s="76"/>
      <c r="BP885" s="76"/>
      <c r="BQ885" s="76"/>
      <c r="BR885" s="76"/>
      <c r="BS885" s="76"/>
      <c r="BT885" s="76"/>
      <c r="BU885" s="76"/>
    </row>
  </sheetData>
  <mergeCells count="60">
    <mergeCell ref="AU545:BA547"/>
    <mergeCell ref="AU558:BA560"/>
    <mergeCell ref="AU571:AZ573"/>
    <mergeCell ref="AU574:AV583"/>
    <mergeCell ref="AU586:AV595"/>
    <mergeCell ref="AU548:AV557"/>
    <mergeCell ref="AU561:AV570"/>
    <mergeCell ref="AC357:AF357"/>
    <mergeCell ref="AC401:AG401"/>
    <mergeCell ref="H1:O2"/>
    <mergeCell ref="Z3:AB3"/>
    <mergeCell ref="Z2:AB2"/>
    <mergeCell ref="D166:F166"/>
    <mergeCell ref="Z545:AB547"/>
    <mergeCell ref="Z558:AB560"/>
    <mergeCell ref="Z571:AB573"/>
    <mergeCell ref="A1:D1"/>
    <mergeCell ref="D144:F144"/>
    <mergeCell ref="AA561:AB570"/>
    <mergeCell ref="Z4:AA4"/>
    <mergeCell ref="B3:C3"/>
    <mergeCell ref="S67:S68"/>
    <mergeCell ref="T67:T68"/>
    <mergeCell ref="D122:F122"/>
    <mergeCell ref="R144:R145"/>
    <mergeCell ref="R122:R123"/>
    <mergeCell ref="AA548:AB557"/>
    <mergeCell ref="AU681:AV690"/>
    <mergeCell ref="AA667:AB667"/>
    <mergeCell ref="AA654:AB654"/>
    <mergeCell ref="AU668:AV677"/>
    <mergeCell ref="AA680:AB680"/>
    <mergeCell ref="AU655:AV664"/>
    <mergeCell ref="AA668:AB677"/>
    <mergeCell ref="AA655:AB664"/>
    <mergeCell ref="AA587:AB596"/>
    <mergeCell ref="AA629:AB638"/>
    <mergeCell ref="AA574:AB583"/>
    <mergeCell ref="AU629:AV638"/>
    <mergeCell ref="AU598:BA600"/>
    <mergeCell ref="AU584:BA585"/>
    <mergeCell ref="AA600:AB609"/>
    <mergeCell ref="AA628:AB628"/>
    <mergeCell ref="Z597:AB599"/>
    <mergeCell ref="Z584:AB586"/>
    <mergeCell ref="AU642:AV651"/>
    <mergeCell ref="AU602:AV611"/>
    <mergeCell ref="AA615:AB624"/>
    <mergeCell ref="AU615:AV624"/>
    <mergeCell ref="AA642:AB651"/>
    <mergeCell ref="AA641:AB641"/>
    <mergeCell ref="AC873:AD873"/>
    <mergeCell ref="AC494:AG494"/>
    <mergeCell ref="AC450:AF450"/>
    <mergeCell ref="AC379:AG379"/>
    <mergeCell ref="AC795:AD795"/>
    <mergeCell ref="AC834:AD834"/>
    <mergeCell ref="AC516:AE516"/>
    <mergeCell ref="AC720:AD720"/>
    <mergeCell ref="AC423:AE423"/>
  </mergeCells>
  <phoneticPr fontId="3" type="noConversion"/>
  <printOptions horizontalCentered="1" verticalCentered="1"/>
  <pageMargins left="0.39370078740157483" right="0.39370078740157483" top="0.39370078740157483" bottom="0.47244094488188981" header="0.31496062992125984" footer="0.31496062992125984"/>
  <pageSetup paperSize="9" scale="42" fitToHeight="2" orientation="portrait" horizontalDpi="300" verticalDpi="300" r:id="rId1"/>
  <headerFooter alignWithMargins="0">
    <oddFooter>&amp;C&amp;F      Version 1.0  October 2000      A.T.G.W. Eltink, RIVO, IJmuiden, the Netherlands</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K901"/>
  <sheetViews>
    <sheetView zoomScale="75" workbookViewId="0">
      <pane xSplit="21465" topLeftCell="AB1"/>
      <selection activeCell="H3" sqref="H3:Q66"/>
      <selection pane="topRight" activeCell="AE4" sqref="AE4:AE127"/>
    </sheetView>
  </sheetViews>
  <sheetFormatPr defaultRowHeight="12.75"/>
  <cols>
    <col min="1" max="1" width="16.1640625" style="76" customWidth="1"/>
    <col min="2" max="2" width="7.33203125" style="76" customWidth="1"/>
    <col min="3" max="3" width="5.83203125" style="76" customWidth="1"/>
    <col min="4" max="4" width="5.1640625" style="76" customWidth="1"/>
    <col min="5" max="5" width="8.1640625" style="3" customWidth="1"/>
    <col min="6" max="6" width="6.83203125" style="3" customWidth="1"/>
    <col min="7" max="7" width="10.83203125" style="76" customWidth="1"/>
    <col min="8" max="8" width="11.33203125" style="27" customWidth="1"/>
    <col min="9" max="9" width="12" style="27" customWidth="1"/>
    <col min="10" max="10" width="12" style="76" customWidth="1"/>
    <col min="11" max="17" width="11.33203125" style="76" customWidth="1"/>
    <col min="18" max="19" width="11.33203125" style="459" customWidth="1"/>
    <col min="20" max="20" width="13.33203125" style="459" customWidth="1"/>
    <col min="21" max="21" width="6.33203125" style="459" customWidth="1"/>
    <col min="22" max="22" width="12" style="459" customWidth="1"/>
    <col min="23" max="23" width="9" style="459" customWidth="1"/>
    <col min="24" max="24" width="3.6640625" style="459" customWidth="1"/>
    <col min="25" max="25" width="11" style="459" customWidth="1"/>
    <col min="26" max="26" width="9" style="76" customWidth="1"/>
    <col min="27" max="27" width="8.5" style="76" customWidth="1"/>
    <col min="28" max="28" width="13" style="76" customWidth="1"/>
    <col min="29" max="41" width="9.83203125" style="76" customWidth="1"/>
    <col min="42" max="42" width="12.33203125" style="76" bestFit="1" customWidth="1"/>
    <col min="43" max="46" width="8.83203125" style="76" customWidth="1"/>
    <col min="47" max="47" width="5.83203125" style="76" customWidth="1"/>
    <col min="48" max="50" width="4.83203125" style="76" customWidth="1"/>
    <col min="51" max="52" width="4.83203125" style="125" customWidth="1"/>
    <col min="53" max="55" width="4.83203125" style="76" customWidth="1"/>
    <col min="56" max="73" width="9.33203125" style="125" customWidth="1"/>
    <col min="74" max="16384" width="9.33203125" style="76"/>
  </cols>
  <sheetData>
    <row r="1" spans="1:73" customFormat="1" ht="21" customHeight="1" thickTop="1">
      <c r="A1" s="605" t="s">
        <v>120</v>
      </c>
      <c r="B1" s="605"/>
      <c r="C1" s="605"/>
      <c r="D1" s="605"/>
      <c r="E1" s="3"/>
      <c r="F1" s="3"/>
      <c r="G1" s="1"/>
      <c r="H1" s="2"/>
      <c r="I1" s="2"/>
      <c r="J1" s="1" t="s">
        <v>150</v>
      </c>
      <c r="K1" s="3"/>
      <c r="L1" s="1"/>
      <c r="M1" s="1"/>
      <c r="N1" s="1"/>
      <c r="O1" s="1"/>
      <c r="P1" s="1"/>
      <c r="Q1" s="1"/>
      <c r="R1" s="4" t="s">
        <v>1</v>
      </c>
      <c r="S1" s="5"/>
      <c r="T1" s="5"/>
      <c r="U1" s="6"/>
      <c r="V1" s="6"/>
      <c r="W1" s="6"/>
      <c r="X1" s="6"/>
      <c r="Y1" s="7"/>
      <c r="Z1" s="7"/>
      <c r="AA1" s="7"/>
      <c r="AB1" s="7"/>
      <c r="AC1" s="7"/>
      <c r="AD1" s="8"/>
      <c r="AE1" s="9" t="s">
        <v>114</v>
      </c>
      <c r="AF1" s="10"/>
      <c r="AG1" s="10"/>
      <c r="AH1" s="10"/>
      <c r="AI1" s="10"/>
      <c r="AJ1" s="11"/>
      <c r="AK1" s="8"/>
      <c r="AL1" s="8"/>
      <c r="AM1" s="8"/>
      <c r="AN1" s="8"/>
      <c r="AO1" s="8"/>
      <c r="AP1" s="8"/>
      <c r="AQ1" s="8"/>
      <c r="AR1" s="8"/>
      <c r="AS1" s="8"/>
      <c r="AT1" s="8"/>
      <c r="AU1" s="8"/>
      <c r="AV1" s="8"/>
      <c r="AW1" s="8"/>
      <c r="AX1" s="8"/>
      <c r="AY1" s="8"/>
      <c r="AZ1" s="8"/>
      <c r="BA1" s="8"/>
      <c r="BB1" s="8"/>
      <c r="BC1" s="8"/>
      <c r="BD1" s="12"/>
      <c r="BE1" s="12"/>
      <c r="BF1" s="12"/>
      <c r="BG1" s="12"/>
      <c r="BH1" s="12"/>
      <c r="BI1" s="12"/>
      <c r="BJ1" s="12"/>
      <c r="BK1" s="12"/>
      <c r="BL1" s="12"/>
      <c r="BM1" s="12"/>
      <c r="BN1" s="12"/>
      <c r="BO1" s="12"/>
      <c r="BP1" s="12"/>
      <c r="BQ1" s="12"/>
      <c r="BR1" s="12"/>
      <c r="BS1" s="12"/>
      <c r="BT1" s="12"/>
      <c r="BU1" s="12"/>
    </row>
    <row r="2" spans="1:73" customFormat="1" ht="21" customHeight="1" thickBot="1">
      <c r="A2" s="1" t="s">
        <v>0</v>
      </c>
      <c r="B2" s="76"/>
      <c r="C2" s="14"/>
      <c r="D2" s="15"/>
      <c r="E2" s="13"/>
      <c r="F2" s="13"/>
      <c r="G2" s="15"/>
      <c r="H2" s="16"/>
      <c r="I2" s="16"/>
      <c r="J2" s="16"/>
      <c r="K2" s="16"/>
      <c r="L2" s="16"/>
      <c r="M2" s="16"/>
      <c r="N2" s="16"/>
      <c r="O2" s="16"/>
      <c r="P2" s="16"/>
      <c r="Q2" s="16"/>
      <c r="R2" s="17"/>
      <c r="S2" s="18"/>
      <c r="T2" s="18"/>
      <c r="U2" s="6"/>
      <c r="V2" s="6"/>
      <c r="W2" s="6"/>
      <c r="X2" s="6"/>
      <c r="Y2" s="7"/>
      <c r="Z2" s="623" t="s">
        <v>115</v>
      </c>
      <c r="AA2" s="624"/>
      <c r="AB2" s="625"/>
      <c r="AC2" s="8"/>
      <c r="AD2" s="8"/>
      <c r="AE2" s="8"/>
      <c r="AF2" s="8"/>
      <c r="AG2" s="8"/>
      <c r="AH2" s="8"/>
      <c r="AI2" s="8"/>
      <c r="AJ2" s="19"/>
      <c r="AK2" s="19"/>
      <c r="AL2" s="8"/>
      <c r="AM2" s="8"/>
      <c r="AN2" s="8"/>
      <c r="AO2" s="8"/>
      <c r="AP2" s="8"/>
      <c r="AQ2" s="8"/>
      <c r="AR2" s="8"/>
      <c r="AS2" s="8"/>
      <c r="AT2" s="8"/>
      <c r="AU2" s="8"/>
      <c r="AV2" s="8"/>
      <c r="AW2" s="8"/>
      <c r="AX2" s="8"/>
      <c r="AY2" s="8"/>
      <c r="AZ2" s="8"/>
      <c r="BA2" s="8"/>
      <c r="BB2" s="8"/>
      <c r="BC2" s="8"/>
      <c r="BD2" s="12"/>
      <c r="BE2" s="12"/>
      <c r="BF2" s="12"/>
      <c r="BG2" s="12"/>
      <c r="BH2" s="12"/>
      <c r="BI2" s="12"/>
      <c r="BJ2" s="12"/>
      <c r="BK2" s="12"/>
      <c r="BL2" s="12"/>
      <c r="BM2" s="12"/>
      <c r="BN2" s="12"/>
      <c r="BO2" s="12"/>
      <c r="BP2" s="12"/>
      <c r="BQ2" s="12"/>
      <c r="BR2" s="12"/>
      <c r="BS2" s="12"/>
      <c r="BT2" s="12"/>
      <c r="BU2" s="12"/>
    </row>
    <row r="3" spans="1:73" s="481" customFormat="1" ht="60" customHeight="1" thickTop="1" thickBot="1">
      <c r="A3" s="505"/>
      <c r="B3" s="611" t="s">
        <v>2</v>
      </c>
      <c r="C3" s="611"/>
      <c r="D3" s="504" t="s">
        <v>3</v>
      </c>
      <c r="E3" s="506" t="s">
        <v>3</v>
      </c>
      <c r="F3" s="506"/>
      <c r="G3" s="507" t="s">
        <v>4</v>
      </c>
      <c r="H3" s="567" t="s">
        <v>140</v>
      </c>
      <c r="I3" s="567" t="s">
        <v>141</v>
      </c>
      <c r="J3" s="567" t="s">
        <v>142</v>
      </c>
      <c r="K3" s="567" t="s">
        <v>143</v>
      </c>
      <c r="L3" s="567" t="s">
        <v>144</v>
      </c>
      <c r="M3" s="567" t="s">
        <v>145</v>
      </c>
      <c r="N3" s="567" t="s">
        <v>146</v>
      </c>
      <c r="O3" s="567" t="s">
        <v>147</v>
      </c>
      <c r="P3" s="567" t="s">
        <v>148</v>
      </c>
      <c r="Q3" s="567" t="s">
        <v>149</v>
      </c>
      <c r="R3" s="508" t="s">
        <v>131</v>
      </c>
      <c r="S3" s="538" t="s">
        <v>128</v>
      </c>
      <c r="T3" s="509" t="s">
        <v>129</v>
      </c>
      <c r="U3" s="31"/>
      <c r="V3" s="31"/>
      <c r="W3" s="475" t="s">
        <v>5</v>
      </c>
      <c r="X3" s="31"/>
      <c r="Y3" s="476"/>
      <c r="Z3" s="620" t="s">
        <v>6</v>
      </c>
      <c r="AA3" s="621"/>
      <c r="AB3" s="622"/>
      <c r="AC3" s="36"/>
      <c r="AD3" s="477"/>
      <c r="AE3" s="478"/>
      <c r="AF3" s="474"/>
      <c r="AG3" s="479"/>
      <c r="AH3" s="36"/>
      <c r="AI3" s="480"/>
      <c r="AJ3" s="21" t="s">
        <v>7</v>
      </c>
      <c r="AK3" s="22" t="str">
        <f>IF(ABS(AM5)&lt;1.96," No bias",IF(ABS(AM5)&gt;2.58," Certainty of bias"," Possibility of bias"))</f>
        <v xml:space="preserve"> Certainty of bias</v>
      </c>
      <c r="AL3" s="23"/>
      <c r="AM3" s="23"/>
      <c r="AN3" s="23"/>
      <c r="AO3" s="24" t="str">
        <f>IF(ABS(AM5)&lt;1.96,"-",IF(ABS(AM5)&gt;2.58,"* *","*"))</f>
        <v>* *</v>
      </c>
      <c r="AP3" s="36"/>
      <c r="AQ3" s="36"/>
      <c r="AR3" s="36"/>
      <c r="AS3" s="36"/>
      <c r="AT3" s="36"/>
      <c r="AU3" s="36"/>
      <c r="AV3" s="36"/>
      <c r="AW3" s="36"/>
      <c r="AX3" s="36"/>
      <c r="AY3" s="36"/>
      <c r="AZ3" s="36"/>
      <c r="BA3" s="36"/>
      <c r="BB3" s="36"/>
      <c r="BC3" s="36"/>
      <c r="BD3" s="284"/>
      <c r="BE3" s="284"/>
      <c r="BF3" s="284"/>
      <c r="BG3" s="284"/>
      <c r="BH3" s="284"/>
      <c r="BI3" s="284"/>
      <c r="BJ3" s="284"/>
      <c r="BK3" s="284"/>
      <c r="BL3" s="284"/>
      <c r="BM3" s="284"/>
      <c r="BN3" s="284"/>
      <c r="BO3" s="284"/>
      <c r="BP3" s="284"/>
      <c r="BQ3" s="284"/>
      <c r="BR3" s="284"/>
      <c r="BS3" s="284"/>
      <c r="BT3" s="284"/>
      <c r="BU3" s="284"/>
    </row>
    <row r="4" spans="1:73" s="481" customFormat="1" ht="15" customHeight="1" thickBot="1">
      <c r="A4" s="510" t="s">
        <v>8</v>
      </c>
      <c r="B4" s="511" t="s">
        <v>9</v>
      </c>
      <c r="C4" s="511" t="s">
        <v>10</v>
      </c>
      <c r="D4" s="511" t="s">
        <v>10</v>
      </c>
      <c r="E4" s="512" t="s">
        <v>11</v>
      </c>
      <c r="F4" s="512" t="s">
        <v>12</v>
      </c>
      <c r="G4" s="511" t="s">
        <v>13</v>
      </c>
      <c r="H4" s="511" t="s">
        <v>121</v>
      </c>
      <c r="I4" s="511" t="s">
        <v>122</v>
      </c>
      <c r="J4" s="511" t="s">
        <v>130</v>
      </c>
      <c r="K4" s="511" t="s">
        <v>123</v>
      </c>
      <c r="L4" s="511" t="s">
        <v>124</v>
      </c>
      <c r="M4" s="511" t="s">
        <v>125</v>
      </c>
      <c r="N4" s="511" t="s">
        <v>126</v>
      </c>
      <c r="O4" s="511" t="s">
        <v>127</v>
      </c>
      <c r="P4" s="511" t="s">
        <v>133</v>
      </c>
      <c r="Q4" s="511" t="s">
        <v>139</v>
      </c>
      <c r="R4" s="513" t="s">
        <v>134</v>
      </c>
      <c r="S4" s="514"/>
      <c r="T4" s="515" t="s">
        <v>14</v>
      </c>
      <c r="U4" s="31"/>
      <c r="V4" s="31"/>
      <c r="W4" s="482" t="s">
        <v>15</v>
      </c>
      <c r="X4" s="31"/>
      <c r="Y4" s="483" t="s">
        <v>16</v>
      </c>
      <c r="Z4" s="609" t="s">
        <v>17</v>
      </c>
      <c r="AA4" s="610"/>
      <c r="AB4" s="484" t="s">
        <v>18</v>
      </c>
      <c r="AC4" s="36"/>
      <c r="AD4" s="477"/>
      <c r="AE4" s="511" t="s">
        <v>134</v>
      </c>
      <c r="AF4" s="511" t="s">
        <v>127</v>
      </c>
      <c r="AG4" s="485" t="s">
        <v>19</v>
      </c>
      <c r="AH4" s="486"/>
      <c r="AI4" s="36"/>
      <c r="AJ4" s="36"/>
      <c r="AK4" s="36"/>
      <c r="AL4" s="36"/>
      <c r="AM4" s="36"/>
      <c r="AN4" s="36"/>
      <c r="AO4" s="36"/>
      <c r="AP4" s="36"/>
      <c r="AQ4" s="36"/>
      <c r="AR4" s="36"/>
      <c r="AS4" s="36"/>
      <c r="AT4" s="36"/>
      <c r="AU4" s="36"/>
      <c r="AV4" s="36"/>
      <c r="AW4" s="36"/>
      <c r="AX4" s="36"/>
      <c r="AY4" s="36"/>
      <c r="AZ4" s="36"/>
      <c r="BA4" s="36"/>
      <c r="BB4" s="36"/>
      <c r="BC4" s="36"/>
      <c r="BD4" s="284"/>
      <c r="BE4" s="284"/>
      <c r="BF4" s="284"/>
      <c r="BG4" s="284"/>
      <c r="BH4" s="284"/>
      <c r="BI4" s="284"/>
      <c r="BJ4" s="284"/>
      <c r="BK4" s="284"/>
      <c r="BL4" s="284"/>
      <c r="BM4" s="284"/>
      <c r="BN4" s="284"/>
      <c r="BO4" s="284"/>
      <c r="BP4" s="284"/>
      <c r="BQ4" s="284"/>
      <c r="BR4" s="284"/>
      <c r="BS4" s="284"/>
      <c r="BT4" s="284"/>
      <c r="BU4" s="284"/>
    </row>
    <row r="5" spans="1:73" s="481" customFormat="1" ht="12.95" customHeight="1" thickBot="1">
      <c r="A5" s="516" t="s">
        <v>136</v>
      </c>
      <c r="B5" s="517">
        <v>2011</v>
      </c>
      <c r="C5" s="517"/>
      <c r="D5" s="552">
        <v>1</v>
      </c>
      <c r="E5" s="553">
        <v>57</v>
      </c>
      <c r="F5" s="554">
        <v>2</v>
      </c>
      <c r="G5" s="555">
        <v>1</v>
      </c>
      <c r="H5" s="570">
        <v>2</v>
      </c>
      <c r="I5" s="571">
        <v>2</v>
      </c>
      <c r="J5" s="572">
        <v>2</v>
      </c>
      <c r="K5" s="573">
        <v>2</v>
      </c>
      <c r="L5" s="574">
        <v>3</v>
      </c>
      <c r="M5" s="575">
        <v>2</v>
      </c>
      <c r="N5" s="576">
        <v>2</v>
      </c>
      <c r="O5" s="577">
        <v>2</v>
      </c>
      <c r="P5" s="578">
        <v>2</v>
      </c>
      <c r="Q5" s="579">
        <v>2</v>
      </c>
      <c r="R5" s="518">
        <f>MODE(H5:P5)</f>
        <v>2</v>
      </c>
      <c r="S5" s="519">
        <f t="array" ref="S5">IF(COUNT(H5:Q5)=0,"",COUNT(IF(H5:Q5=R5,H5:Q5,""))/COUNT(H5:Q5))</f>
        <v>0.9</v>
      </c>
      <c r="T5" s="520">
        <f t="array" ref="T5">IF(AND(H5:Q5=H5:Q5,H5:Q5="-"),"",STDEV(IF(H5:Q5="-","",H5:Q5))/AVERAGE(IF(H5:Q5="-","",H5:Q5+0.000000000000001)))</f>
        <v>0.15058465048420838</v>
      </c>
      <c r="U5" s="29"/>
      <c r="V5" s="29"/>
      <c r="W5" s="30">
        <f t="array" ref="W5">IF(AND(H5:Q5=H5:Q5,H5:Q5="-"),"",AVERAGE(H5:Q5))</f>
        <v>2.1</v>
      </c>
      <c r="X5" s="31"/>
      <c r="Y5" s="32" t="str">
        <f t="shared" ref="Y5:Y68" si="0">IF(S5="","",IF(S5&gt;=80%,"YES","NO"))</f>
        <v>YES</v>
      </c>
      <c r="Z5" s="487"/>
      <c r="AA5" s="34">
        <v>0</v>
      </c>
      <c r="AB5" s="35">
        <f t="array" ref="AB5">COUNT(IF($R$5:$R$84=$AA5,IF($Y$5:$Y$84="YES",$R$5:$R$84,""),"" ))</f>
        <v>0</v>
      </c>
      <c r="AC5" s="36"/>
      <c r="AD5" s="477"/>
      <c r="AE5" s="560">
        <v>5</v>
      </c>
      <c r="AF5" s="560">
        <v>0</v>
      </c>
      <c r="AG5" s="488">
        <f t="shared" ref="AG5:AG68" si="1">IF(OR(AE5="-",AF5="-"),"",AE5-AF5)</f>
        <v>5</v>
      </c>
      <c r="AH5" s="36"/>
      <c r="AI5" s="36"/>
      <c r="AJ5" s="36"/>
      <c r="AK5" s="36"/>
      <c r="AL5" s="37" t="s">
        <v>21</v>
      </c>
      <c r="AM5" s="38">
        <f>(MIN(AK23,AO23)-(AM9*(AM9+1))/4)/(SQRT((AM9*(AM9+1)*(2*AM9+1))/24))</f>
        <v>-4.4316487326400864</v>
      </c>
      <c r="AN5" s="36"/>
      <c r="AO5" s="36"/>
      <c r="AP5" s="489"/>
      <c r="AQ5" s="489"/>
      <c r="AR5" s="489"/>
      <c r="AS5" s="36"/>
      <c r="AT5" s="36"/>
      <c r="AU5" s="36"/>
      <c r="AV5" s="36"/>
      <c r="AW5" s="36"/>
      <c r="AX5" s="36"/>
      <c r="AY5" s="36"/>
      <c r="AZ5" s="36"/>
      <c r="BA5" s="36"/>
      <c r="BB5" s="36"/>
      <c r="BC5" s="36"/>
      <c r="BD5" s="284"/>
      <c r="BE5" s="284"/>
      <c r="BF5" s="284"/>
      <c r="BG5" s="284"/>
      <c r="BH5" s="284"/>
      <c r="BI5" s="284"/>
      <c r="BJ5" s="284"/>
      <c r="BK5" s="284"/>
      <c r="BL5" s="284"/>
      <c r="BM5" s="284"/>
      <c r="BN5" s="284"/>
      <c r="BO5" s="284"/>
      <c r="BP5" s="284"/>
      <c r="BQ5" s="284"/>
      <c r="BR5" s="284"/>
      <c r="BS5" s="284"/>
      <c r="BT5" s="284"/>
      <c r="BU5" s="284"/>
    </row>
    <row r="6" spans="1:73" s="481" customFormat="1" ht="12.95" customHeight="1">
      <c r="A6" s="516" t="s">
        <v>136</v>
      </c>
      <c r="B6" s="517">
        <v>2011</v>
      </c>
      <c r="C6" s="517"/>
      <c r="D6" s="552">
        <v>13</v>
      </c>
      <c r="E6" s="556">
        <v>51</v>
      </c>
      <c r="F6" s="554">
        <v>2</v>
      </c>
      <c r="G6" s="557">
        <v>1</v>
      </c>
      <c r="H6" s="570">
        <v>3</v>
      </c>
      <c r="I6" s="571">
        <v>3</v>
      </c>
      <c r="J6" s="572">
        <v>3</v>
      </c>
      <c r="K6" s="573">
        <v>0</v>
      </c>
      <c r="L6" s="574">
        <v>3</v>
      </c>
      <c r="M6" s="575">
        <v>3</v>
      </c>
      <c r="N6" s="576">
        <v>3</v>
      </c>
      <c r="O6" s="577">
        <v>4</v>
      </c>
      <c r="P6" s="578">
        <v>4</v>
      </c>
      <c r="Q6" s="579">
        <v>3</v>
      </c>
      <c r="R6" s="518">
        <f t="shared" ref="R6:R69" si="2">MODE(H6:P6)</f>
        <v>3</v>
      </c>
      <c r="S6" s="519">
        <f t="array" ref="S6">IF(COUNT(H6:Q6)=0,"",COUNT(IF(H6:Q6=R6,H6:Q6,""))/COUNT(H6:Q6))</f>
        <v>0.7</v>
      </c>
      <c r="T6" s="520">
        <f t="array" ref="T6">IF(AND(H6:Q6=H6:Q6,H6:Q6="-"),"",STDEV(IF(H6:Q6="-","",H6:Q6))/AVERAGE(IF(H6:Q6="-","",H6:Q6+0.000000000000001)))</f>
        <v>0.3794844602119351</v>
      </c>
      <c r="U6" s="29"/>
      <c r="V6" s="29"/>
      <c r="W6" s="30">
        <f t="array" ref="W6">IF(AND(H6:Q6=H6:Q6,H6:Q6="-"),"",AVERAGE(H6:Q6))</f>
        <v>2.9</v>
      </c>
      <c r="X6" s="31"/>
      <c r="Y6" s="39" t="str">
        <f t="shared" si="0"/>
        <v>NO</v>
      </c>
      <c r="Z6" s="487"/>
      <c r="AA6" s="34">
        <v>1</v>
      </c>
      <c r="AB6" s="35">
        <f t="array" ref="AB6">COUNT(IF($R$5:$R$84=$AA6,IF($Y$5:$Y$84="YES",$R$5:$R$84,""),"" ))</f>
        <v>0</v>
      </c>
      <c r="AC6" s="36"/>
      <c r="AD6" s="477"/>
      <c r="AE6" s="560">
        <v>0</v>
      </c>
      <c r="AF6" s="560">
        <v>0</v>
      </c>
      <c r="AG6" s="488">
        <f t="shared" si="1"/>
        <v>0</v>
      </c>
      <c r="AH6" s="36"/>
      <c r="AI6" s="36"/>
      <c r="AJ6" s="36"/>
      <c r="AK6" s="36"/>
      <c r="AL6" s="36"/>
      <c r="AM6" s="36"/>
      <c r="AN6" s="36"/>
      <c r="AO6" s="36"/>
      <c r="AP6" s="489"/>
      <c r="AQ6" s="489"/>
      <c r="AR6" s="489"/>
      <c r="AS6" s="36"/>
      <c r="AT6" s="36"/>
      <c r="AU6" s="36"/>
      <c r="AV6" s="36"/>
      <c r="AW6" s="36"/>
      <c r="AX6" s="36"/>
      <c r="AY6" s="36"/>
      <c r="AZ6" s="36"/>
      <c r="BA6" s="36"/>
      <c r="BB6" s="36"/>
      <c r="BC6" s="36"/>
      <c r="BD6" s="284"/>
      <c r="BE6" s="284"/>
      <c r="BF6" s="284"/>
      <c r="BG6" s="284"/>
      <c r="BH6" s="284"/>
      <c r="BI6" s="284"/>
      <c r="BJ6" s="284"/>
      <c r="BK6" s="284"/>
      <c r="BL6" s="284"/>
      <c r="BM6" s="284"/>
      <c r="BN6" s="284"/>
      <c r="BO6" s="284"/>
      <c r="BP6" s="284"/>
      <c r="BQ6" s="284"/>
      <c r="BR6" s="284"/>
      <c r="BS6" s="284"/>
      <c r="BT6" s="284"/>
      <c r="BU6" s="284"/>
    </row>
    <row r="7" spans="1:73" s="481" customFormat="1" ht="12.95" customHeight="1">
      <c r="A7" s="516" t="s">
        <v>137</v>
      </c>
      <c r="B7" s="517">
        <v>2011</v>
      </c>
      <c r="C7" s="517"/>
      <c r="D7" s="552">
        <v>26</v>
      </c>
      <c r="E7" s="558">
        <v>77</v>
      </c>
      <c r="F7" s="554">
        <v>1</v>
      </c>
      <c r="G7" s="557">
        <v>1</v>
      </c>
      <c r="H7" s="570">
        <v>4</v>
      </c>
      <c r="I7" s="571">
        <v>4</v>
      </c>
      <c r="J7" s="572">
        <v>3</v>
      </c>
      <c r="K7" s="573">
        <v>2</v>
      </c>
      <c r="L7" s="574">
        <v>6</v>
      </c>
      <c r="M7" s="575">
        <v>4</v>
      </c>
      <c r="N7" s="576">
        <v>5</v>
      </c>
      <c r="O7" s="577">
        <v>3</v>
      </c>
      <c r="P7" s="578">
        <v>4</v>
      </c>
      <c r="Q7" s="579">
        <v>4</v>
      </c>
      <c r="R7" s="518">
        <f t="shared" si="2"/>
        <v>4</v>
      </c>
      <c r="S7" s="519">
        <f t="array" ref="S7">IF(COUNT(H7:Q7)=0,"",COUNT(IF(H7:Q7=R7,H7:Q7,""))/COUNT(H7:Q7))</f>
        <v>0.5</v>
      </c>
      <c r="T7" s="520">
        <f t="array" ref="T7">IF(AND(H7:Q7=H7:Q7,H7:Q7="-"),"",STDEV(IF(H7:Q7="-","",H7:Q7))/AVERAGE(IF(H7:Q7="-","",H7:Q7+0.000000000000001)))</f>
        <v>0.28218075246528507</v>
      </c>
      <c r="U7" s="29"/>
      <c r="V7" s="29"/>
      <c r="W7" s="30">
        <f t="array" ref="W7">IF(AND(H7:Q7=H7:Q7,H7:Q7="-"),"",AVERAGE(H7:Q7))</f>
        <v>3.9</v>
      </c>
      <c r="X7" s="31"/>
      <c r="Y7" s="39" t="str">
        <f t="shared" si="0"/>
        <v>NO</v>
      </c>
      <c r="Z7" s="487"/>
      <c r="AA7" s="34">
        <v>2</v>
      </c>
      <c r="AB7" s="35">
        <f t="array" ref="AB7">COUNT(IF($R$5:$R$84=$AA7,IF($Y$5:$Y$84="YES",$R$5:$R$84,""),"" ))</f>
        <v>2</v>
      </c>
      <c r="AC7" s="36"/>
      <c r="AD7" s="477"/>
      <c r="AE7" s="560">
        <v>0</v>
      </c>
      <c r="AF7" s="560">
        <v>0</v>
      </c>
      <c r="AG7" s="488">
        <f t="shared" si="1"/>
        <v>0</v>
      </c>
      <c r="AH7" s="36"/>
      <c r="AI7" s="36"/>
      <c r="AJ7" s="36"/>
      <c r="AK7" s="40"/>
      <c r="AL7" s="41" t="s">
        <v>22</v>
      </c>
      <c r="AM7" s="42">
        <f>COUNT(AG5:AG84)</f>
        <v>80</v>
      </c>
      <c r="AN7" s="36"/>
      <c r="AO7" s="36"/>
      <c r="AP7" s="489"/>
      <c r="AQ7" s="489"/>
      <c r="AR7" s="489"/>
      <c r="AS7" s="36"/>
      <c r="AT7" s="36"/>
      <c r="AU7" s="36"/>
      <c r="AV7" s="36"/>
      <c r="AW7" s="36"/>
      <c r="AX7" s="36"/>
      <c r="AY7" s="36"/>
      <c r="AZ7" s="36"/>
      <c r="BA7" s="36"/>
      <c r="BB7" s="36"/>
      <c r="BC7" s="36"/>
      <c r="BD7" s="284"/>
      <c r="BE7" s="284"/>
      <c r="BF7" s="284"/>
      <c r="BG7" s="284"/>
      <c r="BH7" s="284"/>
      <c r="BI7" s="284"/>
      <c r="BJ7" s="284"/>
      <c r="BK7" s="284"/>
      <c r="BL7" s="284"/>
      <c r="BM7" s="284"/>
      <c r="BN7" s="284"/>
      <c r="BO7" s="284"/>
      <c r="BP7" s="284"/>
      <c r="BQ7" s="284"/>
      <c r="BR7" s="284"/>
      <c r="BS7" s="284"/>
      <c r="BT7" s="284"/>
      <c r="BU7" s="284"/>
    </row>
    <row r="8" spans="1:73" s="481" customFormat="1" ht="12.95" customHeight="1">
      <c r="A8" s="516" t="s">
        <v>137</v>
      </c>
      <c r="B8" s="517">
        <v>2011</v>
      </c>
      <c r="C8" s="517"/>
      <c r="D8" s="552">
        <v>27</v>
      </c>
      <c r="E8" s="556">
        <v>54</v>
      </c>
      <c r="F8" s="554">
        <v>1</v>
      </c>
      <c r="G8" s="557">
        <v>1</v>
      </c>
      <c r="H8" s="570">
        <v>3</v>
      </c>
      <c r="I8" s="571">
        <v>3</v>
      </c>
      <c r="J8" s="572">
        <v>3</v>
      </c>
      <c r="K8" s="573">
        <v>3</v>
      </c>
      <c r="L8" s="574">
        <v>3</v>
      </c>
      <c r="M8" s="575">
        <v>4</v>
      </c>
      <c r="N8" s="576">
        <v>5</v>
      </c>
      <c r="O8" s="577">
        <v>3</v>
      </c>
      <c r="P8" s="578">
        <v>4</v>
      </c>
      <c r="Q8" s="579">
        <v>4</v>
      </c>
      <c r="R8" s="518">
        <f t="shared" si="2"/>
        <v>3</v>
      </c>
      <c r="S8" s="519">
        <f t="array" ref="S8">IF(COUNT(H8:Q8)=0,"",COUNT(IF(H8:Q8=R8,H8:Q8,""))/COUNT(H8:Q8))</f>
        <v>0.6</v>
      </c>
      <c r="T8" s="520">
        <f t="array" ref="T8">IF(AND(H8:Q8=H8:Q8,H8:Q8="-"),"",STDEV(IF(H8:Q8="-","",H8:Q8))/AVERAGE(IF(H8:Q8="-","",H8:Q8+0.000000000000001)))</f>
        <v>0.20203050891044211</v>
      </c>
      <c r="U8" s="29"/>
      <c r="V8" s="29"/>
      <c r="W8" s="30">
        <f t="array" ref="W8">IF(AND(H8:Q8=H8:Q8,H8:Q8="-"),"",AVERAGE(H8:Q8))</f>
        <v>3.5</v>
      </c>
      <c r="X8" s="31"/>
      <c r="Y8" s="39" t="str">
        <f t="shared" si="0"/>
        <v>NO</v>
      </c>
      <c r="Z8" s="487"/>
      <c r="AA8" s="34">
        <v>3</v>
      </c>
      <c r="AB8" s="35">
        <f t="array" ref="AB8">COUNT(IF($R$5:$R$84=$AA8,IF($Y$5:$Y$84="YES",$R$5:$R$84,""),"" ))</f>
        <v>6</v>
      </c>
      <c r="AC8" s="36"/>
      <c r="AD8" s="477"/>
      <c r="AE8" s="560">
        <v>0</v>
      </c>
      <c r="AF8" s="560">
        <v>0</v>
      </c>
      <c r="AG8" s="488">
        <f t="shared" si="1"/>
        <v>0</v>
      </c>
      <c r="AH8" s="36"/>
      <c r="AI8" s="36"/>
      <c r="AJ8" s="36"/>
      <c r="AK8" s="43"/>
      <c r="AL8" s="44" t="s">
        <v>23</v>
      </c>
      <c r="AM8" s="45">
        <f t="array" ref="AM8">COUNT(IF(AG5:AG84=0,AG5:AG84,"x"))</f>
        <v>48</v>
      </c>
      <c r="AN8" s="36"/>
      <c r="AO8" s="36"/>
      <c r="AP8" s="489"/>
      <c r="AQ8" s="489"/>
      <c r="AR8" s="489"/>
      <c r="AS8" s="36"/>
      <c r="AT8" s="36"/>
      <c r="AU8" s="36"/>
      <c r="AV8" s="36"/>
      <c r="AW8" s="36"/>
      <c r="AX8" s="36"/>
      <c r="AY8" s="36"/>
      <c r="AZ8" s="36"/>
      <c r="BA8" s="36"/>
      <c r="BB8" s="36"/>
      <c r="BC8" s="36"/>
      <c r="BD8" s="284"/>
      <c r="BE8" s="284"/>
      <c r="BF8" s="284"/>
      <c r="BG8" s="284"/>
      <c r="BH8" s="284"/>
      <c r="BI8" s="284"/>
      <c r="BJ8" s="284"/>
      <c r="BK8" s="284"/>
      <c r="BL8" s="284"/>
      <c r="BM8" s="284"/>
      <c r="BN8" s="284"/>
      <c r="BO8" s="284"/>
      <c r="BP8" s="284"/>
      <c r="BQ8" s="284"/>
      <c r="BR8" s="284"/>
      <c r="BS8" s="284"/>
      <c r="BT8" s="284"/>
      <c r="BU8" s="284"/>
    </row>
    <row r="9" spans="1:73" s="481" customFormat="1" ht="12.95" customHeight="1">
      <c r="A9" s="516" t="s">
        <v>137</v>
      </c>
      <c r="B9" s="517">
        <v>2011</v>
      </c>
      <c r="C9" s="517"/>
      <c r="D9" s="552">
        <v>28</v>
      </c>
      <c r="E9" s="556">
        <v>55</v>
      </c>
      <c r="F9" s="554">
        <v>2</v>
      </c>
      <c r="G9" s="557">
        <v>1</v>
      </c>
      <c r="H9" s="570">
        <v>3</v>
      </c>
      <c r="I9" s="571">
        <v>4</v>
      </c>
      <c r="J9" s="572">
        <v>3</v>
      </c>
      <c r="K9" s="573">
        <v>3</v>
      </c>
      <c r="L9" s="574">
        <v>4</v>
      </c>
      <c r="M9" s="575">
        <v>4</v>
      </c>
      <c r="N9" s="576">
        <v>4</v>
      </c>
      <c r="O9" s="577">
        <v>3</v>
      </c>
      <c r="P9" s="578">
        <v>4</v>
      </c>
      <c r="Q9" s="579">
        <v>4</v>
      </c>
      <c r="R9" s="518">
        <f t="shared" si="2"/>
        <v>4</v>
      </c>
      <c r="S9" s="519">
        <f t="array" ref="S9">IF(COUNT(H9:Q9)=0,"",COUNT(IF(H9:Q9=R9,H9:Q9,""))/COUNT(H9:Q9))</f>
        <v>0.6</v>
      </c>
      <c r="T9" s="520">
        <f t="array" ref="T9">IF(AND(H9:Q9=H9:Q9,H9:Q9="-"),"",STDEV(IF(H9:Q9="-","",H9:Q9))/AVERAGE(IF(H9:Q9="-","",H9:Q9+0.000000000000001)))</f>
        <v>0.14344382763731189</v>
      </c>
      <c r="U9" s="29"/>
      <c r="V9" s="29"/>
      <c r="W9" s="30">
        <f t="array" ref="W9">IF(AND(H9:Q9=H9:Q9,H9:Q9="-"),"",AVERAGE(H9:Q9))</f>
        <v>3.6</v>
      </c>
      <c r="X9" s="31"/>
      <c r="Y9" s="39" t="str">
        <f t="shared" si="0"/>
        <v>NO</v>
      </c>
      <c r="Z9" s="487"/>
      <c r="AA9" s="34">
        <v>4</v>
      </c>
      <c r="AB9" s="35">
        <f t="array" ref="AB9">COUNT(IF($R$5:$R$84=$AA9,IF($Y$5:$Y$84="YES",$R$5:$R$84,""),"" ))</f>
        <v>14</v>
      </c>
      <c r="AC9" s="36"/>
      <c r="AD9" s="477"/>
      <c r="AE9" s="560">
        <v>0</v>
      </c>
      <c r="AF9" s="560">
        <v>0</v>
      </c>
      <c r="AG9" s="488">
        <f t="shared" si="1"/>
        <v>0</v>
      </c>
      <c r="AH9" s="36"/>
      <c r="AI9" s="36"/>
      <c r="AJ9" s="36"/>
      <c r="AK9" s="46"/>
      <c r="AL9" s="47" t="s">
        <v>24</v>
      </c>
      <c r="AM9" s="48">
        <f>AM7-AM8</f>
        <v>32</v>
      </c>
      <c r="AN9" s="36"/>
      <c r="AO9" s="36"/>
      <c r="AP9" s="489"/>
      <c r="AQ9" s="489"/>
      <c r="AR9" s="489"/>
      <c r="AS9" s="36"/>
      <c r="AT9" s="36"/>
      <c r="AU9" s="36"/>
      <c r="AV9" s="36"/>
      <c r="AW9" s="36"/>
      <c r="AX9" s="36"/>
      <c r="AY9" s="36"/>
      <c r="AZ9" s="36"/>
      <c r="BA9" s="36"/>
      <c r="BB9" s="36"/>
      <c r="BC9" s="36"/>
      <c r="BD9" s="284"/>
      <c r="BE9" s="284"/>
      <c r="BF9" s="284"/>
      <c r="BG9" s="284"/>
      <c r="BH9" s="284"/>
      <c r="BI9" s="284"/>
      <c r="BJ9" s="284"/>
      <c r="BK9" s="284"/>
      <c r="BL9" s="284"/>
      <c r="BM9" s="284"/>
      <c r="BN9" s="284"/>
      <c r="BO9" s="284"/>
      <c r="BP9" s="284"/>
      <c r="BQ9" s="284"/>
      <c r="BR9" s="284"/>
      <c r="BS9" s="284"/>
      <c r="BT9" s="284"/>
      <c r="BU9" s="284"/>
    </row>
    <row r="10" spans="1:73" s="481" customFormat="1" ht="12.95" customHeight="1">
      <c r="A10" s="516" t="s">
        <v>137</v>
      </c>
      <c r="B10" s="517">
        <v>2011</v>
      </c>
      <c r="C10" s="517"/>
      <c r="D10" s="552">
        <v>29</v>
      </c>
      <c r="E10" s="556">
        <v>51</v>
      </c>
      <c r="F10" s="554">
        <v>2</v>
      </c>
      <c r="G10" s="557">
        <v>1</v>
      </c>
      <c r="H10" s="570">
        <v>4</v>
      </c>
      <c r="I10" s="571">
        <v>4</v>
      </c>
      <c r="J10" s="572">
        <v>4</v>
      </c>
      <c r="K10" s="573">
        <v>4</v>
      </c>
      <c r="L10" s="574">
        <v>4</v>
      </c>
      <c r="M10" s="575">
        <v>3</v>
      </c>
      <c r="N10" s="576">
        <v>4</v>
      </c>
      <c r="O10" s="577">
        <v>4</v>
      </c>
      <c r="P10" s="578">
        <v>4</v>
      </c>
      <c r="Q10" s="579">
        <v>4</v>
      </c>
      <c r="R10" s="518">
        <f t="shared" si="2"/>
        <v>4</v>
      </c>
      <c r="S10" s="519">
        <f t="array" ref="S10">IF(COUNT(H10:Q10)=0,"",COUNT(IF(H10:Q10=R10,H10:Q10,""))/COUNT(H10:Q10))</f>
        <v>0.9</v>
      </c>
      <c r="T10" s="520">
        <f t="array" ref="T10">IF(AND(H10:Q10=H10:Q10,H10:Q10="-"),"",STDEV(IF(H10:Q10="-","",H10:Q10))/AVERAGE(IF(H10:Q10="-","",H10:Q10+0.000000000000001)))</f>
        <v>8.1084042568419973E-2</v>
      </c>
      <c r="U10" s="29"/>
      <c r="V10" s="29"/>
      <c r="W10" s="30">
        <f t="array" ref="W10">IF(AND(H10:Q10=H10:Q10,H10:Q10="-"),"",AVERAGE(H10:Q10))</f>
        <v>3.9</v>
      </c>
      <c r="X10" s="31"/>
      <c r="Y10" s="39" t="str">
        <f t="shared" si="0"/>
        <v>YES</v>
      </c>
      <c r="Z10" s="487"/>
      <c r="AA10" s="34">
        <v>5</v>
      </c>
      <c r="AB10" s="35">
        <f t="array" ref="AB10">COUNT(IF($R$5:$R$84=$AA10,IF($Y$5:$Y$84="YES",$R$5:$R$84,""),"" ))</f>
        <v>8</v>
      </c>
      <c r="AC10" s="36"/>
      <c r="AD10" s="477"/>
      <c r="AE10" s="560">
        <v>0</v>
      </c>
      <c r="AF10" s="560">
        <v>0</v>
      </c>
      <c r="AG10" s="488">
        <f t="shared" si="1"/>
        <v>0</v>
      </c>
      <c r="AH10" s="36"/>
      <c r="AI10" s="36"/>
      <c r="AJ10" s="36"/>
      <c r="AK10" s="49"/>
      <c r="AL10" s="36"/>
      <c r="AM10" s="36"/>
      <c r="AN10" s="36"/>
      <c r="AO10" s="36"/>
      <c r="AP10" s="489"/>
      <c r="AQ10" s="489"/>
      <c r="AR10" s="489"/>
      <c r="AS10" s="36"/>
      <c r="AT10" s="36"/>
      <c r="AU10" s="36"/>
      <c r="AV10" s="36"/>
      <c r="AW10" s="36"/>
      <c r="AX10" s="36"/>
      <c r="AY10" s="36"/>
      <c r="AZ10" s="36"/>
      <c r="BA10" s="36"/>
      <c r="BB10" s="36"/>
      <c r="BC10" s="36"/>
      <c r="BD10" s="284"/>
      <c r="BE10" s="284"/>
      <c r="BF10" s="284"/>
      <c r="BG10" s="284"/>
      <c r="BH10" s="284"/>
      <c r="BI10" s="284"/>
      <c r="BJ10" s="284"/>
      <c r="BK10" s="284"/>
      <c r="BL10" s="284"/>
      <c r="BM10" s="284"/>
      <c r="BN10" s="284"/>
      <c r="BO10" s="284"/>
      <c r="BP10" s="284"/>
      <c r="BQ10" s="284"/>
      <c r="BR10" s="284"/>
      <c r="BS10" s="284"/>
      <c r="BT10" s="284"/>
      <c r="BU10" s="284"/>
    </row>
    <row r="11" spans="1:73" s="481" customFormat="1" ht="12.95" customHeight="1">
      <c r="A11" s="516" t="s">
        <v>137</v>
      </c>
      <c r="B11" s="517">
        <v>2011</v>
      </c>
      <c r="C11" s="517"/>
      <c r="D11" s="552">
        <v>30</v>
      </c>
      <c r="E11" s="556">
        <v>52</v>
      </c>
      <c r="F11" s="554">
        <v>1</v>
      </c>
      <c r="G11" s="557">
        <v>1</v>
      </c>
      <c r="H11" s="570">
        <v>5</v>
      </c>
      <c r="I11" s="571">
        <v>6</v>
      </c>
      <c r="J11" s="572">
        <v>5</v>
      </c>
      <c r="K11" s="573">
        <v>5</v>
      </c>
      <c r="L11" s="574">
        <v>5</v>
      </c>
      <c r="M11" s="575">
        <v>5</v>
      </c>
      <c r="N11" s="576">
        <v>7</v>
      </c>
      <c r="O11" s="577">
        <v>6</v>
      </c>
      <c r="P11" s="578">
        <v>6</v>
      </c>
      <c r="Q11" s="579">
        <v>6</v>
      </c>
      <c r="R11" s="518">
        <f t="shared" si="2"/>
        <v>5</v>
      </c>
      <c r="S11" s="519">
        <f t="array" ref="S11">IF(COUNT(H11:Q11)=0,"",COUNT(IF(H11:Q11=R11,H11:Q11,""))/COUNT(H11:Q11))</f>
        <v>0.5</v>
      </c>
      <c r="T11" s="520">
        <f t="array" ref="T11">IF(AND(H11:Q11=H11:Q11,H11:Q11="-"),"",STDEV(IF(H11:Q11="-","",H11:Q11))/AVERAGE(IF(H11:Q11="-","",H11:Q11+0.000000000000001)))</f>
        <v>0.12485819621073199</v>
      </c>
      <c r="U11" s="29"/>
      <c r="V11" s="29"/>
      <c r="W11" s="30">
        <f t="array" ref="W11">IF(AND(H11:Q11=H11:Q11,H11:Q11="-"),"",AVERAGE(H11:Q11))</f>
        <v>5.6</v>
      </c>
      <c r="X11" s="31"/>
      <c r="Y11" s="39" t="str">
        <f t="shared" si="0"/>
        <v>NO</v>
      </c>
      <c r="Z11" s="487"/>
      <c r="AA11" s="34">
        <v>6</v>
      </c>
      <c r="AB11" s="35">
        <f t="array" ref="AB11">COUNT(IF($R$5:$R$84=$AA11,IF($Y$5:$Y$84="YES",$R$5:$R$84,""),"" ))</f>
        <v>8</v>
      </c>
      <c r="AC11" s="36"/>
      <c r="AD11" s="477"/>
      <c r="AE11" s="560">
        <v>0</v>
      </c>
      <c r="AF11" s="560">
        <v>0</v>
      </c>
      <c r="AG11" s="488">
        <f t="shared" si="1"/>
        <v>0</v>
      </c>
      <c r="AH11" s="36"/>
      <c r="AI11" s="50" t="s">
        <v>25</v>
      </c>
      <c r="AJ11" s="51" t="s">
        <v>18</v>
      </c>
      <c r="AK11" s="52" t="s">
        <v>26</v>
      </c>
      <c r="AL11" s="53"/>
      <c r="AM11" s="50" t="s">
        <v>25</v>
      </c>
      <c r="AN11" s="51" t="s">
        <v>18</v>
      </c>
      <c r="AO11" s="52" t="s">
        <v>26</v>
      </c>
      <c r="AP11" s="489"/>
      <c r="AQ11" s="489"/>
      <c r="AR11" s="489"/>
      <c r="AS11" s="36"/>
      <c r="AT11" s="36"/>
      <c r="AU11" s="36"/>
      <c r="AV11" s="36"/>
      <c r="AW11" s="36"/>
      <c r="AX11" s="36"/>
      <c r="AY11" s="36"/>
      <c r="AZ11" s="36"/>
      <c r="BA11" s="36"/>
      <c r="BB11" s="36"/>
      <c r="BC11" s="36"/>
      <c r="BD11" s="284"/>
      <c r="BE11" s="284"/>
      <c r="BF11" s="284"/>
      <c r="BG11" s="284"/>
      <c r="BH11" s="284"/>
      <c r="BI11" s="284"/>
      <c r="BJ11" s="284"/>
      <c r="BK11" s="284"/>
      <c r="BL11" s="284"/>
      <c r="BM11" s="284"/>
      <c r="BN11" s="284"/>
      <c r="BO11" s="284"/>
      <c r="BP11" s="284"/>
      <c r="BQ11" s="284"/>
      <c r="BR11" s="284"/>
      <c r="BS11" s="284"/>
      <c r="BT11" s="284"/>
      <c r="BU11" s="284"/>
    </row>
    <row r="12" spans="1:73" s="481" customFormat="1" ht="12.95" customHeight="1">
      <c r="A12" s="516" t="s">
        <v>137</v>
      </c>
      <c r="B12" s="517">
        <v>2011</v>
      </c>
      <c r="C12" s="517"/>
      <c r="D12" s="552">
        <v>31</v>
      </c>
      <c r="E12" s="556">
        <v>45</v>
      </c>
      <c r="F12" s="554">
        <v>1</v>
      </c>
      <c r="G12" s="557">
        <v>1</v>
      </c>
      <c r="H12" s="570">
        <v>3</v>
      </c>
      <c r="I12" s="571">
        <v>3</v>
      </c>
      <c r="J12" s="572">
        <v>3</v>
      </c>
      <c r="K12" s="573">
        <v>3</v>
      </c>
      <c r="L12" s="574">
        <v>3</v>
      </c>
      <c r="M12" s="575">
        <v>3</v>
      </c>
      <c r="N12" s="576">
        <v>4</v>
      </c>
      <c r="O12" s="577">
        <v>3</v>
      </c>
      <c r="P12" s="578">
        <v>4</v>
      </c>
      <c r="Q12" s="579">
        <v>3</v>
      </c>
      <c r="R12" s="518">
        <f t="shared" si="2"/>
        <v>3</v>
      </c>
      <c r="S12" s="519">
        <f t="array" ref="S12">IF(COUNT(H12:Q12)=0,"",COUNT(IF(H12:Q12=R12,H12:Q12,""))/COUNT(H12:Q12))</f>
        <v>0.8</v>
      </c>
      <c r="T12" s="520">
        <f t="array" ref="T12">IF(AND(H12:Q12=H12:Q12,H12:Q12="-"),"",STDEV(IF(H12:Q12="-","",H12:Q12))/AVERAGE(IF(H12:Q12="-","",H12:Q12+0.000000000000001)))</f>
        <v>0.13176156917368223</v>
      </c>
      <c r="U12" s="29"/>
      <c r="V12" s="29"/>
      <c r="W12" s="30">
        <f t="array" ref="W12">IF(AND(H12:Q12=H12:Q12,H12:Q12="-"),"",AVERAGE(H12:Q12))</f>
        <v>3.2</v>
      </c>
      <c r="X12" s="31"/>
      <c r="Y12" s="39" t="str">
        <f t="shared" si="0"/>
        <v>YES</v>
      </c>
      <c r="Z12" s="487"/>
      <c r="AA12" s="34">
        <v>7</v>
      </c>
      <c r="AB12" s="35">
        <f t="array" ref="AB12">COUNT(IF($R$5:$R$84=$AA12,IF($Y$5:$Y$84="YES",$R$5:$R$84,""),"" ))</f>
        <v>3</v>
      </c>
      <c r="AC12" s="36"/>
      <c r="AD12" s="477"/>
      <c r="AE12" s="560">
        <v>0</v>
      </c>
      <c r="AF12" s="560">
        <v>0</v>
      </c>
      <c r="AG12" s="488">
        <f t="shared" si="1"/>
        <v>0</v>
      </c>
      <c r="AH12" s="36"/>
      <c r="AI12" s="54"/>
      <c r="AJ12" s="55">
        <v>0</v>
      </c>
      <c r="AK12" s="56"/>
      <c r="AL12" s="36"/>
      <c r="AM12" s="54"/>
      <c r="AN12" s="55">
        <v>0</v>
      </c>
      <c r="AO12" s="56"/>
      <c r="AP12" s="489"/>
      <c r="AQ12" s="489"/>
      <c r="AR12" s="489"/>
      <c r="AS12" s="36"/>
      <c r="AT12" s="36"/>
      <c r="AU12" s="36"/>
      <c r="AV12" s="36"/>
      <c r="AW12" s="36"/>
      <c r="AX12" s="36"/>
      <c r="AY12" s="36"/>
      <c r="AZ12" s="36"/>
      <c r="BA12" s="36"/>
      <c r="BB12" s="36"/>
      <c r="BC12" s="36"/>
      <c r="BD12" s="284"/>
      <c r="BE12" s="284"/>
      <c r="BF12" s="284"/>
      <c r="BG12" s="284"/>
      <c r="BH12" s="284"/>
      <c r="BI12" s="284"/>
      <c r="BJ12" s="284"/>
      <c r="BK12" s="284"/>
      <c r="BL12" s="284"/>
      <c r="BM12" s="284"/>
      <c r="BN12" s="284"/>
      <c r="BO12" s="284"/>
      <c r="BP12" s="284"/>
      <c r="BQ12" s="284"/>
      <c r="BR12" s="284"/>
      <c r="BS12" s="284"/>
      <c r="BT12" s="284"/>
      <c r="BU12" s="284"/>
    </row>
    <row r="13" spans="1:73" s="481" customFormat="1" ht="12.95" customHeight="1">
      <c r="A13" s="516" t="s">
        <v>137</v>
      </c>
      <c r="B13" s="517">
        <v>2011</v>
      </c>
      <c r="C13" s="517"/>
      <c r="D13" s="552">
        <v>32</v>
      </c>
      <c r="E13" s="556">
        <v>69</v>
      </c>
      <c r="F13" s="554">
        <v>2</v>
      </c>
      <c r="G13" s="557">
        <v>1</v>
      </c>
      <c r="H13" s="570">
        <v>3</v>
      </c>
      <c r="I13" s="571">
        <v>3</v>
      </c>
      <c r="J13" s="572">
        <v>3</v>
      </c>
      <c r="K13" s="573">
        <v>3</v>
      </c>
      <c r="L13" s="574">
        <v>3</v>
      </c>
      <c r="M13" s="575">
        <v>3</v>
      </c>
      <c r="N13" s="576">
        <v>4</v>
      </c>
      <c r="O13" s="577">
        <v>3</v>
      </c>
      <c r="P13" s="578">
        <v>3</v>
      </c>
      <c r="Q13" s="579">
        <v>4</v>
      </c>
      <c r="R13" s="518">
        <f t="shared" si="2"/>
        <v>3</v>
      </c>
      <c r="S13" s="519">
        <f t="array" ref="S13">IF(COUNT(H13:Q13)=0,"",COUNT(IF(H13:Q13=R13,H13:Q13,""))/COUNT(H13:Q13))</f>
        <v>0.8</v>
      </c>
      <c r="T13" s="520">
        <f t="array" ref="T13">IF(AND(H13:Q13=H13:Q13,H13:Q13="-"),"",STDEV(IF(H13:Q13="-","",H13:Q13))/AVERAGE(IF(H13:Q13="-","",H13:Q13+0.000000000000001)))</f>
        <v>0.13176156917368223</v>
      </c>
      <c r="U13" s="29"/>
      <c r="V13" s="29"/>
      <c r="W13" s="30">
        <f t="array" ref="W13">IF(AND(H13:Q13=H13:Q13,H13:Q13="-"),"",AVERAGE(H13:Q13))</f>
        <v>3.2</v>
      </c>
      <c r="X13" s="31"/>
      <c r="Y13" s="39" t="str">
        <f t="shared" si="0"/>
        <v>YES</v>
      </c>
      <c r="Z13" s="487"/>
      <c r="AA13" s="34">
        <v>8</v>
      </c>
      <c r="AB13" s="35">
        <f t="array" ref="AB13">COUNT(IF($R$5:$R$84=$AA13,IF($Y$5:$Y$84="YES",$R$5:$R$84,""),"" ))</f>
        <v>0</v>
      </c>
      <c r="AC13" s="36"/>
      <c r="AD13" s="477"/>
      <c r="AE13" s="560">
        <v>0</v>
      </c>
      <c r="AF13" s="560">
        <v>0</v>
      </c>
      <c r="AG13" s="488">
        <f t="shared" si="1"/>
        <v>0</v>
      </c>
      <c r="AH13" s="36"/>
      <c r="AI13" s="57">
        <v>-1</v>
      </c>
      <c r="AJ13" s="58">
        <f>COUNT(IF(AG$5:AG$84=$AI13,AG$5:AG$84,"x"))</f>
        <v>0</v>
      </c>
      <c r="AK13" s="59">
        <f>IF((AJ13+AN13)=0,"-",(0.5*(AJ13+AN13)+0.5)+(SUM(AJ$12:AJ12)+SUM(AN$12:AN12)))</f>
        <v>1</v>
      </c>
      <c r="AL13" s="36"/>
      <c r="AM13" s="57">
        <v>1</v>
      </c>
      <c r="AN13" s="58">
        <f t="array" ref="AN13">COUNT(IF(AG$5:AG$84=$AM13,AG$5:AG$84,"x"))</f>
        <v>1</v>
      </c>
      <c r="AO13" s="60">
        <f>IF((AJ13+AN13)=0,"-",(0.5*(AJ13+AN13)+0.5)+(SUM(AJ$12:AJ12)+SUM(AN$12:AN12)))</f>
        <v>1</v>
      </c>
      <c r="AP13" s="489"/>
      <c r="AQ13" s="489"/>
      <c r="AR13" s="489"/>
      <c r="AS13" s="36"/>
      <c r="AT13" s="36"/>
      <c r="AU13" s="36"/>
      <c r="AV13" s="36"/>
      <c r="AW13" s="36"/>
      <c r="AX13" s="36"/>
      <c r="AY13" s="36"/>
      <c r="AZ13" s="36"/>
      <c r="BA13" s="36"/>
      <c r="BB13" s="36"/>
      <c r="BC13" s="36"/>
      <c r="BD13" s="284"/>
      <c r="BE13" s="284"/>
      <c r="BF13" s="284"/>
      <c r="BG13" s="284"/>
      <c r="BH13" s="284"/>
      <c r="BI13" s="284"/>
      <c r="BJ13" s="284"/>
      <c r="BK13" s="284"/>
      <c r="BL13" s="284"/>
      <c r="BM13" s="284"/>
      <c r="BN13" s="284"/>
      <c r="BO13" s="284"/>
      <c r="BP13" s="284"/>
      <c r="BQ13" s="284"/>
      <c r="BR13" s="284"/>
      <c r="BS13" s="284"/>
      <c r="BT13" s="284"/>
      <c r="BU13" s="284"/>
    </row>
    <row r="14" spans="1:73" s="481" customFormat="1" ht="12.95" customHeight="1">
      <c r="A14" s="516" t="s">
        <v>137</v>
      </c>
      <c r="B14" s="517">
        <v>2011</v>
      </c>
      <c r="C14" s="517"/>
      <c r="D14" s="552">
        <v>33</v>
      </c>
      <c r="E14" s="556">
        <v>56</v>
      </c>
      <c r="F14" s="554">
        <v>2</v>
      </c>
      <c r="G14" s="557">
        <v>1</v>
      </c>
      <c r="H14" s="570" t="s">
        <v>20</v>
      </c>
      <c r="I14" s="571">
        <v>3</v>
      </c>
      <c r="J14" s="572">
        <v>3</v>
      </c>
      <c r="K14" s="573">
        <v>3</v>
      </c>
      <c r="L14" s="574">
        <v>3</v>
      </c>
      <c r="M14" s="575">
        <v>3</v>
      </c>
      <c r="N14" s="576">
        <v>4</v>
      </c>
      <c r="O14" s="577">
        <v>3</v>
      </c>
      <c r="P14" s="578">
        <v>4</v>
      </c>
      <c r="Q14" s="579">
        <v>3</v>
      </c>
      <c r="R14" s="518">
        <f t="shared" si="2"/>
        <v>3</v>
      </c>
      <c r="S14" s="519">
        <f t="array" ref="S14">IF(COUNT(H14:Q14)=0,"",COUNT(IF(H14:Q14=R14,H14:Q14,""))/COUNT(H14:Q14))</f>
        <v>0.77777777777777779</v>
      </c>
      <c r="T14" s="520">
        <f t="array" ref="T14">IF(AND(H14:Q14=H14:Q14,H14:Q14="-"),"",STDEV(IF(H14:Q14="-","",H14:Q14))/AVERAGE(IF(H14:Q14="-","",H14:Q14+0.000000000000001)))</f>
        <v>0.13684920574472026</v>
      </c>
      <c r="U14" s="29"/>
      <c r="V14" s="29"/>
      <c r="W14" s="30">
        <f t="array" ref="W14">IF(AND(H14:Q14=H14:Q14,H14:Q14="-"),"",AVERAGE(H14:Q14))</f>
        <v>3.2222222222222223</v>
      </c>
      <c r="X14" s="31"/>
      <c r="Y14" s="39" t="str">
        <f t="shared" si="0"/>
        <v>NO</v>
      </c>
      <c r="Z14" s="487"/>
      <c r="AA14" s="34">
        <v>9</v>
      </c>
      <c r="AB14" s="35">
        <f t="array" ref="AB14">COUNT(IF($R$5:$R$84=$AA14,IF($Y$5:$Y$84="YES",$R$5:$R$84,""),"" ))</f>
        <v>0</v>
      </c>
      <c r="AC14" s="36"/>
      <c r="AD14" s="477"/>
      <c r="AE14" s="560">
        <v>0</v>
      </c>
      <c r="AF14" s="560">
        <v>0</v>
      </c>
      <c r="AG14" s="488">
        <f t="shared" si="1"/>
        <v>0</v>
      </c>
      <c r="AH14" s="36"/>
      <c r="AI14" s="57">
        <v>-2</v>
      </c>
      <c r="AJ14" s="58">
        <f>COUNT(IF(AG$5:AG$84=$AI14,AG$5:AG$84,"x"))</f>
        <v>0</v>
      </c>
      <c r="AK14" s="59" t="str">
        <f>IF((AJ14+AN14)=0,"-",(0.5*(AJ14+AN14)+0.5)+(SUM(AJ$12:AJ13)+SUM(AN$12:AN13)))</f>
        <v>-</v>
      </c>
      <c r="AL14" s="36"/>
      <c r="AM14" s="57">
        <v>2</v>
      </c>
      <c r="AN14" s="58">
        <f t="array" ref="AN14">COUNT(IF(AG$5:AG$84=$AM14,AG$5:AG$84,"x"))</f>
        <v>0</v>
      </c>
      <c r="AO14" s="60" t="str">
        <f>IF((AJ14+AN14)=0,"-",(0.5*(AJ14+AN14)+0.5)+(SUM(AJ$12:AJ13)+SUM(AN$12:AN13)))</f>
        <v>-</v>
      </c>
      <c r="AP14" s="489"/>
      <c r="AQ14" s="489"/>
      <c r="AR14" s="489"/>
      <c r="AS14" s="36"/>
      <c r="AT14" s="36"/>
      <c r="AU14" s="36"/>
      <c r="AV14" s="36"/>
      <c r="AW14" s="36"/>
      <c r="AX14" s="36"/>
      <c r="AY14" s="36"/>
      <c r="AZ14" s="36"/>
      <c r="BA14" s="36"/>
      <c r="BB14" s="36"/>
      <c r="BC14" s="36"/>
      <c r="BD14" s="284"/>
      <c r="BE14" s="284"/>
      <c r="BF14" s="284"/>
      <c r="BG14" s="284"/>
      <c r="BH14" s="284"/>
      <c r="BI14" s="284"/>
      <c r="BJ14" s="284"/>
      <c r="BK14" s="284"/>
      <c r="BL14" s="284"/>
      <c r="BM14" s="284"/>
      <c r="BN14" s="284"/>
      <c r="BO14" s="284"/>
      <c r="BP14" s="284"/>
      <c r="BQ14" s="284"/>
      <c r="BR14" s="284"/>
      <c r="BS14" s="284"/>
      <c r="BT14" s="284"/>
      <c r="BU14" s="284"/>
    </row>
    <row r="15" spans="1:73" s="481" customFormat="1" ht="12.95" customHeight="1">
      <c r="A15" s="516" t="s">
        <v>137</v>
      </c>
      <c r="B15" s="517">
        <v>2011</v>
      </c>
      <c r="C15" s="517"/>
      <c r="D15" s="552">
        <v>34</v>
      </c>
      <c r="E15" s="556">
        <v>60</v>
      </c>
      <c r="F15" s="554">
        <v>1</v>
      </c>
      <c r="G15" s="557">
        <v>1</v>
      </c>
      <c r="H15" s="570">
        <v>3</v>
      </c>
      <c r="I15" s="571">
        <v>3</v>
      </c>
      <c r="J15" s="572">
        <v>3</v>
      </c>
      <c r="K15" s="573">
        <v>3</v>
      </c>
      <c r="L15" s="574">
        <v>3</v>
      </c>
      <c r="M15" s="575">
        <v>3</v>
      </c>
      <c r="N15" s="576">
        <v>3</v>
      </c>
      <c r="O15" s="577">
        <v>3</v>
      </c>
      <c r="P15" s="578">
        <v>3</v>
      </c>
      <c r="Q15" s="579">
        <v>3</v>
      </c>
      <c r="R15" s="518">
        <f t="shared" si="2"/>
        <v>3</v>
      </c>
      <c r="S15" s="519">
        <f t="array" ref="S15">IF(COUNT(H15:Q15)=0,"",COUNT(IF(H15:Q15=R15,H15:Q15,""))/COUNT(H15:Q15))</f>
        <v>1</v>
      </c>
      <c r="T15" s="520">
        <f t="array" ref="T15">IF(AND(H15:Q15=H15:Q15,H15:Q15="-"),"",STDEV(IF(H15:Q15="-","",H15:Q15))/AVERAGE(IF(H15:Q15="-","",H15:Q15+0.000000000000001)))</f>
        <v>0</v>
      </c>
      <c r="U15" s="29"/>
      <c r="V15" s="29"/>
      <c r="W15" s="30">
        <f t="array" ref="W15">IF(AND(H15:Q15=H15:Q15,H15:Q15="-"),"",AVERAGE(H15:Q15))</f>
        <v>3</v>
      </c>
      <c r="X15" s="31"/>
      <c r="Y15" s="39" t="str">
        <f t="shared" si="0"/>
        <v>YES</v>
      </c>
      <c r="Z15" s="487"/>
      <c r="AA15" s="34">
        <v>10</v>
      </c>
      <c r="AB15" s="35">
        <f t="array" ref="AB15">COUNT(IF($R$5:$R$84=$AA15,IF($Y$5:$Y$84="YES",$R$5:$R$84,""),"" ))</f>
        <v>1</v>
      </c>
      <c r="AC15" s="36"/>
      <c r="AD15" s="477"/>
      <c r="AE15" s="560">
        <v>0</v>
      </c>
      <c r="AF15" s="560">
        <v>0</v>
      </c>
      <c r="AG15" s="488">
        <f t="shared" si="1"/>
        <v>0</v>
      </c>
      <c r="AH15" s="36"/>
      <c r="AI15" s="57">
        <v>-3</v>
      </c>
      <c r="AJ15" s="58">
        <f t="array" ref="AJ15">COUNT(IF(AG$5:AG$84=$AI15,AG$5:AG$84,"x"))</f>
        <v>0</v>
      </c>
      <c r="AK15" s="59" t="str">
        <f>IF((AJ15+AN15)=0,"-",(0.5*(AJ15+AN15)+0.5)+(SUM(AJ$12:AJ14)+SUM(AN$12:AN14)))</f>
        <v>-</v>
      </c>
      <c r="AL15" s="36"/>
      <c r="AM15" s="57">
        <v>3</v>
      </c>
      <c r="AN15" s="58">
        <f t="array" ref="AN15">COUNT(IF(AG$5:AG$84=$AM15,AG$5:AG$84,"x"))</f>
        <v>0</v>
      </c>
      <c r="AO15" s="60" t="str">
        <f>IF((AJ15+AN15)=0,"-",(0.5*(AJ15+AN15)+0.5)+(SUM(AJ$12:AJ14)+SUM(AN$12:AN14)))</f>
        <v>-</v>
      </c>
      <c r="AP15" s="489"/>
      <c r="AQ15" s="489"/>
      <c r="AR15" s="489"/>
      <c r="AS15" s="36"/>
      <c r="AT15" s="36"/>
      <c r="AU15" s="36"/>
      <c r="AV15" s="36"/>
      <c r="AW15" s="36"/>
      <c r="AX15" s="36"/>
      <c r="AY15" s="36"/>
      <c r="AZ15" s="36"/>
      <c r="BA15" s="36"/>
      <c r="BB15" s="36"/>
      <c r="BC15" s="36"/>
      <c r="BD15" s="284"/>
      <c r="BE15" s="284"/>
      <c r="BF15" s="284"/>
      <c r="BG15" s="284"/>
      <c r="BH15" s="284"/>
      <c r="BI15" s="284"/>
      <c r="BJ15" s="284"/>
      <c r="BK15" s="284"/>
      <c r="BL15" s="284"/>
      <c r="BM15" s="284"/>
      <c r="BN15" s="284"/>
      <c r="BO15" s="284"/>
      <c r="BP15" s="284"/>
      <c r="BQ15" s="284"/>
      <c r="BR15" s="284"/>
      <c r="BS15" s="284"/>
      <c r="BT15" s="284"/>
      <c r="BU15" s="284"/>
    </row>
    <row r="16" spans="1:73" s="481" customFormat="1" ht="12.95" customHeight="1">
      <c r="A16" s="516" t="s">
        <v>137</v>
      </c>
      <c r="B16" s="517">
        <v>2011</v>
      </c>
      <c r="C16" s="517"/>
      <c r="D16" s="552">
        <v>35</v>
      </c>
      <c r="E16" s="556">
        <v>50</v>
      </c>
      <c r="F16" s="554">
        <v>2</v>
      </c>
      <c r="G16" s="557">
        <v>1</v>
      </c>
      <c r="H16" s="570">
        <v>4</v>
      </c>
      <c r="I16" s="571">
        <v>3</v>
      </c>
      <c r="J16" s="572">
        <v>3</v>
      </c>
      <c r="K16" s="573">
        <v>3</v>
      </c>
      <c r="L16" s="574">
        <v>4</v>
      </c>
      <c r="M16" s="575">
        <v>3</v>
      </c>
      <c r="N16" s="576">
        <v>5</v>
      </c>
      <c r="O16" s="577">
        <v>4</v>
      </c>
      <c r="P16" s="578">
        <v>4</v>
      </c>
      <c r="Q16" s="579">
        <v>3</v>
      </c>
      <c r="R16" s="518">
        <f t="shared" si="2"/>
        <v>4</v>
      </c>
      <c r="S16" s="519">
        <f t="array" ref="S16">IF(COUNT(H16:Q16)=0,"",COUNT(IF(H16:Q16=R16,H16:Q16,""))/COUNT(H16:Q16))</f>
        <v>0.4</v>
      </c>
      <c r="T16" s="520">
        <f t="array" ref="T16">IF(AND(H16:Q16=H16:Q16,H16:Q16="-"),"",STDEV(IF(H16:Q16="-","",H16:Q16))/AVERAGE(IF(H16:Q16="-","",H16:Q16+0.000000000000001)))</f>
        <v>0.1942238607722504</v>
      </c>
      <c r="U16" s="29"/>
      <c r="V16" s="29"/>
      <c r="W16" s="30">
        <f t="array" ref="W16">IF(AND(H16:Q16=H16:Q16,H16:Q16="-"),"",AVERAGE(H16:Q16))</f>
        <v>3.6</v>
      </c>
      <c r="X16" s="31"/>
      <c r="Y16" s="39" t="str">
        <f t="shared" si="0"/>
        <v>NO</v>
      </c>
      <c r="Z16" s="487"/>
      <c r="AA16" s="34">
        <v>11</v>
      </c>
      <c r="AB16" s="35">
        <f t="array" ref="AB16">COUNT(IF($R$5:$R$84=$AA16,IF($Y$5:$Y$84="YES",$R$5:$R$84,""),"" ))</f>
        <v>0</v>
      </c>
      <c r="AC16" s="36"/>
      <c r="AD16" s="477"/>
      <c r="AE16" s="560">
        <v>0</v>
      </c>
      <c r="AF16" s="560">
        <v>0</v>
      </c>
      <c r="AG16" s="488">
        <f t="shared" si="1"/>
        <v>0</v>
      </c>
      <c r="AH16" s="36"/>
      <c r="AI16" s="57">
        <v>-4</v>
      </c>
      <c r="AJ16" s="58">
        <f t="array" ref="AJ16">COUNT(IF(AG$5:AG$84=$AI16,AG$5:AG$84,"x"))</f>
        <v>0</v>
      </c>
      <c r="AK16" s="59">
        <f>IF((AJ16+AN16)=0,"-",(0.5*(AJ16+AN16)+0.5)+(SUM(AJ$12:AJ15)+SUM(AN$12:AN15)))</f>
        <v>2.5</v>
      </c>
      <c r="AL16" s="36"/>
      <c r="AM16" s="57">
        <v>4</v>
      </c>
      <c r="AN16" s="58">
        <f t="array" ref="AN16">COUNT(IF(AG$5:AG$84=$AM16,AG$5:AG$84,"x"))</f>
        <v>2</v>
      </c>
      <c r="AO16" s="60">
        <f>IF((AJ16+AN16)=0,"-",(0.5*(AJ16+AN16)+0.5)+(SUM(AJ$12:AJ15)+SUM(AN$12:AN15)))</f>
        <v>2.5</v>
      </c>
      <c r="AP16" s="489"/>
      <c r="AQ16" s="489"/>
      <c r="AR16" s="489"/>
      <c r="AS16" s="36"/>
      <c r="AT16" s="36"/>
      <c r="AU16" s="36"/>
      <c r="AV16" s="36"/>
      <c r="AW16" s="36"/>
      <c r="AX16" s="36"/>
      <c r="AY16" s="36"/>
      <c r="AZ16" s="36"/>
      <c r="BA16" s="36"/>
      <c r="BB16" s="36"/>
      <c r="BC16" s="36"/>
      <c r="BD16" s="284"/>
      <c r="BE16" s="284"/>
      <c r="BF16" s="284"/>
      <c r="BG16" s="284"/>
      <c r="BH16" s="284"/>
      <c r="BI16" s="284"/>
      <c r="BJ16" s="284"/>
      <c r="BK16" s="284"/>
      <c r="BL16" s="284"/>
      <c r="BM16" s="284"/>
      <c r="BN16" s="284"/>
      <c r="BO16" s="284"/>
      <c r="BP16" s="284"/>
      <c r="BQ16" s="284"/>
      <c r="BR16" s="284"/>
      <c r="BS16" s="284"/>
      <c r="BT16" s="284"/>
      <c r="BU16" s="284"/>
    </row>
    <row r="17" spans="1:73" s="481" customFormat="1" ht="12.95" customHeight="1">
      <c r="A17" s="516" t="s">
        <v>137</v>
      </c>
      <c r="B17" s="517">
        <v>2011</v>
      </c>
      <c r="C17" s="517"/>
      <c r="D17" s="552">
        <v>36</v>
      </c>
      <c r="E17" s="556">
        <v>57</v>
      </c>
      <c r="F17" s="554">
        <v>2</v>
      </c>
      <c r="G17" s="557">
        <v>1</v>
      </c>
      <c r="H17" s="570">
        <v>7</v>
      </c>
      <c r="I17" s="571">
        <v>8</v>
      </c>
      <c r="J17" s="572">
        <v>9</v>
      </c>
      <c r="K17" s="573">
        <v>6</v>
      </c>
      <c r="L17" s="574">
        <v>6</v>
      </c>
      <c r="M17" s="575">
        <v>8</v>
      </c>
      <c r="N17" s="576">
        <v>10</v>
      </c>
      <c r="O17" s="577">
        <v>9</v>
      </c>
      <c r="P17" s="578">
        <v>9</v>
      </c>
      <c r="Q17" s="579">
        <v>9</v>
      </c>
      <c r="R17" s="518">
        <f t="shared" si="2"/>
        <v>9</v>
      </c>
      <c r="S17" s="519">
        <f t="array" ref="S17">IF(COUNT(H17:Q17)=0,"",COUNT(IF(H17:Q17=R17,H17:Q17,""))/COUNT(H17:Q17))</f>
        <v>0.4</v>
      </c>
      <c r="T17" s="520">
        <f t="array" ref="T17">IF(AND(H17:Q17=H17:Q17,H17:Q17="-"),"",STDEV(IF(H17:Q17="-","",H17:Q17))/AVERAGE(IF(H17:Q17="-","",H17:Q17+0.000000000000001)))</f>
        <v>0.16917534807485141</v>
      </c>
      <c r="U17" s="29"/>
      <c r="V17" s="29"/>
      <c r="W17" s="30">
        <f t="array" ref="W17">IF(AND(H17:Q17=H17:Q17,H17:Q17="-"),"",AVERAGE(H17:Q17))</f>
        <v>8.1</v>
      </c>
      <c r="X17" s="31"/>
      <c r="Y17" s="39" t="str">
        <f t="shared" si="0"/>
        <v>NO</v>
      </c>
      <c r="Z17" s="487"/>
      <c r="AA17" s="34">
        <v>12</v>
      </c>
      <c r="AB17" s="35">
        <f t="array" ref="AB17">COUNT(IF($R$5:$R$84=$AA17,IF($Y$5:$Y$84="YES",$R$5:$R$84,""),"" ))</f>
        <v>0</v>
      </c>
      <c r="AC17" s="36"/>
      <c r="AD17" s="477"/>
      <c r="AE17" s="560">
        <v>5</v>
      </c>
      <c r="AF17" s="560">
        <v>6</v>
      </c>
      <c r="AG17" s="488">
        <f t="shared" si="1"/>
        <v>-1</v>
      </c>
      <c r="AH17" s="36"/>
      <c r="AI17" s="57">
        <v>-5</v>
      </c>
      <c r="AJ17" s="58">
        <f t="array" ref="AJ17">COUNT(IF(AG$5:AG$84=$AI17,AG$5:AG$84,"x"))</f>
        <v>0</v>
      </c>
      <c r="AK17" s="59">
        <f>IF((AJ17+AN17)=0,"-",(0.5*(AJ17+AN17)+0.5)+(SUM(AJ$12:AJ16)+SUM(AN$12:AN16)))</f>
        <v>7.5</v>
      </c>
      <c r="AL17" s="36"/>
      <c r="AM17" s="57">
        <v>5</v>
      </c>
      <c r="AN17" s="58">
        <f t="array" ref="AN17">COUNT(IF(AG$5:AG$84=$AM17,AG$5:AG$84,"x"))</f>
        <v>8</v>
      </c>
      <c r="AO17" s="60">
        <f>IF((AJ17+AN17)=0,"-",(0.5*(AJ17+AN17)+0.5)+(SUM(AJ$12:AJ16)+SUM(AN$12:AN16)))</f>
        <v>7.5</v>
      </c>
      <c r="AP17" s="489"/>
      <c r="AQ17" s="489"/>
      <c r="AR17" s="489"/>
      <c r="AS17" s="36"/>
      <c r="AT17" s="36"/>
      <c r="AU17" s="36"/>
      <c r="AV17" s="36"/>
      <c r="AW17" s="36"/>
      <c r="AX17" s="36"/>
      <c r="AY17" s="36"/>
      <c r="AZ17" s="36"/>
      <c r="BA17" s="36"/>
      <c r="BB17" s="36"/>
      <c r="BC17" s="36"/>
      <c r="BD17" s="284"/>
      <c r="BE17" s="284"/>
      <c r="BF17" s="284"/>
      <c r="BG17" s="284"/>
      <c r="BH17" s="284"/>
      <c r="BI17" s="284"/>
      <c r="BJ17" s="284"/>
      <c r="BK17" s="284"/>
      <c r="BL17" s="284"/>
      <c r="BM17" s="284"/>
      <c r="BN17" s="284"/>
      <c r="BO17" s="284"/>
      <c r="BP17" s="284"/>
      <c r="BQ17" s="284"/>
      <c r="BR17" s="284"/>
      <c r="BS17" s="284"/>
      <c r="BT17" s="284"/>
      <c r="BU17" s="284"/>
    </row>
    <row r="18" spans="1:73" s="481" customFormat="1" ht="12.95" customHeight="1">
      <c r="A18" s="516" t="s">
        <v>137</v>
      </c>
      <c r="B18" s="517">
        <v>2011</v>
      </c>
      <c r="C18" s="517"/>
      <c r="D18" s="552">
        <v>37</v>
      </c>
      <c r="E18" s="556">
        <v>55</v>
      </c>
      <c r="F18" s="554">
        <v>1</v>
      </c>
      <c r="G18" s="557">
        <v>1</v>
      </c>
      <c r="H18" s="570">
        <v>4</v>
      </c>
      <c r="I18" s="571">
        <v>3</v>
      </c>
      <c r="J18" s="572">
        <v>4</v>
      </c>
      <c r="K18" s="573">
        <v>4</v>
      </c>
      <c r="L18" s="574">
        <v>3</v>
      </c>
      <c r="M18" s="575">
        <v>4</v>
      </c>
      <c r="N18" s="576">
        <v>4</v>
      </c>
      <c r="O18" s="577">
        <v>4</v>
      </c>
      <c r="P18" s="578">
        <v>4</v>
      </c>
      <c r="Q18" s="579">
        <v>5</v>
      </c>
      <c r="R18" s="518">
        <f t="shared" si="2"/>
        <v>4</v>
      </c>
      <c r="S18" s="519">
        <f t="array" ref="S18">IF(COUNT(H18:Q18)=0,"",COUNT(IF(H18:Q18=R18,H18:Q18,""))/COUNT(H18:Q18))</f>
        <v>0.7</v>
      </c>
      <c r="T18" s="520">
        <f t="array" ref="T18">IF(AND(H18:Q18=H18:Q18,H18:Q18="-"),"",STDEV(IF(H18:Q18="-","",H18:Q18))/AVERAGE(IF(H18:Q18="-","",H18:Q18+0.000000000000001)))</f>
        <v>0.1455503108198839</v>
      </c>
      <c r="U18" s="31"/>
      <c r="V18" s="31"/>
      <c r="W18" s="30">
        <f t="array" ref="W18">IF(AND(H18:Q18=H18:Q18,H18:Q18="-"),"",AVERAGE(H18:Q18))</f>
        <v>3.9</v>
      </c>
      <c r="X18" s="31"/>
      <c r="Y18" s="39" t="str">
        <f t="shared" si="0"/>
        <v>NO</v>
      </c>
      <c r="Z18" s="487"/>
      <c r="AA18" s="34">
        <v>13</v>
      </c>
      <c r="AB18" s="35">
        <f t="array" ref="AB18">COUNT(IF($R$5:$R$84=$AA18,IF($Y$5:$Y$84="YES",$R$5:$R$84,""),"" ))</f>
        <v>0</v>
      </c>
      <c r="AC18" s="36"/>
      <c r="AD18" s="477"/>
      <c r="AE18" s="560">
        <v>0</v>
      </c>
      <c r="AF18" s="560">
        <v>0</v>
      </c>
      <c r="AG18" s="488">
        <f t="shared" si="1"/>
        <v>0</v>
      </c>
      <c r="AH18" s="36"/>
      <c r="AI18" s="57">
        <v>-6</v>
      </c>
      <c r="AJ18" s="58">
        <f t="array" ref="AJ18">COUNT(IF(AG$5:AG$84=$AI18,AG$5:AG$84,"x"))</f>
        <v>2</v>
      </c>
      <c r="AK18" s="59">
        <f>IF((AJ18+AN18)=0,"-",(0.5*(AJ18+AN18)+0.5)+(SUM(AJ$12:AJ17)+SUM(AN$12:AN17)))</f>
        <v>13.5</v>
      </c>
      <c r="AL18" s="36"/>
      <c r="AM18" s="57">
        <v>6</v>
      </c>
      <c r="AN18" s="58">
        <f t="array" ref="AN18">COUNT(IF(AG$5:AG$84=$AM18,AG$5:AG$84,"x"))</f>
        <v>2</v>
      </c>
      <c r="AO18" s="60">
        <f>IF((AJ18+AN18)=0,"-",(0.5*(AJ18+AN18)+0.5)+(SUM(AJ$12:AJ17)+SUM(AN$12:AN17)))</f>
        <v>13.5</v>
      </c>
      <c r="AP18" s="489"/>
      <c r="AQ18" s="489"/>
      <c r="AR18" s="489"/>
      <c r="AS18" s="36"/>
      <c r="AT18" s="36"/>
      <c r="AU18" s="36"/>
      <c r="AV18" s="36"/>
      <c r="AW18" s="36"/>
      <c r="AX18" s="36"/>
      <c r="AY18" s="36"/>
      <c r="AZ18" s="36"/>
      <c r="BA18" s="36"/>
      <c r="BB18" s="36"/>
      <c r="BC18" s="36"/>
      <c r="BD18" s="284"/>
      <c r="BE18" s="284"/>
      <c r="BF18" s="284"/>
      <c r="BG18" s="284"/>
      <c r="BH18" s="284"/>
      <c r="BI18" s="284"/>
      <c r="BJ18" s="284"/>
      <c r="BK18" s="284"/>
      <c r="BL18" s="284"/>
      <c r="BM18" s="284"/>
      <c r="BN18" s="284"/>
      <c r="BO18" s="284"/>
      <c r="BP18" s="284"/>
      <c r="BQ18" s="284"/>
      <c r="BR18" s="284"/>
      <c r="BS18" s="284"/>
      <c r="BT18" s="284"/>
      <c r="BU18" s="284"/>
    </row>
    <row r="19" spans="1:73" s="481" customFormat="1" ht="12.95" customHeight="1">
      <c r="A19" s="516" t="s">
        <v>137</v>
      </c>
      <c r="B19" s="517">
        <v>2011</v>
      </c>
      <c r="C19" s="517"/>
      <c r="D19" s="552">
        <v>38</v>
      </c>
      <c r="E19" s="556">
        <v>54</v>
      </c>
      <c r="F19" s="554">
        <v>1</v>
      </c>
      <c r="G19" s="557">
        <v>1</v>
      </c>
      <c r="H19" s="570">
        <v>3</v>
      </c>
      <c r="I19" s="571">
        <v>3</v>
      </c>
      <c r="J19" s="572">
        <v>4</v>
      </c>
      <c r="K19" s="573">
        <v>3</v>
      </c>
      <c r="L19" s="574">
        <v>3</v>
      </c>
      <c r="M19" s="575">
        <v>3</v>
      </c>
      <c r="N19" s="576">
        <v>3</v>
      </c>
      <c r="O19" s="577">
        <v>3</v>
      </c>
      <c r="P19" s="578">
        <v>3</v>
      </c>
      <c r="Q19" s="579">
        <v>3</v>
      </c>
      <c r="R19" s="518">
        <f t="shared" si="2"/>
        <v>3</v>
      </c>
      <c r="S19" s="519">
        <f t="array" ref="S19">IF(COUNT(H19:Q19)=0,"",COUNT(IF(H19:Q19=R19,H19:Q19,""))/COUNT(H19:Q19))</f>
        <v>0.9</v>
      </c>
      <c r="T19" s="520">
        <f t="array" ref="T19">IF(AND(H19:Q19=H19:Q19,H19:Q19="-"),"",STDEV(IF(H19:Q19="-","",H19:Q19))/AVERAGE(IF(H19:Q19="-","",H19:Q19+0.000000000000001)))</f>
        <v>0.10200895677962513</v>
      </c>
      <c r="U19" s="31"/>
      <c r="V19" s="31"/>
      <c r="W19" s="30">
        <f t="array" ref="W19">IF(AND(H19:Q19=H19:Q19,H19:Q19="-"),"",AVERAGE(H19:Q19))</f>
        <v>3.1</v>
      </c>
      <c r="X19" s="31"/>
      <c r="Y19" s="39" t="str">
        <f t="shared" si="0"/>
        <v>YES</v>
      </c>
      <c r="Z19" s="487"/>
      <c r="AA19" s="34">
        <v>14</v>
      </c>
      <c r="AB19" s="35">
        <f t="array" ref="AB19">COUNT(IF($R$5:$R$84=$AA19,IF($Y$5:$Y$84="YES",$R$5:$R$84,""),"" ))</f>
        <v>0</v>
      </c>
      <c r="AC19" s="36"/>
      <c r="AD19" s="477"/>
      <c r="AE19" s="560">
        <v>0</v>
      </c>
      <c r="AF19" s="560">
        <v>0</v>
      </c>
      <c r="AG19" s="488">
        <f t="shared" si="1"/>
        <v>0</v>
      </c>
      <c r="AH19" s="36"/>
      <c r="AI19" s="61">
        <v>-7</v>
      </c>
      <c r="AJ19" s="58">
        <f t="array" ref="AJ19">COUNT(IF(AG$5:AG$84=$AI19,AG$5:AG$84,"x"))</f>
        <v>0</v>
      </c>
      <c r="AK19" s="59">
        <f>IF((AJ19+AN19)=0,"-",(0.5*(AJ19+AN19)+0.5)+(SUM(AJ$12:AJ18)+SUM(AN$12:AN18)))</f>
        <v>16</v>
      </c>
      <c r="AL19" s="36"/>
      <c r="AM19" s="61">
        <v>7</v>
      </c>
      <c r="AN19" s="58">
        <f t="array" ref="AN19">COUNT(IF(AG$5:AG$84=$AM19,AG$5:AG$84,"x"))</f>
        <v>1</v>
      </c>
      <c r="AO19" s="60">
        <f>IF((AJ19+AN19)=0,"-",(0.5*(AJ19+AN19)+0.5)+(SUM(AJ$12:AJ18)+SUM(AN$12:AN18)))</f>
        <v>16</v>
      </c>
      <c r="AP19" s="489"/>
      <c r="AQ19" s="489"/>
      <c r="AR19" s="489"/>
      <c r="AS19" s="36"/>
      <c r="AT19" s="36"/>
      <c r="AU19" s="36"/>
      <c r="AV19" s="36"/>
      <c r="AW19" s="36"/>
      <c r="AX19" s="36"/>
      <c r="AY19" s="36"/>
      <c r="AZ19" s="36"/>
      <c r="BA19" s="36"/>
      <c r="BB19" s="36"/>
      <c r="BC19" s="36"/>
      <c r="BD19" s="284"/>
      <c r="BE19" s="284"/>
      <c r="BF19" s="284"/>
      <c r="BG19" s="284"/>
      <c r="BH19" s="284"/>
      <c r="BI19" s="284"/>
      <c r="BJ19" s="284"/>
      <c r="BK19" s="284"/>
      <c r="BL19" s="284"/>
      <c r="BM19" s="284"/>
      <c r="BN19" s="284"/>
      <c r="BO19" s="284"/>
      <c r="BP19" s="284"/>
      <c r="BQ19" s="284"/>
      <c r="BR19" s="284"/>
      <c r="BS19" s="284"/>
      <c r="BT19" s="284"/>
      <c r="BU19" s="284"/>
    </row>
    <row r="20" spans="1:73" s="284" customFormat="1" ht="12.95" customHeight="1">
      <c r="A20" s="516" t="s">
        <v>137</v>
      </c>
      <c r="B20" s="517">
        <v>2011</v>
      </c>
      <c r="C20" s="517"/>
      <c r="D20" s="552">
        <v>39</v>
      </c>
      <c r="E20" s="556">
        <v>55</v>
      </c>
      <c r="F20" s="554">
        <v>2</v>
      </c>
      <c r="G20" s="557">
        <v>1</v>
      </c>
      <c r="H20" s="570">
        <v>4</v>
      </c>
      <c r="I20" s="571">
        <v>4</v>
      </c>
      <c r="J20" s="572">
        <v>4</v>
      </c>
      <c r="K20" s="573">
        <v>4</v>
      </c>
      <c r="L20" s="574">
        <v>4</v>
      </c>
      <c r="M20" s="575">
        <v>4</v>
      </c>
      <c r="N20" s="576">
        <v>4</v>
      </c>
      <c r="O20" s="577">
        <v>4</v>
      </c>
      <c r="P20" s="578">
        <v>4</v>
      </c>
      <c r="Q20" s="579">
        <v>4</v>
      </c>
      <c r="R20" s="518">
        <f t="shared" si="2"/>
        <v>4</v>
      </c>
      <c r="S20" s="521">
        <f t="array" ref="S20">IF(COUNT(H20:Q20)=0,"",COUNT(IF(H20:Q20=R20,H20:Q20,""))/COUNT(H20:Q20))</f>
        <v>1</v>
      </c>
      <c r="T20" s="522">
        <f t="array" ref="T20">IF(AND(H20:Q20=H20:Q20,H20:Q20="-"),"",STDEV(IF(H20:Q20="-","",H20:Q20))/AVERAGE(IF(H20:Q20="-","",H20:Q20+0.000000000000001)))</f>
        <v>0</v>
      </c>
      <c r="U20" s="460"/>
      <c r="V20" s="460"/>
      <c r="W20" s="39">
        <f t="array" ref="W20">IF(AND(H20:Q20=H20:Q20,H20:Q20="-"),"",AVERAGE(H20:Q20))</f>
        <v>4</v>
      </c>
      <c r="X20" s="460"/>
      <c r="Y20" s="39" t="str">
        <f t="shared" si="0"/>
        <v>YES</v>
      </c>
      <c r="Z20" s="490"/>
      <c r="AA20" s="461">
        <v>15</v>
      </c>
      <c r="AB20" s="462">
        <f t="array" ref="AB20">COUNT(IF($R$5:$R$84=$AA20,IF($Y$5:$Y$84="YES",$R$5:$R$84,""),"" ))</f>
        <v>0</v>
      </c>
      <c r="AD20" s="491"/>
      <c r="AE20" s="560">
        <v>0</v>
      </c>
      <c r="AF20" s="560">
        <v>0</v>
      </c>
      <c r="AG20" s="492">
        <f t="shared" si="1"/>
        <v>0</v>
      </c>
      <c r="AI20" s="61">
        <v>-8</v>
      </c>
      <c r="AJ20" s="58">
        <f t="array" ref="AJ20">COUNT(IF(AG$5:AG$84=$AI20,AG$5:AG$84,"x"))</f>
        <v>0</v>
      </c>
      <c r="AK20" s="59">
        <f>IF((AJ20+AN20)=0,"-",(0.5*(AJ20+AN20)+0.5)+(SUM(AJ$12:AJ19)+SUM(AN$12:AN19)))</f>
        <v>17</v>
      </c>
      <c r="AM20" s="61">
        <v>8</v>
      </c>
      <c r="AN20" s="58">
        <f t="array" ref="AN20">COUNT(IF(AG$5:AG$84=$AM20,AG$5:AG$84,"x"))</f>
        <v>1</v>
      </c>
      <c r="AO20" s="60">
        <f>IF((AJ20+AN20)=0,"-",(0.5*(AJ20+AN20)+0.5)+(SUM(AJ$12:AJ19)+SUM(AN$12:AN19)))</f>
        <v>17</v>
      </c>
      <c r="AP20" s="493"/>
      <c r="AQ20" s="493"/>
      <c r="AR20" s="493"/>
    </row>
    <row r="21" spans="1:73" s="481" customFormat="1" ht="12.95" customHeight="1">
      <c r="A21" s="516" t="s">
        <v>137</v>
      </c>
      <c r="B21" s="517">
        <v>2011</v>
      </c>
      <c r="C21" s="517"/>
      <c r="D21" s="552">
        <v>42</v>
      </c>
      <c r="E21" s="556">
        <v>52</v>
      </c>
      <c r="F21" s="554">
        <v>1</v>
      </c>
      <c r="G21" s="557">
        <v>1</v>
      </c>
      <c r="H21" s="570">
        <v>4</v>
      </c>
      <c r="I21" s="571">
        <v>4</v>
      </c>
      <c r="J21" s="572">
        <v>4</v>
      </c>
      <c r="K21" s="573">
        <v>4</v>
      </c>
      <c r="L21" s="574">
        <v>4</v>
      </c>
      <c r="M21" s="575">
        <v>4</v>
      </c>
      <c r="N21" s="576">
        <v>4</v>
      </c>
      <c r="O21" s="577">
        <v>5</v>
      </c>
      <c r="P21" s="578">
        <v>4</v>
      </c>
      <c r="Q21" s="579">
        <v>4</v>
      </c>
      <c r="R21" s="518">
        <f t="shared" si="2"/>
        <v>4</v>
      </c>
      <c r="S21" s="519">
        <f t="array" ref="S21">IF(COUNT(H21:Q21)=0,"",COUNT(IF(H21:Q21=R21,H21:Q21,""))/COUNT(H21:Q21))</f>
        <v>0.9</v>
      </c>
      <c r="T21" s="520">
        <f t="array" ref="T21">IF(AND(H21:Q21=H21:Q21,H21:Q21="-"),"",STDEV(IF(H21:Q21="-","",H21:Q21))/AVERAGE(IF(H21:Q21="-","",H21:Q21+0.000000000000001)))</f>
        <v>7.7128723418740955E-2</v>
      </c>
      <c r="U21" s="31"/>
      <c r="V21" s="31"/>
      <c r="W21" s="30">
        <f t="array" ref="W21">IF(AND(H21:Q21=H21:Q21,H21:Q21="-"),"",AVERAGE(H21:Q21))</f>
        <v>4.0999999999999996</v>
      </c>
      <c r="X21" s="31"/>
      <c r="Y21" s="39" t="str">
        <f t="shared" si="0"/>
        <v>YES</v>
      </c>
      <c r="Z21" s="487"/>
      <c r="AA21" s="34">
        <v>16</v>
      </c>
      <c r="AB21" s="35">
        <f t="array" ref="AB21">COUNT(IF($R$5:$R$84=$AA21,IF($Y$5:$Y$84="YES",$R$5:$R$84,""),"" ))</f>
        <v>0</v>
      </c>
      <c r="AC21" s="36"/>
      <c r="AD21" s="477"/>
      <c r="AE21" s="560">
        <v>0</v>
      </c>
      <c r="AF21" s="560">
        <v>0</v>
      </c>
      <c r="AG21" s="488">
        <f t="shared" si="1"/>
        <v>0</v>
      </c>
      <c r="AH21" s="36"/>
      <c r="AI21" s="61">
        <v>-9</v>
      </c>
      <c r="AJ21" s="58">
        <f t="array" ref="AJ21">COUNT(IF(AG$5:AG$84=$AI21,AG$5:AG$84,"x"))</f>
        <v>0</v>
      </c>
      <c r="AK21" s="59" t="str">
        <f>IF((AJ21+AN21)=0,"-",(0.5*(AJ21+AN21)+0.5)+(SUM(AJ$12:AJ20)+SUM(AN$12:AN20)))</f>
        <v>-</v>
      </c>
      <c r="AL21" s="36"/>
      <c r="AM21" s="61">
        <v>9</v>
      </c>
      <c r="AN21" s="58">
        <f t="array" ref="AN21">COUNT(IF(AG$5:AG$84=$AM21,AG$5:AG$84,"x"))</f>
        <v>0</v>
      </c>
      <c r="AO21" s="60" t="str">
        <f>IF((AJ21+AN21)=0,"-",(0.5*(AJ21+AN21)+0.5)+(SUM(AJ$12:AJ20)+SUM(AN$12:AN20)))</f>
        <v>-</v>
      </c>
      <c r="AP21" s="489"/>
      <c r="AQ21" s="489"/>
      <c r="AR21" s="489"/>
      <c r="AS21" s="36"/>
      <c r="AT21" s="36"/>
      <c r="AU21" s="36"/>
      <c r="AV21" s="36"/>
      <c r="AW21" s="36"/>
      <c r="AX21" s="36"/>
      <c r="AY21" s="36"/>
      <c r="AZ21" s="36"/>
      <c r="BA21" s="36"/>
      <c r="BB21" s="36"/>
      <c r="BC21" s="36"/>
      <c r="BD21" s="284"/>
      <c r="BE21" s="284"/>
      <c r="BF21" s="284"/>
      <c r="BG21" s="284"/>
      <c r="BH21" s="284"/>
      <c r="BI21" s="284"/>
      <c r="BJ21" s="284"/>
      <c r="BK21" s="284"/>
      <c r="BL21" s="284"/>
      <c r="BM21" s="284"/>
      <c r="BN21" s="284"/>
      <c r="BO21" s="284"/>
      <c r="BP21" s="284"/>
      <c r="BQ21" s="284"/>
      <c r="BR21" s="284"/>
      <c r="BS21" s="284"/>
      <c r="BT21" s="284"/>
      <c r="BU21" s="284"/>
    </row>
    <row r="22" spans="1:73" s="481" customFormat="1" ht="12.95" customHeight="1">
      <c r="A22" s="516" t="s">
        <v>137</v>
      </c>
      <c r="B22" s="517">
        <v>2011</v>
      </c>
      <c r="C22" s="517"/>
      <c r="D22" s="552">
        <v>43</v>
      </c>
      <c r="E22" s="556">
        <v>54</v>
      </c>
      <c r="F22" s="554">
        <v>1</v>
      </c>
      <c r="G22" s="557">
        <v>1</v>
      </c>
      <c r="H22" s="570">
        <v>5</v>
      </c>
      <c r="I22" s="571">
        <v>4</v>
      </c>
      <c r="J22" s="572">
        <v>4</v>
      </c>
      <c r="K22" s="573">
        <v>4</v>
      </c>
      <c r="L22" s="574">
        <v>5</v>
      </c>
      <c r="M22" s="575">
        <v>5</v>
      </c>
      <c r="N22" s="576">
        <v>4</v>
      </c>
      <c r="O22" s="577">
        <v>4</v>
      </c>
      <c r="P22" s="578">
        <v>5</v>
      </c>
      <c r="Q22" s="579">
        <v>5</v>
      </c>
      <c r="R22" s="518">
        <f t="shared" si="2"/>
        <v>4</v>
      </c>
      <c r="S22" s="519">
        <f t="array" ref="S22">IF(COUNT(H22:Q22)=0,"",COUNT(IF(H22:Q22=R22,H22:Q22,""))/COUNT(H22:Q22))</f>
        <v>0.5</v>
      </c>
      <c r="T22" s="520">
        <f t="array" ref="T22">IF(AND(H22:Q22=H22:Q22,H22:Q22="-"),"",STDEV(IF(H22:Q22="-","",H22:Q22))/AVERAGE(IF(H22:Q22="-","",H22:Q22+0.000000000000001)))</f>
        <v>0.11712139482105106</v>
      </c>
      <c r="U22" s="31"/>
      <c r="V22" s="31"/>
      <c r="W22" s="30">
        <f t="array" ref="W22">IF(AND(H22:Q22=H22:Q22,H22:Q22="-"),"",AVERAGE(H22:Q22))</f>
        <v>4.5</v>
      </c>
      <c r="X22" s="31"/>
      <c r="Y22" s="39" t="str">
        <f t="shared" si="0"/>
        <v>NO</v>
      </c>
      <c r="Z22" s="487"/>
      <c r="AA22" s="34">
        <v>17</v>
      </c>
      <c r="AB22" s="35">
        <f t="array" ref="AB22">COUNT(IF($R$5:$R$84=$AA22,IF($Y$5:$Y$84="YES",$R$5:$R$84,""),"" ))</f>
        <v>0</v>
      </c>
      <c r="AC22" s="36"/>
      <c r="AD22" s="477"/>
      <c r="AE22" s="560">
        <v>0</v>
      </c>
      <c r="AF22" s="560">
        <v>0</v>
      </c>
      <c r="AG22" s="488">
        <f t="shared" si="1"/>
        <v>0</v>
      </c>
      <c r="AH22" s="36"/>
      <c r="AI22" s="62">
        <v>-10</v>
      </c>
      <c r="AJ22" s="63">
        <f t="array" ref="AJ22">COUNT(IF(AG$5:AG$84=$AI22,AG$5:AG$84,"x"))</f>
        <v>0</v>
      </c>
      <c r="AK22" s="64" t="str">
        <f>IF((AJ22+AN22)=0,"-",(0.5*(AJ22+AN22)+0.5)+(SUM(AJ$12:AJ21)+SUM(AN$12:AN21)))</f>
        <v>-</v>
      </c>
      <c r="AL22" s="36"/>
      <c r="AM22" s="62">
        <v>10</v>
      </c>
      <c r="AN22" s="63">
        <f t="array" ref="AN22">COUNT(IF(AG$5:AG$84=$AM22,AG$5:AG$84,"x"))</f>
        <v>0</v>
      </c>
      <c r="AO22" s="65" t="str">
        <f>IF((AJ22+AN22)=0,"-",(0.5*(AJ22+AN22)+0.5)+(SUM(AJ$12:AJ21)+SUM(AN$12:AN21)))</f>
        <v>-</v>
      </c>
      <c r="AP22" s="489"/>
      <c r="AQ22" s="489"/>
      <c r="AR22" s="489"/>
      <c r="AS22" s="36"/>
      <c r="AT22" s="36"/>
      <c r="AU22" s="36"/>
      <c r="AV22" s="36"/>
      <c r="AW22" s="36"/>
      <c r="AX22" s="36"/>
      <c r="AY22" s="36"/>
      <c r="AZ22" s="36"/>
      <c r="BA22" s="36"/>
      <c r="BB22" s="36"/>
      <c r="BC22" s="36"/>
      <c r="BD22" s="284"/>
      <c r="BE22" s="284"/>
      <c r="BF22" s="284"/>
      <c r="BG22" s="284"/>
      <c r="BH22" s="284"/>
      <c r="BI22" s="284"/>
      <c r="BJ22" s="284"/>
      <c r="BK22" s="284"/>
      <c r="BL22" s="284"/>
      <c r="BM22" s="284"/>
      <c r="BN22" s="284"/>
      <c r="BO22" s="284"/>
      <c r="BP22" s="284"/>
      <c r="BQ22" s="284"/>
      <c r="BR22" s="284"/>
      <c r="BS22" s="284"/>
      <c r="BT22" s="284"/>
      <c r="BU22" s="284"/>
    </row>
    <row r="23" spans="1:73" s="481" customFormat="1" ht="12.95" customHeight="1">
      <c r="A23" s="516" t="s">
        <v>137</v>
      </c>
      <c r="B23" s="517">
        <v>2011</v>
      </c>
      <c r="C23" s="517"/>
      <c r="D23" s="552">
        <v>44</v>
      </c>
      <c r="E23" s="556">
        <v>55</v>
      </c>
      <c r="F23" s="554">
        <v>1</v>
      </c>
      <c r="G23" s="557">
        <v>1</v>
      </c>
      <c r="H23" s="570">
        <v>6</v>
      </c>
      <c r="I23" s="571">
        <v>6</v>
      </c>
      <c r="J23" s="572">
        <v>6</v>
      </c>
      <c r="K23" s="573">
        <v>6</v>
      </c>
      <c r="L23" s="574">
        <v>6</v>
      </c>
      <c r="M23" s="575">
        <v>6</v>
      </c>
      <c r="N23" s="576">
        <v>6</v>
      </c>
      <c r="O23" s="577">
        <v>7</v>
      </c>
      <c r="P23" s="578">
        <v>6</v>
      </c>
      <c r="Q23" s="579">
        <v>6</v>
      </c>
      <c r="R23" s="518">
        <f t="shared" si="2"/>
        <v>6</v>
      </c>
      <c r="S23" s="519">
        <f t="array" ref="S23">IF(COUNT(H23:Q23)=0,"",COUNT(IF(H23:Q23=R23,H23:Q23,""))/COUNT(H23:Q23))</f>
        <v>0.9</v>
      </c>
      <c r="T23" s="520">
        <f t="array" ref="T23">IF(AND(H23:Q23=H23:Q23,H23:Q23="-"),"",STDEV(IF(H23:Q23="-","",H23:Q23))/AVERAGE(IF(H23:Q23="-","",H23:Q23+0.000000000000001)))</f>
        <v>5.1840617379809495E-2</v>
      </c>
      <c r="U23" s="31"/>
      <c r="V23" s="31"/>
      <c r="W23" s="30">
        <f t="array" ref="W23">IF(AND(H23:Q23=H23:Q23,H23:Q23="-"),"",AVERAGE(H23:Q23))</f>
        <v>6.1</v>
      </c>
      <c r="X23" s="31"/>
      <c r="Y23" s="39" t="str">
        <f t="shared" si="0"/>
        <v>YES</v>
      </c>
      <c r="Z23" s="487"/>
      <c r="AA23" s="34">
        <v>18</v>
      </c>
      <c r="AB23" s="35">
        <f t="array" ref="AB23">COUNT(IF($R$5:$R$84=$AA23,IF($Y$5:$Y$84="YES",$R$5:$R$84,""),"" ))</f>
        <v>0</v>
      </c>
      <c r="AC23" s="36"/>
      <c r="AD23" s="477"/>
      <c r="AE23" s="560">
        <v>0</v>
      </c>
      <c r="AF23" s="560">
        <v>0</v>
      </c>
      <c r="AG23" s="488">
        <f t="shared" si="1"/>
        <v>0</v>
      </c>
      <c r="AH23" s="36"/>
      <c r="AI23" s="66"/>
      <c r="AJ23" s="67" t="s">
        <v>27</v>
      </c>
      <c r="AK23" s="65">
        <f>SUMPRODUCT(AJ13:AJ22,AK13:AK22)</f>
        <v>27</v>
      </c>
      <c r="AL23" s="36"/>
      <c r="AM23" s="66"/>
      <c r="AN23" s="67" t="s">
        <v>28</v>
      </c>
      <c r="AO23" s="65">
        <f>SUMPRODUCT(AN13:AN22,AO13:AO22)</f>
        <v>126</v>
      </c>
      <c r="AP23" s="489"/>
      <c r="AQ23" s="489"/>
      <c r="AR23" s="489"/>
      <c r="AS23" s="36"/>
      <c r="AT23" s="36"/>
      <c r="AU23" s="36"/>
      <c r="AV23" s="36"/>
      <c r="AW23" s="36"/>
      <c r="AX23" s="36"/>
      <c r="AY23" s="36"/>
      <c r="AZ23" s="36"/>
      <c r="BA23" s="36"/>
      <c r="BB23" s="36"/>
      <c r="BC23" s="36"/>
      <c r="BD23" s="284"/>
      <c r="BE23" s="284"/>
      <c r="BF23" s="284"/>
      <c r="BG23" s="284"/>
      <c r="BH23" s="284"/>
      <c r="BI23" s="284"/>
      <c r="BJ23" s="284"/>
      <c r="BK23" s="284"/>
      <c r="BL23" s="284"/>
      <c r="BM23" s="284"/>
      <c r="BN23" s="284"/>
      <c r="BO23" s="284"/>
      <c r="BP23" s="284"/>
      <c r="BQ23" s="284"/>
      <c r="BR23" s="284"/>
      <c r="BS23" s="284"/>
      <c r="BT23" s="284"/>
      <c r="BU23" s="284"/>
    </row>
    <row r="24" spans="1:73" s="481" customFormat="1" ht="12.95" customHeight="1">
      <c r="A24" s="516" t="s">
        <v>137</v>
      </c>
      <c r="B24" s="517">
        <v>2011</v>
      </c>
      <c r="C24" s="517"/>
      <c r="D24" s="552">
        <v>47</v>
      </c>
      <c r="E24" s="556">
        <v>48</v>
      </c>
      <c r="F24" s="554">
        <v>1</v>
      </c>
      <c r="G24" s="557">
        <v>1</v>
      </c>
      <c r="H24" s="570">
        <v>7</v>
      </c>
      <c r="I24" s="571">
        <v>6</v>
      </c>
      <c r="J24" s="572">
        <v>6</v>
      </c>
      <c r="K24" s="573">
        <v>6</v>
      </c>
      <c r="L24" s="574">
        <v>6</v>
      </c>
      <c r="M24" s="575">
        <v>6</v>
      </c>
      <c r="N24" s="576">
        <v>6</v>
      </c>
      <c r="O24" s="577">
        <v>7</v>
      </c>
      <c r="P24" s="578">
        <v>7</v>
      </c>
      <c r="Q24" s="579">
        <v>6</v>
      </c>
      <c r="R24" s="518">
        <f t="shared" si="2"/>
        <v>6</v>
      </c>
      <c r="S24" s="519">
        <f t="array" ref="S24">IF(COUNT(H24:Q24)=0,"",COUNT(IF(H24:Q24=R24,H24:Q24,""))/COUNT(H24:Q24))</f>
        <v>0.7</v>
      </c>
      <c r="T24" s="520">
        <f t="array" ref="T24">IF(AND(H24:Q24=H24:Q24,H24:Q24="-"),"",STDEV(IF(H24:Q24="-","",H24:Q24))/AVERAGE(IF(H24:Q24="-","",H24:Q24+0.000000000000001)))</f>
        <v>7.6673951038039354E-2</v>
      </c>
      <c r="U24" s="31"/>
      <c r="V24" s="31"/>
      <c r="W24" s="30">
        <f t="array" ref="W24">IF(AND(H24:Q24=H24:Q24,H24:Q24="-"),"",AVERAGE(H24:Q24))</f>
        <v>6.3</v>
      </c>
      <c r="X24" s="31"/>
      <c r="Y24" s="39" t="str">
        <f t="shared" si="0"/>
        <v>NO</v>
      </c>
      <c r="Z24" s="487"/>
      <c r="AA24" s="34">
        <v>19</v>
      </c>
      <c r="AB24" s="35">
        <f t="array" ref="AB24">COUNT(IF($R$5:$R$84=$AA24,IF($Y$5:$Y$84="YES",$R$5:$R$84,""),"" ))</f>
        <v>0</v>
      </c>
      <c r="AC24" s="36"/>
      <c r="AD24" s="477"/>
      <c r="AE24" s="560">
        <v>0</v>
      </c>
      <c r="AF24" s="560">
        <v>0</v>
      </c>
      <c r="AG24" s="488">
        <f t="shared" si="1"/>
        <v>0</v>
      </c>
      <c r="AH24" s="36"/>
      <c r="AI24" s="49"/>
      <c r="AJ24" s="49"/>
      <c r="AK24" s="49"/>
      <c r="AL24" s="36"/>
      <c r="AM24" s="36"/>
      <c r="AN24" s="36"/>
      <c r="AO24" s="36"/>
      <c r="AP24" s="494"/>
      <c r="AQ24" s="494"/>
      <c r="AR24" s="494"/>
      <c r="AS24" s="36"/>
      <c r="AT24" s="36"/>
      <c r="AU24" s="36"/>
      <c r="AV24" s="36"/>
      <c r="AW24" s="36"/>
      <c r="AX24" s="36"/>
      <c r="AY24" s="36"/>
      <c r="AZ24" s="36"/>
      <c r="BA24" s="36"/>
      <c r="BB24" s="36"/>
      <c r="BC24" s="36"/>
      <c r="BD24" s="284"/>
      <c r="BE24" s="284"/>
      <c r="BF24" s="284"/>
      <c r="BG24" s="284"/>
      <c r="BH24" s="284"/>
      <c r="BI24" s="284"/>
      <c r="BJ24" s="284"/>
      <c r="BK24" s="284"/>
      <c r="BL24" s="284"/>
      <c r="BM24" s="284"/>
      <c r="BN24" s="284"/>
      <c r="BO24" s="284"/>
      <c r="BP24" s="284"/>
      <c r="BQ24" s="284"/>
      <c r="BR24" s="284"/>
      <c r="BS24" s="284"/>
      <c r="BT24" s="284"/>
      <c r="BU24" s="284"/>
    </row>
    <row r="25" spans="1:73" s="481" customFormat="1" ht="12.95" customHeight="1">
      <c r="A25" s="516" t="s">
        <v>137</v>
      </c>
      <c r="B25" s="517">
        <v>2011</v>
      </c>
      <c r="C25" s="517"/>
      <c r="D25" s="552">
        <v>48</v>
      </c>
      <c r="E25" s="556">
        <v>57</v>
      </c>
      <c r="F25" s="554">
        <v>2</v>
      </c>
      <c r="G25" s="557">
        <v>1</v>
      </c>
      <c r="H25" s="570">
        <v>8</v>
      </c>
      <c r="I25" s="571">
        <v>10</v>
      </c>
      <c r="J25" s="572">
        <v>10</v>
      </c>
      <c r="K25" s="573">
        <v>9</v>
      </c>
      <c r="L25" s="574">
        <v>9</v>
      </c>
      <c r="M25" s="575">
        <v>9</v>
      </c>
      <c r="N25" s="576">
        <v>11</v>
      </c>
      <c r="O25" s="577">
        <v>9</v>
      </c>
      <c r="P25" s="578">
        <v>10</v>
      </c>
      <c r="Q25" s="579">
        <v>10</v>
      </c>
      <c r="R25" s="518">
        <f t="shared" si="2"/>
        <v>9</v>
      </c>
      <c r="S25" s="519">
        <f t="array" ref="S25">IF(COUNT(H25:Q25)=0,"",COUNT(IF(H25:Q25=R25,H25:Q25,""))/COUNT(H25:Q25))</f>
        <v>0.4</v>
      </c>
      <c r="T25" s="520">
        <f t="array" ref="T25">IF(AND(H25:Q25=H25:Q25,H25:Q25="-"),"",STDEV(IF(H25:Q25="-","",H25:Q25))/AVERAGE(IF(H25:Q25="-","",H25:Q25+0.000000000000001)))</f>
        <v>8.9456482694610248E-2</v>
      </c>
      <c r="U25" s="31"/>
      <c r="V25" s="31"/>
      <c r="W25" s="30">
        <f t="array" ref="W25">IF(AND(H25:Q25=H25:Q25,H25:Q25="-"),"",AVERAGE(H25:Q25))</f>
        <v>9.5</v>
      </c>
      <c r="X25" s="31"/>
      <c r="Y25" s="39" t="str">
        <f t="shared" si="0"/>
        <v>NO</v>
      </c>
      <c r="Z25" s="495"/>
      <c r="AA25" s="70">
        <v>20</v>
      </c>
      <c r="AB25" s="71">
        <f t="array" ref="AB25">COUNT(IF($R$5:$R$84=$AA25,IF($Y$5:$Y$84="YES",$R$5:$R$84,""),"" ))</f>
        <v>0</v>
      </c>
      <c r="AC25" s="36"/>
      <c r="AD25" s="477"/>
      <c r="AE25" s="560">
        <v>0</v>
      </c>
      <c r="AF25" s="560">
        <v>0</v>
      </c>
      <c r="AG25" s="488">
        <f t="shared" si="1"/>
        <v>0</v>
      </c>
      <c r="AH25" s="36"/>
      <c r="AI25" s="49"/>
      <c r="AJ25" s="49"/>
      <c r="AK25" s="49"/>
      <c r="AL25" s="36"/>
      <c r="AM25" s="36"/>
      <c r="AN25" s="36"/>
      <c r="AO25" s="36"/>
      <c r="AP25" s="36"/>
      <c r="AQ25" s="36"/>
      <c r="AR25" s="36"/>
      <c r="AS25" s="36"/>
      <c r="AT25" s="36"/>
      <c r="AU25" s="36"/>
      <c r="AV25" s="36"/>
      <c r="AW25" s="36"/>
      <c r="AX25" s="36"/>
      <c r="AY25" s="36"/>
      <c r="AZ25" s="36"/>
      <c r="BA25" s="36"/>
      <c r="BB25" s="36"/>
      <c r="BC25" s="36"/>
      <c r="BD25" s="284"/>
      <c r="BE25" s="284"/>
      <c r="BF25" s="284"/>
      <c r="BG25" s="284"/>
      <c r="BH25" s="284"/>
      <c r="BI25" s="284"/>
      <c r="BJ25" s="284"/>
      <c r="BK25" s="284"/>
      <c r="BL25" s="284"/>
      <c r="BM25" s="284"/>
      <c r="BN25" s="284"/>
      <c r="BO25" s="284"/>
      <c r="BP25" s="284"/>
      <c r="BQ25" s="284"/>
      <c r="BR25" s="284"/>
      <c r="BS25" s="284"/>
      <c r="BT25" s="284"/>
      <c r="BU25" s="284"/>
    </row>
    <row r="26" spans="1:73" s="481" customFormat="1" ht="12.95" customHeight="1">
      <c r="A26" s="516" t="s">
        <v>137</v>
      </c>
      <c r="B26" s="517">
        <v>2011</v>
      </c>
      <c r="C26" s="517"/>
      <c r="D26" s="552">
        <v>49</v>
      </c>
      <c r="E26" s="556">
        <v>56</v>
      </c>
      <c r="F26" s="554">
        <v>2</v>
      </c>
      <c r="G26" s="557">
        <v>1</v>
      </c>
      <c r="H26" s="570">
        <v>4</v>
      </c>
      <c r="I26" s="571">
        <v>4</v>
      </c>
      <c r="J26" s="572">
        <v>4</v>
      </c>
      <c r="K26" s="573">
        <v>4</v>
      </c>
      <c r="L26" s="574">
        <v>4</v>
      </c>
      <c r="M26" s="575">
        <v>4</v>
      </c>
      <c r="N26" s="576">
        <v>4</v>
      </c>
      <c r="O26" s="577">
        <v>4</v>
      </c>
      <c r="P26" s="578">
        <v>4</v>
      </c>
      <c r="Q26" s="579">
        <v>5</v>
      </c>
      <c r="R26" s="518">
        <f t="shared" si="2"/>
        <v>4</v>
      </c>
      <c r="S26" s="519">
        <f t="array" ref="S26">IF(COUNT(H26:Q26)=0,"",COUNT(IF(H26:Q26=R26,H26:Q26,""))/COUNT(H26:Q26))</f>
        <v>0.9</v>
      </c>
      <c r="T26" s="520">
        <f t="array" ref="T26">IF(AND(H26:Q26=H26:Q26,H26:Q26="-"),"",STDEV(IF(H26:Q26="-","",H26:Q26))/AVERAGE(IF(H26:Q26="-","",H26:Q26+0.000000000000001)))</f>
        <v>7.7128723418740955E-2</v>
      </c>
      <c r="U26" s="31"/>
      <c r="V26" s="31"/>
      <c r="W26" s="30">
        <f t="array" ref="W26">IF(AND(H26:Q26=H26:Q26,H26:Q26="-"),"",AVERAGE(H26:Q26))</f>
        <v>4.0999999999999996</v>
      </c>
      <c r="X26" s="31"/>
      <c r="Y26" s="39" t="str">
        <f t="shared" si="0"/>
        <v>YES</v>
      </c>
      <c r="Z26" s="496"/>
      <c r="AA26" s="497"/>
      <c r="AB26" s="73">
        <f>SUM(AB5:AB25)</f>
        <v>42</v>
      </c>
      <c r="AC26" s="36"/>
      <c r="AD26" s="477"/>
      <c r="AE26" s="560">
        <v>0</v>
      </c>
      <c r="AF26" s="560">
        <v>0</v>
      </c>
      <c r="AG26" s="488">
        <f t="shared" si="1"/>
        <v>0</v>
      </c>
      <c r="AH26" s="36"/>
      <c r="AI26" s="49"/>
      <c r="AJ26" s="498"/>
      <c r="AK26" s="499"/>
      <c r="AL26" s="36"/>
      <c r="AM26" s="36"/>
      <c r="AN26" s="36"/>
      <c r="AO26" s="36"/>
      <c r="AP26" s="36"/>
      <c r="AQ26" s="36"/>
      <c r="AR26" s="36"/>
      <c r="AS26" s="36"/>
      <c r="AT26" s="36"/>
      <c r="AU26" s="36"/>
      <c r="AV26" s="36"/>
      <c r="AW26" s="36"/>
      <c r="AX26" s="36"/>
      <c r="AY26" s="36"/>
      <c r="AZ26" s="36"/>
      <c r="BA26" s="36"/>
      <c r="BB26" s="36"/>
      <c r="BC26" s="36"/>
      <c r="BD26" s="284"/>
      <c r="BE26" s="284"/>
      <c r="BF26" s="284"/>
      <c r="BG26" s="284"/>
      <c r="BH26" s="284"/>
      <c r="BI26" s="284"/>
      <c r="BJ26" s="284"/>
      <c r="BK26" s="284"/>
      <c r="BL26" s="284"/>
      <c r="BM26" s="284"/>
      <c r="BN26" s="284"/>
      <c r="BO26" s="284"/>
      <c r="BP26" s="284"/>
      <c r="BQ26" s="284"/>
      <c r="BR26" s="284"/>
      <c r="BS26" s="284"/>
      <c r="BT26" s="284"/>
      <c r="BU26" s="284"/>
    </row>
    <row r="27" spans="1:73" s="481" customFormat="1" ht="12.95" customHeight="1">
      <c r="A27" s="516" t="s">
        <v>137</v>
      </c>
      <c r="B27" s="517">
        <v>2011</v>
      </c>
      <c r="C27" s="517"/>
      <c r="D27" s="552">
        <v>51</v>
      </c>
      <c r="E27" s="558">
        <v>69</v>
      </c>
      <c r="F27" s="554">
        <v>1</v>
      </c>
      <c r="G27" s="557">
        <v>1</v>
      </c>
      <c r="H27" s="570">
        <v>5</v>
      </c>
      <c r="I27" s="571">
        <v>5</v>
      </c>
      <c r="J27" s="572">
        <v>5</v>
      </c>
      <c r="K27" s="573">
        <v>5</v>
      </c>
      <c r="L27" s="574">
        <v>5</v>
      </c>
      <c r="M27" s="575">
        <v>5</v>
      </c>
      <c r="N27" s="576">
        <v>5</v>
      </c>
      <c r="O27" s="577">
        <v>5</v>
      </c>
      <c r="P27" s="578">
        <v>5</v>
      </c>
      <c r="Q27" s="579">
        <v>5</v>
      </c>
      <c r="R27" s="518">
        <f t="shared" si="2"/>
        <v>5</v>
      </c>
      <c r="S27" s="519">
        <f t="array" ref="S27">IF(COUNT(H27:Q27)=0,"",COUNT(IF(H27:Q27=R27,H27:Q27,""))/COUNT(H27:Q27))</f>
        <v>1</v>
      </c>
      <c r="T27" s="520">
        <f t="array" ref="T27">IF(AND(H27:Q27=H27:Q27,H27:Q27="-"),"",STDEV(IF(H27:Q27="-","",H27:Q27))/AVERAGE(IF(H27:Q27="-","",H27:Q27+0.000000000000001)))</f>
        <v>0</v>
      </c>
      <c r="U27" s="31"/>
      <c r="V27" s="31"/>
      <c r="W27" s="30">
        <f t="array" ref="W27">IF(AND(H27:Q27=H27:Q27,H27:Q27="-"),"",AVERAGE(H27:Q27))</f>
        <v>5</v>
      </c>
      <c r="X27" s="31"/>
      <c r="Y27" s="39" t="str">
        <f t="shared" si="0"/>
        <v>YES</v>
      </c>
      <c r="Z27" s="36"/>
      <c r="AA27" s="36"/>
      <c r="AB27" s="36"/>
      <c r="AC27" s="36"/>
      <c r="AD27" s="477"/>
      <c r="AE27" s="560">
        <v>0</v>
      </c>
      <c r="AF27" s="560">
        <v>0</v>
      </c>
      <c r="AG27" s="488">
        <f t="shared" si="1"/>
        <v>0</v>
      </c>
      <c r="AH27" s="36"/>
      <c r="AI27" s="49"/>
      <c r="AJ27" s="498"/>
      <c r="AK27" s="499"/>
      <c r="AL27" s="36"/>
      <c r="AM27" s="36"/>
      <c r="AN27" s="36"/>
      <c r="AO27" s="36"/>
      <c r="AP27" s="36"/>
      <c r="AQ27" s="36"/>
      <c r="AR27" s="36"/>
      <c r="AS27" s="36"/>
      <c r="AT27" s="36"/>
      <c r="AU27" s="36"/>
      <c r="AV27" s="36"/>
      <c r="AW27" s="36"/>
      <c r="AX27" s="36"/>
      <c r="AY27" s="36"/>
      <c r="AZ27" s="36"/>
      <c r="BA27" s="36"/>
      <c r="BB27" s="36"/>
      <c r="BC27" s="36"/>
      <c r="BD27" s="284"/>
      <c r="BE27" s="284"/>
      <c r="BF27" s="284"/>
      <c r="BG27" s="284"/>
      <c r="BH27" s="284"/>
      <c r="BI27" s="284"/>
      <c r="BJ27" s="284"/>
      <c r="BK27" s="284"/>
      <c r="BL27" s="284"/>
      <c r="BM27" s="284"/>
      <c r="BN27" s="284"/>
      <c r="BO27" s="284"/>
      <c r="BP27" s="284"/>
      <c r="BQ27" s="284"/>
      <c r="BR27" s="284"/>
      <c r="BS27" s="284"/>
      <c r="BT27" s="284"/>
      <c r="BU27" s="284"/>
    </row>
    <row r="28" spans="1:73" s="481" customFormat="1" ht="12.95" customHeight="1">
      <c r="A28" s="516" t="s">
        <v>137</v>
      </c>
      <c r="B28" s="517">
        <v>2011</v>
      </c>
      <c r="C28" s="517"/>
      <c r="D28" s="552">
        <v>52</v>
      </c>
      <c r="E28" s="556">
        <v>71</v>
      </c>
      <c r="F28" s="554">
        <v>2</v>
      </c>
      <c r="G28" s="557">
        <v>1</v>
      </c>
      <c r="H28" s="570">
        <v>10</v>
      </c>
      <c r="I28" s="571">
        <v>10</v>
      </c>
      <c r="J28" s="572">
        <v>9</v>
      </c>
      <c r="K28" s="573">
        <v>10</v>
      </c>
      <c r="L28" s="574">
        <v>9</v>
      </c>
      <c r="M28" s="575">
        <v>10</v>
      </c>
      <c r="N28" s="576">
        <v>10</v>
      </c>
      <c r="O28" s="577">
        <v>10</v>
      </c>
      <c r="P28" s="578">
        <v>10</v>
      </c>
      <c r="Q28" s="579">
        <v>10</v>
      </c>
      <c r="R28" s="518">
        <f t="shared" si="2"/>
        <v>10</v>
      </c>
      <c r="S28" s="519">
        <f t="array" ref="S28">IF(COUNT(H28:Q28)=0,"",COUNT(IF(H28:Q28=R28,H28:Q28,""))/COUNT(H28:Q28))</f>
        <v>0.8</v>
      </c>
      <c r="T28" s="520">
        <f t="array" ref="T28">IF(AND(H28:Q28=H28:Q28,H28:Q28="-"),"",STDEV(IF(H28:Q28="-","",H28:Q28))/AVERAGE(IF(H28:Q28="-","",H28:Q28+0.000000000000001)))</f>
        <v>4.3024185852631014E-2</v>
      </c>
      <c r="U28" s="31"/>
      <c r="V28" s="31"/>
      <c r="W28" s="30">
        <f t="array" ref="W28">IF(AND(H28:Q28=H28:Q28,H28:Q28="-"),"",AVERAGE(H28:Q28))</f>
        <v>9.8000000000000007</v>
      </c>
      <c r="X28" s="31"/>
      <c r="Y28" s="39" t="str">
        <f t="shared" si="0"/>
        <v>YES</v>
      </c>
      <c r="Z28" s="36"/>
      <c r="AA28" s="36"/>
      <c r="AB28" s="36"/>
      <c r="AC28" s="36"/>
      <c r="AD28" s="477"/>
      <c r="AE28" s="560">
        <v>0</v>
      </c>
      <c r="AF28" s="560">
        <v>0</v>
      </c>
      <c r="AG28" s="488">
        <f t="shared" si="1"/>
        <v>0</v>
      </c>
      <c r="AH28" s="36"/>
      <c r="AI28" s="49"/>
      <c r="AJ28" s="49"/>
      <c r="AK28" s="49"/>
      <c r="AL28" s="36"/>
      <c r="AM28" s="36"/>
      <c r="AN28" s="36"/>
      <c r="AO28" s="36"/>
      <c r="AP28" s="36"/>
      <c r="AQ28" s="36"/>
      <c r="AR28" s="36"/>
      <c r="AS28" s="36"/>
      <c r="AT28" s="36"/>
      <c r="AU28" s="36"/>
      <c r="AV28" s="36"/>
      <c r="AW28" s="36"/>
      <c r="AX28" s="36"/>
      <c r="AY28" s="36"/>
      <c r="AZ28" s="36"/>
      <c r="BA28" s="36"/>
      <c r="BB28" s="36"/>
      <c r="BC28" s="36"/>
      <c r="BD28" s="284"/>
      <c r="BE28" s="284"/>
      <c r="BF28" s="284"/>
      <c r="BG28" s="284"/>
      <c r="BH28" s="284"/>
      <c r="BI28" s="284"/>
      <c r="BJ28" s="284"/>
      <c r="BK28" s="284"/>
      <c r="BL28" s="284"/>
      <c r="BM28" s="284"/>
      <c r="BN28" s="284"/>
      <c r="BO28" s="284"/>
      <c r="BP28" s="284"/>
      <c r="BQ28" s="284"/>
      <c r="BR28" s="284"/>
      <c r="BS28" s="284"/>
      <c r="BT28" s="284"/>
      <c r="BU28" s="284"/>
    </row>
    <row r="29" spans="1:73" s="481" customFormat="1" ht="12.95" customHeight="1">
      <c r="A29" s="516" t="s">
        <v>137</v>
      </c>
      <c r="B29" s="517">
        <v>2011</v>
      </c>
      <c r="C29" s="517"/>
      <c r="D29" s="552">
        <v>53</v>
      </c>
      <c r="E29" s="556">
        <v>65</v>
      </c>
      <c r="F29" s="554">
        <v>2</v>
      </c>
      <c r="G29" s="557">
        <v>1</v>
      </c>
      <c r="H29" s="570">
        <v>4</v>
      </c>
      <c r="I29" s="571">
        <v>4</v>
      </c>
      <c r="J29" s="572">
        <v>4</v>
      </c>
      <c r="K29" s="573">
        <v>4</v>
      </c>
      <c r="L29" s="574">
        <v>4</v>
      </c>
      <c r="M29" s="575">
        <v>4</v>
      </c>
      <c r="N29" s="576">
        <v>4</v>
      </c>
      <c r="O29" s="577">
        <v>4</v>
      </c>
      <c r="P29" s="578">
        <v>4</v>
      </c>
      <c r="Q29" s="579">
        <v>4</v>
      </c>
      <c r="R29" s="518">
        <f t="shared" si="2"/>
        <v>4</v>
      </c>
      <c r="S29" s="519">
        <f t="array" ref="S29">IF(COUNT(H29:Q29)=0,"",COUNT(IF(H29:Q29=R29,H29:Q29,""))/COUNT(H29:Q29))</f>
        <v>1</v>
      </c>
      <c r="T29" s="520">
        <f t="array" ref="T29">IF(AND(H29:Q29=H29:Q29,H29:Q29="-"),"",STDEV(IF(H29:Q29="-","",H29:Q29))/AVERAGE(IF(H29:Q29="-","",H29:Q29+0.000000000000001)))</f>
        <v>0</v>
      </c>
      <c r="U29" s="31"/>
      <c r="V29" s="31"/>
      <c r="W29" s="30">
        <f t="array" ref="W29">IF(AND(H29:Q29=H29:Q29,H29:Q29="-"),"",AVERAGE(H29:Q29))</f>
        <v>4</v>
      </c>
      <c r="X29" s="31"/>
      <c r="Y29" s="39" t="str">
        <f t="shared" si="0"/>
        <v>YES</v>
      </c>
      <c r="Z29" s="36"/>
      <c r="AA29" s="36"/>
      <c r="AB29" s="36"/>
      <c r="AC29" s="36"/>
      <c r="AD29" s="477"/>
      <c r="AE29" s="560">
        <v>0</v>
      </c>
      <c r="AF29" s="560">
        <v>0</v>
      </c>
      <c r="AG29" s="488">
        <f t="shared" si="1"/>
        <v>0</v>
      </c>
      <c r="AH29" s="36"/>
      <c r="AI29" s="49"/>
      <c r="AJ29" s="49"/>
      <c r="AK29" s="49"/>
      <c r="AL29" s="36"/>
      <c r="AM29" s="36"/>
      <c r="AN29" s="36"/>
      <c r="AO29" s="36"/>
      <c r="AP29" s="36"/>
      <c r="AQ29" s="36"/>
      <c r="AR29" s="36"/>
      <c r="AS29" s="36"/>
      <c r="AT29" s="36"/>
      <c r="AU29" s="36"/>
      <c r="AV29" s="36"/>
      <c r="AW29" s="36"/>
      <c r="AX29" s="36"/>
      <c r="AY29" s="36"/>
      <c r="AZ29" s="36"/>
      <c r="BA29" s="36"/>
      <c r="BB29" s="36"/>
      <c r="BC29" s="36"/>
      <c r="BD29" s="284"/>
      <c r="BE29" s="284"/>
      <c r="BF29" s="284"/>
      <c r="BG29" s="284"/>
      <c r="BH29" s="284"/>
      <c r="BI29" s="284"/>
      <c r="BJ29" s="284"/>
      <c r="BK29" s="284"/>
      <c r="BL29" s="284"/>
      <c r="BM29" s="284"/>
      <c r="BN29" s="284"/>
      <c r="BO29" s="284"/>
      <c r="BP29" s="284"/>
      <c r="BQ29" s="284"/>
      <c r="BR29" s="284"/>
      <c r="BS29" s="284"/>
      <c r="BT29" s="284"/>
      <c r="BU29" s="284"/>
    </row>
    <row r="30" spans="1:73" s="481" customFormat="1" ht="12.95" customHeight="1">
      <c r="A30" s="516" t="s">
        <v>137</v>
      </c>
      <c r="B30" s="517">
        <v>2011</v>
      </c>
      <c r="C30" s="517"/>
      <c r="D30" s="552">
        <v>54</v>
      </c>
      <c r="E30" s="556">
        <v>68</v>
      </c>
      <c r="F30" s="554">
        <v>1</v>
      </c>
      <c r="G30" s="557">
        <v>1</v>
      </c>
      <c r="H30" s="570">
        <v>4</v>
      </c>
      <c r="I30" s="571">
        <v>4</v>
      </c>
      <c r="J30" s="572">
        <v>4</v>
      </c>
      <c r="K30" s="573">
        <v>4</v>
      </c>
      <c r="L30" s="574">
        <v>5</v>
      </c>
      <c r="M30" s="575">
        <v>5</v>
      </c>
      <c r="N30" s="576">
        <v>5</v>
      </c>
      <c r="O30" s="577">
        <v>4</v>
      </c>
      <c r="P30" s="578">
        <v>4</v>
      </c>
      <c r="Q30" s="579">
        <v>5</v>
      </c>
      <c r="R30" s="518">
        <f t="shared" si="2"/>
        <v>4</v>
      </c>
      <c r="S30" s="519">
        <f t="array" ref="S30">IF(COUNT(H30:Q30)=0,"",COUNT(IF(H30:Q30=R30,H30:Q30,""))/COUNT(H30:Q30))</f>
        <v>0.6</v>
      </c>
      <c r="T30" s="520">
        <f t="array" ref="T30">IF(AND(H30:Q30=H30:Q30,H30:Q30="-"),"",STDEV(IF(H30:Q30="-","",H30:Q30))/AVERAGE(IF(H30:Q30="-","",H30:Q30+0.000000000000001)))</f>
        <v>0.11736313170325519</v>
      </c>
      <c r="U30" s="31"/>
      <c r="V30" s="31"/>
      <c r="W30" s="30">
        <f t="array" ref="W30">IF(AND(H30:Q30=H30:Q30,H30:Q30="-"),"",AVERAGE(H30:Q30))</f>
        <v>4.4000000000000004</v>
      </c>
      <c r="X30" s="31"/>
      <c r="Y30" s="39" t="str">
        <f t="shared" si="0"/>
        <v>NO</v>
      </c>
      <c r="Z30" s="36"/>
      <c r="AA30" s="36"/>
      <c r="AB30" s="36"/>
      <c r="AC30" s="36"/>
      <c r="AD30" s="477"/>
      <c r="AE30" s="560">
        <v>8</v>
      </c>
      <c r="AF30" s="560">
        <v>0</v>
      </c>
      <c r="AG30" s="488">
        <f t="shared" si="1"/>
        <v>8</v>
      </c>
      <c r="AH30" s="36"/>
      <c r="AI30" s="49"/>
      <c r="AJ30" s="49"/>
      <c r="AK30" s="49"/>
      <c r="AL30" s="36"/>
      <c r="AM30" s="36"/>
      <c r="AN30" s="36"/>
      <c r="AO30" s="36"/>
      <c r="AP30" s="36"/>
      <c r="AQ30" s="36"/>
      <c r="AR30" s="36"/>
      <c r="AS30" s="36"/>
      <c r="AT30" s="36"/>
      <c r="AU30" s="36"/>
      <c r="AV30" s="36"/>
      <c r="AW30" s="36"/>
      <c r="AX30" s="36"/>
      <c r="AY30" s="36"/>
      <c r="AZ30" s="36"/>
      <c r="BA30" s="36"/>
      <c r="BB30" s="36"/>
      <c r="BC30" s="36"/>
      <c r="BD30" s="284"/>
      <c r="BE30" s="284"/>
      <c r="BF30" s="284"/>
      <c r="BG30" s="284"/>
      <c r="BH30" s="284"/>
      <c r="BI30" s="284"/>
      <c r="BJ30" s="284"/>
      <c r="BK30" s="284"/>
      <c r="BL30" s="284"/>
      <c r="BM30" s="284"/>
      <c r="BN30" s="284"/>
      <c r="BO30" s="284"/>
      <c r="BP30" s="284"/>
      <c r="BQ30" s="284"/>
      <c r="BR30" s="284"/>
      <c r="BS30" s="284"/>
      <c r="BT30" s="284"/>
      <c r="BU30" s="284"/>
    </row>
    <row r="31" spans="1:73" s="481" customFormat="1" ht="12.95" customHeight="1">
      <c r="A31" s="516" t="s">
        <v>137</v>
      </c>
      <c r="B31" s="517">
        <v>2011</v>
      </c>
      <c r="C31" s="517"/>
      <c r="D31" s="552">
        <v>55</v>
      </c>
      <c r="E31" s="556">
        <v>68</v>
      </c>
      <c r="F31" s="554">
        <v>2</v>
      </c>
      <c r="G31" s="557">
        <v>1</v>
      </c>
      <c r="H31" s="570">
        <v>3</v>
      </c>
      <c r="I31" s="571">
        <v>4</v>
      </c>
      <c r="J31" s="572">
        <v>4</v>
      </c>
      <c r="K31" s="573">
        <v>4</v>
      </c>
      <c r="L31" s="574">
        <v>4</v>
      </c>
      <c r="M31" s="575">
        <v>4</v>
      </c>
      <c r="N31" s="576">
        <v>4</v>
      </c>
      <c r="O31" s="577">
        <v>4</v>
      </c>
      <c r="P31" s="578">
        <v>4</v>
      </c>
      <c r="Q31" s="579">
        <v>4</v>
      </c>
      <c r="R31" s="518">
        <f t="shared" si="2"/>
        <v>4</v>
      </c>
      <c r="S31" s="519">
        <f t="array" ref="S31">IF(COUNT(H31:Q31)=0,"",COUNT(IF(H31:Q31=R31,H31:Q31,""))/COUNT(H31:Q31))</f>
        <v>0.9</v>
      </c>
      <c r="T31" s="520">
        <f t="array" ref="T31">IF(AND(H31:Q31=H31:Q31,H31:Q31="-"),"",STDEV(IF(H31:Q31="-","",H31:Q31))/AVERAGE(IF(H31:Q31="-","",H31:Q31+0.000000000000001)))</f>
        <v>8.1084042568419973E-2</v>
      </c>
      <c r="U31" s="31"/>
      <c r="V31" s="31"/>
      <c r="W31" s="30">
        <f t="array" ref="W31">IF(AND(H31:Q31=H31:Q31,H31:Q31="-"),"",AVERAGE(H31:Q31))</f>
        <v>3.9</v>
      </c>
      <c r="X31" s="31"/>
      <c r="Y31" s="39" t="str">
        <f t="shared" si="0"/>
        <v>YES</v>
      </c>
      <c r="Z31" s="36"/>
      <c r="AA31" s="36"/>
      <c r="AB31" s="36"/>
      <c r="AC31" s="36"/>
      <c r="AD31" s="477"/>
      <c r="AE31" s="560">
        <v>4</v>
      </c>
      <c r="AF31" s="560">
        <v>0</v>
      </c>
      <c r="AG31" s="488">
        <f t="shared" si="1"/>
        <v>4</v>
      </c>
      <c r="AH31" s="36"/>
      <c r="AI31" s="49"/>
      <c r="AJ31" s="49"/>
      <c r="AK31" s="49"/>
      <c r="AL31" s="36"/>
      <c r="AM31" s="36"/>
      <c r="AN31" s="36"/>
      <c r="AO31" s="36"/>
      <c r="AP31" s="36"/>
      <c r="AQ31" s="36"/>
      <c r="AR31" s="36"/>
      <c r="AS31" s="36"/>
      <c r="AT31" s="36"/>
      <c r="AU31" s="36"/>
      <c r="AV31" s="36"/>
      <c r="AW31" s="36"/>
      <c r="AX31" s="36"/>
      <c r="AY31" s="36"/>
      <c r="AZ31" s="36"/>
      <c r="BA31" s="36"/>
      <c r="BB31" s="36"/>
      <c r="BC31" s="36"/>
      <c r="BD31" s="284"/>
      <c r="BE31" s="284"/>
      <c r="BF31" s="284"/>
      <c r="BG31" s="284"/>
      <c r="BH31" s="284"/>
      <c r="BI31" s="284"/>
      <c r="BJ31" s="284"/>
      <c r="BK31" s="284"/>
      <c r="BL31" s="284"/>
      <c r="BM31" s="284"/>
      <c r="BN31" s="284"/>
      <c r="BO31" s="284"/>
      <c r="BP31" s="284"/>
      <c r="BQ31" s="284"/>
      <c r="BR31" s="284"/>
      <c r="BS31" s="284"/>
      <c r="BT31" s="284"/>
      <c r="BU31" s="284"/>
    </row>
    <row r="32" spans="1:73" s="284" customFormat="1" ht="12.95" customHeight="1">
      <c r="A32" s="516" t="s">
        <v>137</v>
      </c>
      <c r="B32" s="517">
        <v>2011</v>
      </c>
      <c r="C32" s="517"/>
      <c r="D32" s="552">
        <v>56</v>
      </c>
      <c r="E32" s="556">
        <v>66</v>
      </c>
      <c r="F32" s="554">
        <v>1</v>
      </c>
      <c r="G32" s="557">
        <v>1</v>
      </c>
      <c r="H32" s="570">
        <v>4</v>
      </c>
      <c r="I32" s="571">
        <v>4</v>
      </c>
      <c r="J32" s="572">
        <v>4</v>
      </c>
      <c r="K32" s="573">
        <v>4</v>
      </c>
      <c r="L32" s="574">
        <v>5</v>
      </c>
      <c r="M32" s="575">
        <v>5</v>
      </c>
      <c r="N32" s="576">
        <v>5</v>
      </c>
      <c r="O32" s="577">
        <v>4</v>
      </c>
      <c r="P32" s="578">
        <v>4</v>
      </c>
      <c r="Q32" s="579">
        <v>5</v>
      </c>
      <c r="R32" s="518">
        <f t="shared" si="2"/>
        <v>4</v>
      </c>
      <c r="S32" s="521">
        <f t="array" ref="S32">IF(COUNT(H32:Q32)=0,"",COUNT(IF(H32:Q32=R32,H32:Q32,""))/COUNT(H32:Q32))</f>
        <v>0.6</v>
      </c>
      <c r="T32" s="522">
        <f t="array" ref="T32">IF(AND(H32:Q32=H32:Q32,H32:Q32="-"),"",STDEV(IF(H32:Q32="-","",H32:Q32))/AVERAGE(IF(H32:Q32="-","",H32:Q32+0.000000000000001)))</f>
        <v>0.11736313170325519</v>
      </c>
      <c r="U32" s="460"/>
      <c r="V32" s="460"/>
      <c r="W32" s="39">
        <f t="array" ref="W32">IF(AND(H32:Q32=H32:Q32,H32:Q32="-"),"",AVERAGE(H32:Q32))</f>
        <v>4.4000000000000004</v>
      </c>
      <c r="X32" s="460"/>
      <c r="Y32" s="39" t="str">
        <f t="shared" si="0"/>
        <v>NO</v>
      </c>
      <c r="AD32" s="491"/>
      <c r="AE32" s="560">
        <v>6</v>
      </c>
      <c r="AF32" s="560">
        <v>0</v>
      </c>
      <c r="AG32" s="492">
        <f t="shared" si="1"/>
        <v>6</v>
      </c>
      <c r="AI32" s="493"/>
      <c r="AJ32" s="493"/>
      <c r="AK32" s="493"/>
    </row>
    <row r="33" spans="1:73" s="481" customFormat="1" ht="12.95" customHeight="1">
      <c r="A33" s="516" t="s">
        <v>137</v>
      </c>
      <c r="B33" s="517">
        <v>2011</v>
      </c>
      <c r="C33" s="517"/>
      <c r="D33" s="552">
        <v>57</v>
      </c>
      <c r="E33" s="556">
        <v>65</v>
      </c>
      <c r="F33" s="554">
        <v>2</v>
      </c>
      <c r="G33" s="557">
        <v>1</v>
      </c>
      <c r="H33" s="570">
        <v>6</v>
      </c>
      <c r="I33" s="571">
        <v>6</v>
      </c>
      <c r="J33" s="572">
        <v>6</v>
      </c>
      <c r="K33" s="573">
        <v>6</v>
      </c>
      <c r="L33" s="574">
        <v>6</v>
      </c>
      <c r="M33" s="575">
        <v>6</v>
      </c>
      <c r="N33" s="576">
        <v>6</v>
      </c>
      <c r="O33" s="577">
        <v>7</v>
      </c>
      <c r="P33" s="578">
        <v>6</v>
      </c>
      <c r="Q33" s="579">
        <v>7</v>
      </c>
      <c r="R33" s="518">
        <f t="shared" si="2"/>
        <v>6</v>
      </c>
      <c r="S33" s="519">
        <f t="array" ref="S33">IF(COUNT(H33:Q33)=0,"",COUNT(IF(H33:Q33=R33,H33:Q33,""))/COUNT(H33:Q33))</f>
        <v>0.8</v>
      </c>
      <c r="T33" s="520">
        <f t="array" ref="T33">IF(AND(H33:Q33=H33:Q33,H33:Q33="-"),"",STDEV(IF(H33:Q33="-","",H33:Q33))/AVERAGE(IF(H33:Q33="-","",H33:Q33+0.000000000000001)))</f>
        <v>6.8005971186416742E-2</v>
      </c>
      <c r="U33" s="31"/>
      <c r="V33" s="31"/>
      <c r="W33" s="30">
        <f t="array" ref="W33">IF(AND(H33:Q33=H33:Q33,H33:Q33="-"),"",AVERAGE(H33:Q33))</f>
        <v>6.2</v>
      </c>
      <c r="X33" s="31"/>
      <c r="Y33" s="39" t="str">
        <f t="shared" si="0"/>
        <v>YES</v>
      </c>
      <c r="Z33" s="36"/>
      <c r="AA33" s="36"/>
      <c r="AB33" s="36"/>
      <c r="AC33" s="36"/>
      <c r="AD33" s="477"/>
      <c r="AE33" s="560">
        <v>5</v>
      </c>
      <c r="AF33" s="560">
        <v>0</v>
      </c>
      <c r="AG33" s="488">
        <f t="shared" si="1"/>
        <v>5</v>
      </c>
      <c r="AH33" s="36"/>
      <c r="AI33" s="49"/>
      <c r="AJ33" s="49"/>
      <c r="AK33" s="49"/>
      <c r="AL33" s="36"/>
      <c r="AM33" s="36"/>
      <c r="AN33" s="36"/>
      <c r="AO33" s="36"/>
      <c r="AP33" s="36"/>
      <c r="AQ33" s="36"/>
      <c r="AR33" s="36"/>
      <c r="AS33" s="36"/>
      <c r="AT33" s="36"/>
      <c r="AU33" s="36"/>
      <c r="AV33" s="36"/>
      <c r="AW33" s="36"/>
      <c r="AX33" s="36"/>
      <c r="AY33" s="36"/>
      <c r="AZ33" s="36"/>
      <c r="BA33" s="36"/>
      <c r="BB33" s="36"/>
      <c r="BC33" s="36"/>
      <c r="BD33" s="284"/>
      <c r="BE33" s="284"/>
      <c r="BF33" s="284"/>
      <c r="BG33" s="284"/>
      <c r="BH33" s="284"/>
      <c r="BI33" s="284"/>
      <c r="BJ33" s="284"/>
      <c r="BK33" s="284"/>
      <c r="BL33" s="284"/>
      <c r="BM33" s="284"/>
      <c r="BN33" s="284"/>
      <c r="BO33" s="284"/>
      <c r="BP33" s="284"/>
      <c r="BQ33" s="284"/>
      <c r="BR33" s="284"/>
      <c r="BS33" s="284"/>
      <c r="BT33" s="284"/>
      <c r="BU33" s="284"/>
    </row>
    <row r="34" spans="1:73" s="481" customFormat="1" ht="12.95" customHeight="1">
      <c r="A34" s="516" t="s">
        <v>137</v>
      </c>
      <c r="B34" s="517">
        <v>2011</v>
      </c>
      <c r="C34" s="517"/>
      <c r="D34" s="552">
        <v>58</v>
      </c>
      <c r="E34" s="556">
        <v>68</v>
      </c>
      <c r="F34" s="554">
        <v>2</v>
      </c>
      <c r="G34" s="557">
        <v>1</v>
      </c>
      <c r="H34" s="570">
        <v>5</v>
      </c>
      <c r="I34" s="571">
        <v>5</v>
      </c>
      <c r="J34" s="572">
        <v>5</v>
      </c>
      <c r="K34" s="573">
        <v>5</v>
      </c>
      <c r="L34" s="574">
        <v>5</v>
      </c>
      <c r="M34" s="575">
        <v>5</v>
      </c>
      <c r="N34" s="576">
        <v>5</v>
      </c>
      <c r="O34" s="577">
        <v>5</v>
      </c>
      <c r="P34" s="578">
        <v>5</v>
      </c>
      <c r="Q34" s="579">
        <v>5</v>
      </c>
      <c r="R34" s="518">
        <f t="shared" si="2"/>
        <v>5</v>
      </c>
      <c r="S34" s="519">
        <f t="array" ref="S34">IF(COUNT(H34:Q34)=0,"",COUNT(IF(H34:Q34=R34,H34:Q34,""))/COUNT(H34:Q34))</f>
        <v>1</v>
      </c>
      <c r="T34" s="520">
        <f t="array" ref="T34">IF(AND(H34:Q34=H34:Q34,H34:Q34="-"),"",STDEV(IF(H34:Q34="-","",H34:Q34))/AVERAGE(IF(H34:Q34="-","",H34:Q34+0.000000000000001)))</f>
        <v>0</v>
      </c>
      <c r="U34" s="31"/>
      <c r="V34" s="31"/>
      <c r="W34" s="30">
        <f t="array" ref="W34">IF(AND(H34:Q34=H34:Q34,H34:Q34="-"),"",AVERAGE(H34:Q34))</f>
        <v>5</v>
      </c>
      <c r="X34" s="31"/>
      <c r="Y34" s="39" t="str">
        <f t="shared" si="0"/>
        <v>YES</v>
      </c>
      <c r="Z34" s="36"/>
      <c r="AA34" s="36"/>
      <c r="AB34" s="36"/>
      <c r="AC34" s="36"/>
      <c r="AD34" s="477"/>
      <c r="AE34" s="560">
        <v>5</v>
      </c>
      <c r="AF34" s="560">
        <v>5</v>
      </c>
      <c r="AG34" s="488">
        <f t="shared" si="1"/>
        <v>0</v>
      </c>
      <c r="AH34" s="36"/>
      <c r="AI34" s="49"/>
      <c r="AJ34" s="49"/>
      <c r="AK34" s="49"/>
      <c r="AL34" s="36"/>
      <c r="AM34" s="36"/>
      <c r="AN34" s="36"/>
      <c r="AO34" s="36"/>
      <c r="AP34" s="36"/>
      <c r="AQ34" s="36"/>
      <c r="AR34" s="36"/>
      <c r="AS34" s="36"/>
      <c r="AT34" s="36"/>
      <c r="AU34" s="36"/>
      <c r="AV34" s="36"/>
      <c r="AW34" s="36"/>
      <c r="AX34" s="36"/>
      <c r="AY34" s="36"/>
      <c r="AZ34" s="36"/>
      <c r="BA34" s="36"/>
      <c r="BB34" s="36"/>
      <c r="BC34" s="36"/>
      <c r="BD34" s="284"/>
      <c r="BE34" s="284"/>
      <c r="BF34" s="284"/>
      <c r="BG34" s="284"/>
      <c r="BH34" s="284"/>
      <c r="BI34" s="284"/>
      <c r="BJ34" s="284"/>
      <c r="BK34" s="284"/>
      <c r="BL34" s="284"/>
      <c r="BM34" s="284"/>
      <c r="BN34" s="284"/>
      <c r="BO34" s="284"/>
      <c r="BP34" s="284"/>
      <c r="BQ34" s="284"/>
      <c r="BR34" s="284"/>
      <c r="BS34" s="284"/>
      <c r="BT34" s="284"/>
      <c r="BU34" s="284"/>
    </row>
    <row r="35" spans="1:73" s="481" customFormat="1" ht="12.95" customHeight="1">
      <c r="A35" s="516" t="s">
        <v>137</v>
      </c>
      <c r="B35" s="517">
        <v>2011</v>
      </c>
      <c r="C35" s="517"/>
      <c r="D35" s="552">
        <v>59</v>
      </c>
      <c r="E35" s="556">
        <v>66</v>
      </c>
      <c r="F35" s="554">
        <v>2</v>
      </c>
      <c r="G35" s="557">
        <v>1</v>
      </c>
      <c r="H35" s="570">
        <v>5</v>
      </c>
      <c r="I35" s="571">
        <v>5</v>
      </c>
      <c r="J35" s="572">
        <v>5</v>
      </c>
      <c r="K35" s="573">
        <v>5</v>
      </c>
      <c r="L35" s="574">
        <v>6</v>
      </c>
      <c r="M35" s="575">
        <v>5</v>
      </c>
      <c r="N35" s="576">
        <v>5</v>
      </c>
      <c r="O35" s="577">
        <v>5</v>
      </c>
      <c r="P35" s="578">
        <v>5</v>
      </c>
      <c r="Q35" s="579">
        <v>5</v>
      </c>
      <c r="R35" s="518">
        <f t="shared" si="2"/>
        <v>5</v>
      </c>
      <c r="S35" s="519">
        <f t="array" ref="S35">IF(COUNT(H35:Q35)=0,"",COUNT(IF(H35:Q35=R35,H35:Q35,""))/COUNT(H35:Q35))</f>
        <v>0.9</v>
      </c>
      <c r="T35" s="520">
        <f t="array" ref="T35">IF(AND(H35:Q35=H35:Q35,H35:Q35="-"),"",STDEV(IF(H35:Q35="-","",H35:Q35))/AVERAGE(IF(H35:Q35="-","",H35:Q35+0.000000000000001)))</f>
        <v>6.2005444317027029E-2</v>
      </c>
      <c r="U35" s="31"/>
      <c r="V35" s="31"/>
      <c r="W35" s="30">
        <f t="array" ref="W35">IF(AND(H35:Q35=H35:Q35,H35:Q35="-"),"",AVERAGE(H35:Q35))</f>
        <v>5.0999999999999996</v>
      </c>
      <c r="X35" s="31"/>
      <c r="Y35" s="39" t="str">
        <f t="shared" si="0"/>
        <v>YES</v>
      </c>
      <c r="Z35" s="36"/>
      <c r="AA35" s="36"/>
      <c r="AB35" s="36"/>
      <c r="AC35" s="36"/>
      <c r="AD35" s="477"/>
      <c r="AE35" s="560">
        <v>5</v>
      </c>
      <c r="AF35" s="560">
        <v>5</v>
      </c>
      <c r="AG35" s="488">
        <f t="shared" si="1"/>
        <v>0</v>
      </c>
      <c r="AH35" s="36"/>
      <c r="AI35" s="49"/>
      <c r="AJ35" s="49"/>
      <c r="AK35" s="49"/>
      <c r="AL35" s="36"/>
      <c r="AM35" s="36"/>
      <c r="AN35" s="36"/>
      <c r="AO35" s="36"/>
      <c r="AP35" s="36"/>
      <c r="AQ35" s="36"/>
      <c r="AR35" s="36"/>
      <c r="AS35" s="36"/>
      <c r="AT35" s="36"/>
      <c r="AU35" s="36"/>
      <c r="AV35" s="36"/>
      <c r="AW35" s="36"/>
      <c r="AX35" s="36"/>
      <c r="AY35" s="36"/>
      <c r="AZ35" s="36"/>
      <c r="BA35" s="36"/>
      <c r="BB35" s="36"/>
      <c r="BC35" s="36"/>
      <c r="BD35" s="284"/>
      <c r="BE35" s="284"/>
      <c r="BF35" s="284"/>
      <c r="BG35" s="284"/>
      <c r="BH35" s="284"/>
      <c r="BI35" s="284"/>
      <c r="BJ35" s="284"/>
      <c r="BK35" s="284"/>
      <c r="BL35" s="284"/>
      <c r="BM35" s="284"/>
      <c r="BN35" s="284"/>
      <c r="BO35" s="284"/>
      <c r="BP35" s="284"/>
      <c r="BQ35" s="284"/>
      <c r="BR35" s="284"/>
      <c r="BS35" s="284"/>
      <c r="BT35" s="284"/>
      <c r="BU35" s="284"/>
    </row>
    <row r="36" spans="1:73" s="481" customFormat="1" ht="12.95" customHeight="1">
      <c r="A36" s="516" t="s">
        <v>137</v>
      </c>
      <c r="B36" s="517">
        <v>2011</v>
      </c>
      <c r="C36" s="517"/>
      <c r="D36" s="552">
        <v>60</v>
      </c>
      <c r="E36" s="556">
        <v>71</v>
      </c>
      <c r="F36" s="554">
        <v>1</v>
      </c>
      <c r="G36" s="557">
        <v>1</v>
      </c>
      <c r="H36" s="570">
        <v>6</v>
      </c>
      <c r="I36" s="571">
        <v>6</v>
      </c>
      <c r="J36" s="572">
        <v>0</v>
      </c>
      <c r="K36" s="573">
        <v>6</v>
      </c>
      <c r="L36" s="574">
        <v>6</v>
      </c>
      <c r="M36" s="575">
        <v>6</v>
      </c>
      <c r="N36" s="576">
        <v>6</v>
      </c>
      <c r="O36" s="577">
        <v>6</v>
      </c>
      <c r="P36" s="578">
        <v>6</v>
      </c>
      <c r="Q36" s="579">
        <v>6</v>
      </c>
      <c r="R36" s="518">
        <f t="shared" si="2"/>
        <v>6</v>
      </c>
      <c r="S36" s="519">
        <f t="array" ref="S36">IF(COUNT(H36:Q36)=0,"",COUNT(IF(H36:Q36=R36,H36:Q36,""))/COUNT(H36:Q36))</f>
        <v>0.9</v>
      </c>
      <c r="T36" s="520">
        <f t="array" ref="T36">IF(AND(H36:Q36=H36:Q36,H36:Q36="-"),"",STDEV(IF(H36:Q36="-","",H36:Q36))/AVERAGE(IF(H36:Q36="-","",H36:Q36+0.000000000000001)))</f>
        <v>0.3513641844631531</v>
      </c>
      <c r="U36" s="31"/>
      <c r="V36" s="31"/>
      <c r="W36" s="30">
        <f t="array" ref="W36">IF(AND(H36:Q36=H36:Q36,H36:Q36="-"),"",AVERAGE(H36:Q36))</f>
        <v>5.4</v>
      </c>
      <c r="X36" s="31"/>
      <c r="Y36" s="39" t="str">
        <f t="shared" si="0"/>
        <v>YES</v>
      </c>
      <c r="Z36" s="36"/>
      <c r="AA36" s="36"/>
      <c r="AB36" s="36"/>
      <c r="AC36" s="36"/>
      <c r="AD36" s="477"/>
      <c r="AE36" s="560">
        <v>6</v>
      </c>
      <c r="AF36" s="560">
        <v>7</v>
      </c>
      <c r="AG36" s="488">
        <f t="shared" si="1"/>
        <v>-1</v>
      </c>
      <c r="AH36" s="36"/>
      <c r="AI36" s="500"/>
      <c r="AJ36" s="500"/>
      <c r="AK36" s="500"/>
      <c r="AL36" s="500"/>
      <c r="AM36" s="36"/>
      <c r="AN36" s="36"/>
      <c r="AO36" s="36"/>
      <c r="AP36" s="36"/>
      <c r="AQ36" s="36"/>
      <c r="AR36" s="36"/>
      <c r="AS36" s="36"/>
      <c r="AT36" s="36"/>
      <c r="AU36" s="36"/>
      <c r="AV36" s="36"/>
      <c r="AW36" s="36"/>
      <c r="AX36" s="36"/>
      <c r="AY36" s="36"/>
      <c r="AZ36" s="36"/>
      <c r="BA36" s="36"/>
      <c r="BB36" s="36"/>
      <c r="BC36" s="36"/>
      <c r="BD36" s="284"/>
      <c r="BE36" s="284"/>
      <c r="BF36" s="284"/>
      <c r="BG36" s="284"/>
      <c r="BH36" s="284"/>
      <c r="BI36" s="284"/>
      <c r="BJ36" s="284"/>
      <c r="BK36" s="284"/>
      <c r="BL36" s="284"/>
      <c r="BM36" s="284"/>
      <c r="BN36" s="284"/>
      <c r="BO36" s="284"/>
      <c r="BP36" s="284"/>
      <c r="BQ36" s="284"/>
      <c r="BR36" s="284"/>
      <c r="BS36" s="284"/>
      <c r="BT36" s="284"/>
      <c r="BU36" s="284"/>
    </row>
    <row r="37" spans="1:73" s="481" customFormat="1" ht="12.95" customHeight="1">
      <c r="A37" s="516" t="s">
        <v>137</v>
      </c>
      <c r="B37" s="517">
        <v>2011</v>
      </c>
      <c r="C37" s="517"/>
      <c r="D37" s="552">
        <v>61</v>
      </c>
      <c r="E37" s="556">
        <v>70</v>
      </c>
      <c r="F37" s="554">
        <v>1</v>
      </c>
      <c r="G37" s="557">
        <v>1</v>
      </c>
      <c r="H37" s="570">
        <v>6</v>
      </c>
      <c r="I37" s="571">
        <v>6</v>
      </c>
      <c r="J37" s="572">
        <v>6</v>
      </c>
      <c r="K37" s="573">
        <v>6</v>
      </c>
      <c r="L37" s="574">
        <v>6</v>
      </c>
      <c r="M37" s="575">
        <v>7</v>
      </c>
      <c r="N37" s="576">
        <v>7</v>
      </c>
      <c r="O37" s="577">
        <v>6</v>
      </c>
      <c r="P37" s="578">
        <v>6</v>
      </c>
      <c r="Q37" s="579">
        <v>6</v>
      </c>
      <c r="R37" s="518">
        <f t="shared" si="2"/>
        <v>6</v>
      </c>
      <c r="S37" s="519">
        <f t="array" ref="S37">IF(COUNT(H37:Q37)=0,"",COUNT(IF(H37:Q37=R37,H37:Q37,""))/COUNT(H37:Q37))</f>
        <v>0.8</v>
      </c>
      <c r="T37" s="520">
        <f t="array" ref="T37">IF(AND(H37:Q37=H37:Q37,H37:Q37="-"),"",STDEV(IF(H37:Q37="-","",H37:Q37))/AVERAGE(IF(H37:Q37="-","",H37:Q37+0.000000000000001)))</f>
        <v>6.8005971186416742E-2</v>
      </c>
      <c r="U37" s="31"/>
      <c r="V37" s="31"/>
      <c r="W37" s="30">
        <f t="array" ref="W37">IF(AND(H37:Q37=H37:Q37,H37:Q37="-"),"",AVERAGE(H37:Q37))</f>
        <v>6.2</v>
      </c>
      <c r="X37" s="31"/>
      <c r="Y37" s="39" t="str">
        <f t="shared" si="0"/>
        <v>YES</v>
      </c>
      <c r="Z37" s="36"/>
      <c r="AA37" s="36"/>
      <c r="AB37" s="36"/>
      <c r="AC37" s="36"/>
      <c r="AD37" s="477"/>
      <c r="AE37" s="560">
        <v>5</v>
      </c>
      <c r="AF37" s="560">
        <v>0</v>
      </c>
      <c r="AG37" s="488">
        <f t="shared" si="1"/>
        <v>5</v>
      </c>
      <c r="AH37" s="36"/>
      <c r="AI37" s="500"/>
      <c r="AJ37" s="500"/>
      <c r="AK37" s="500"/>
      <c r="AL37" s="500"/>
      <c r="AM37" s="36"/>
      <c r="AN37" s="36"/>
      <c r="AO37" s="36"/>
      <c r="AP37" s="36"/>
      <c r="AQ37" s="36"/>
      <c r="AR37" s="36"/>
      <c r="AS37" s="36"/>
      <c r="AT37" s="36"/>
      <c r="AU37" s="36"/>
      <c r="AV37" s="36"/>
      <c r="AW37" s="36"/>
      <c r="AX37" s="36"/>
      <c r="AY37" s="36"/>
      <c r="AZ37" s="36"/>
      <c r="BA37" s="36"/>
      <c r="BB37" s="36"/>
      <c r="BC37" s="36"/>
      <c r="BD37" s="284"/>
      <c r="BE37" s="284"/>
      <c r="BF37" s="284"/>
      <c r="BG37" s="284"/>
      <c r="BH37" s="284"/>
      <c r="BI37" s="284"/>
      <c r="BJ37" s="284"/>
      <c r="BK37" s="284"/>
      <c r="BL37" s="284"/>
      <c r="BM37" s="284"/>
      <c r="BN37" s="284"/>
      <c r="BO37" s="284"/>
      <c r="BP37" s="284"/>
      <c r="BQ37" s="284"/>
      <c r="BR37" s="284"/>
      <c r="BS37" s="284"/>
      <c r="BT37" s="284"/>
      <c r="BU37" s="284"/>
    </row>
    <row r="38" spans="1:73" s="481" customFormat="1" ht="12.95" customHeight="1">
      <c r="A38" s="516" t="s">
        <v>137</v>
      </c>
      <c r="B38" s="517">
        <v>2011</v>
      </c>
      <c r="C38" s="517"/>
      <c r="D38" s="552">
        <v>62</v>
      </c>
      <c r="E38" s="556">
        <v>70</v>
      </c>
      <c r="F38" s="554">
        <v>1</v>
      </c>
      <c r="G38" s="557">
        <v>1</v>
      </c>
      <c r="H38" s="570">
        <v>7</v>
      </c>
      <c r="I38" s="571">
        <v>7</v>
      </c>
      <c r="J38" s="572">
        <v>7</v>
      </c>
      <c r="K38" s="573">
        <v>7</v>
      </c>
      <c r="L38" s="574">
        <v>7</v>
      </c>
      <c r="M38" s="575">
        <v>7</v>
      </c>
      <c r="N38" s="576">
        <v>7</v>
      </c>
      <c r="O38" s="577">
        <v>7</v>
      </c>
      <c r="P38" s="578">
        <v>7</v>
      </c>
      <c r="Q38" s="579">
        <v>7</v>
      </c>
      <c r="R38" s="518">
        <f t="shared" si="2"/>
        <v>7</v>
      </c>
      <c r="S38" s="519">
        <f t="array" ref="S38">IF(COUNT(H38:Q38)=0,"",COUNT(IF(H38:Q38=R38,H38:Q38,""))/COUNT(H38:Q38))</f>
        <v>1</v>
      </c>
      <c r="T38" s="520">
        <f t="array" ref="T38">IF(AND(H38:Q38=H38:Q38,H38:Q38="-"),"",STDEV(IF(H38:Q38="-","",H38:Q38))/AVERAGE(IF(H38:Q38="-","",H38:Q38+0.000000000000001)))</f>
        <v>0</v>
      </c>
      <c r="U38" s="31"/>
      <c r="V38" s="31"/>
      <c r="W38" s="30">
        <f t="array" ref="W38">IF(AND(H38:Q38=H38:Q38,H38:Q38="-"),"",AVERAGE(H38:Q38))</f>
        <v>7</v>
      </c>
      <c r="X38" s="31"/>
      <c r="Y38" s="39" t="str">
        <f t="shared" si="0"/>
        <v>YES</v>
      </c>
      <c r="Z38" s="36"/>
      <c r="AA38" s="36"/>
      <c r="AB38" s="36"/>
      <c r="AC38" s="36"/>
      <c r="AD38" s="477"/>
      <c r="AE38" s="560">
        <v>6</v>
      </c>
      <c r="AF38" s="560">
        <v>6</v>
      </c>
      <c r="AG38" s="488">
        <f t="shared" si="1"/>
        <v>0</v>
      </c>
      <c r="AH38" s="36"/>
      <c r="AI38" s="500"/>
      <c r="AJ38" s="500"/>
      <c r="AK38" s="500"/>
      <c r="AL38" s="500"/>
      <c r="AM38" s="36"/>
      <c r="AN38" s="36"/>
      <c r="AO38" s="36"/>
      <c r="AP38" s="36"/>
      <c r="AQ38" s="36"/>
      <c r="AR38" s="36"/>
      <c r="AS38" s="36"/>
      <c r="AT38" s="36"/>
      <c r="AU38" s="36"/>
      <c r="AV38" s="36"/>
      <c r="AW38" s="36"/>
      <c r="AX38" s="36"/>
      <c r="AY38" s="36"/>
      <c r="AZ38" s="36"/>
      <c r="BA38" s="36"/>
      <c r="BB38" s="36"/>
      <c r="BC38" s="36"/>
      <c r="BD38" s="284"/>
      <c r="BE38" s="284"/>
      <c r="BF38" s="284"/>
      <c r="BG38" s="284"/>
      <c r="BH38" s="284"/>
      <c r="BI38" s="284"/>
      <c r="BJ38" s="284"/>
      <c r="BK38" s="284"/>
      <c r="BL38" s="284"/>
      <c r="BM38" s="284"/>
      <c r="BN38" s="284"/>
      <c r="BO38" s="284"/>
      <c r="BP38" s="284"/>
      <c r="BQ38" s="284"/>
      <c r="BR38" s="284"/>
      <c r="BS38" s="284"/>
      <c r="BT38" s="284"/>
      <c r="BU38" s="284"/>
    </row>
    <row r="39" spans="1:73" s="481" customFormat="1" ht="12.95" customHeight="1">
      <c r="A39" s="516" t="s">
        <v>137</v>
      </c>
      <c r="B39" s="517">
        <v>2011</v>
      </c>
      <c r="C39" s="517"/>
      <c r="D39" s="552">
        <v>63</v>
      </c>
      <c r="E39" s="556">
        <v>62</v>
      </c>
      <c r="F39" s="554">
        <v>2</v>
      </c>
      <c r="G39" s="557">
        <v>1</v>
      </c>
      <c r="H39" s="570">
        <v>7</v>
      </c>
      <c r="I39" s="571">
        <v>7</v>
      </c>
      <c r="J39" s="572">
        <v>7</v>
      </c>
      <c r="K39" s="573">
        <v>7</v>
      </c>
      <c r="L39" s="574">
        <v>8</v>
      </c>
      <c r="M39" s="575">
        <v>8</v>
      </c>
      <c r="N39" s="576">
        <v>8</v>
      </c>
      <c r="O39" s="577">
        <v>7</v>
      </c>
      <c r="P39" s="578">
        <v>8</v>
      </c>
      <c r="Q39" s="579">
        <v>8</v>
      </c>
      <c r="R39" s="518">
        <f t="shared" si="2"/>
        <v>7</v>
      </c>
      <c r="S39" s="519">
        <f t="array" ref="S39">IF(COUNT(H39:Q39)=0,"",COUNT(IF(H39:Q39=R39,H39:Q39,""))/COUNT(H39:Q39))</f>
        <v>0.5</v>
      </c>
      <c r="T39" s="520">
        <f t="array" ref="T39">IF(AND(H39:Q39=H39:Q39,H39:Q39="-"),"",STDEV(IF(H39:Q39="-","",H39:Q39))/AVERAGE(IF(H39:Q39="-","",H39:Q39+0.000000000000001)))</f>
        <v>7.0272836892630641E-2</v>
      </c>
      <c r="U39" s="31"/>
      <c r="V39" s="31"/>
      <c r="W39" s="30">
        <f t="array" ref="W39">IF(AND(H39:Q39=H39:Q39,H39:Q39="-"),"",AVERAGE(H39:Q39))</f>
        <v>7.5</v>
      </c>
      <c r="X39" s="31"/>
      <c r="Y39" s="39" t="str">
        <f t="shared" si="0"/>
        <v>NO</v>
      </c>
      <c r="Z39" s="36"/>
      <c r="AA39" s="36"/>
      <c r="AB39" s="36"/>
      <c r="AC39" s="36"/>
      <c r="AD39" s="477"/>
      <c r="AE39" s="560">
        <v>4</v>
      </c>
      <c r="AF39" s="560">
        <v>4</v>
      </c>
      <c r="AG39" s="488">
        <f t="shared" si="1"/>
        <v>0</v>
      </c>
      <c r="AH39" s="36"/>
      <c r="AI39" s="500"/>
      <c r="AJ39" s="500"/>
      <c r="AK39" s="500"/>
      <c r="AL39" s="36"/>
      <c r="AM39" s="36"/>
      <c r="AN39" s="36"/>
      <c r="AO39" s="36"/>
      <c r="AP39" s="36"/>
      <c r="AQ39" s="36"/>
      <c r="AR39" s="36"/>
      <c r="AS39" s="36"/>
      <c r="AT39" s="36"/>
      <c r="AU39" s="36"/>
      <c r="AV39" s="36"/>
      <c r="AW39" s="36"/>
      <c r="AX39" s="36"/>
      <c r="AY39" s="36"/>
      <c r="AZ39" s="36"/>
      <c r="BA39" s="36"/>
      <c r="BB39" s="36"/>
      <c r="BC39" s="36"/>
      <c r="BD39" s="284"/>
      <c r="BE39" s="284"/>
      <c r="BF39" s="284"/>
      <c r="BG39" s="284"/>
      <c r="BH39" s="284"/>
      <c r="BI39" s="284"/>
      <c r="BJ39" s="284"/>
      <c r="BK39" s="284"/>
      <c r="BL39" s="284"/>
      <c r="BM39" s="284"/>
      <c r="BN39" s="284"/>
      <c r="BO39" s="284"/>
      <c r="BP39" s="284"/>
      <c r="BQ39" s="284"/>
      <c r="BR39" s="284"/>
      <c r="BS39" s="284"/>
      <c r="BT39" s="284"/>
      <c r="BU39" s="284"/>
    </row>
    <row r="40" spans="1:73" s="481" customFormat="1" ht="12.95" customHeight="1">
      <c r="A40" s="516" t="s">
        <v>137</v>
      </c>
      <c r="B40" s="517">
        <v>2011</v>
      </c>
      <c r="C40" s="517"/>
      <c r="D40" s="552">
        <v>64</v>
      </c>
      <c r="E40" s="556">
        <v>64</v>
      </c>
      <c r="F40" s="554">
        <v>1</v>
      </c>
      <c r="G40" s="557">
        <v>1</v>
      </c>
      <c r="H40" s="570">
        <v>4</v>
      </c>
      <c r="I40" s="571">
        <v>4</v>
      </c>
      <c r="J40" s="572">
        <v>4</v>
      </c>
      <c r="K40" s="573">
        <v>4</v>
      </c>
      <c r="L40" s="574">
        <v>5</v>
      </c>
      <c r="M40" s="575">
        <v>4</v>
      </c>
      <c r="N40" s="576">
        <v>5</v>
      </c>
      <c r="O40" s="577">
        <v>4</v>
      </c>
      <c r="P40" s="578">
        <v>4</v>
      </c>
      <c r="Q40" s="579">
        <v>4</v>
      </c>
      <c r="R40" s="518">
        <f t="shared" si="2"/>
        <v>4</v>
      </c>
      <c r="S40" s="519">
        <f t="array" ref="S40">IF(COUNT(H40:Q40)=0,"",COUNT(IF(H40:Q40=R40,H40:Q40,""))/COUNT(H40:Q40))</f>
        <v>0.8</v>
      </c>
      <c r="T40" s="520">
        <f t="array" ref="T40">IF(AND(H40:Q40=H40:Q40,H40:Q40="-"),"",STDEV(IF(H40:Q40="-","",H40:Q40))/AVERAGE(IF(H40:Q40="-","",H40:Q40+0.000000000000001)))</f>
        <v>0.10038976698947231</v>
      </c>
      <c r="U40" s="31"/>
      <c r="V40" s="31"/>
      <c r="W40" s="30">
        <f t="array" ref="W40">IF(AND(H40:Q40=H40:Q40,H40:Q40="-"),"",AVERAGE(H40:Q40))</f>
        <v>4.2</v>
      </c>
      <c r="X40" s="31"/>
      <c r="Y40" s="39" t="str">
        <f t="shared" si="0"/>
        <v>YES</v>
      </c>
      <c r="Z40" s="36"/>
      <c r="AA40" s="36"/>
      <c r="AB40" s="36"/>
      <c r="AC40" s="36"/>
      <c r="AD40" s="477"/>
      <c r="AE40" s="560">
        <v>5</v>
      </c>
      <c r="AF40" s="560">
        <v>0</v>
      </c>
      <c r="AG40" s="488">
        <f t="shared" si="1"/>
        <v>5</v>
      </c>
      <c r="AH40" s="36"/>
      <c r="AI40" s="36"/>
      <c r="AJ40" s="36"/>
      <c r="AK40" s="36"/>
      <c r="AL40" s="36"/>
      <c r="AM40" s="36"/>
      <c r="AN40" s="36"/>
      <c r="AO40" s="36"/>
      <c r="AP40" s="36"/>
      <c r="AQ40" s="36"/>
      <c r="AR40" s="36"/>
      <c r="AS40" s="36"/>
      <c r="AT40" s="36"/>
      <c r="AU40" s="36"/>
      <c r="AV40" s="36"/>
      <c r="AW40" s="36"/>
      <c r="AX40" s="36"/>
      <c r="AY40" s="36"/>
      <c r="AZ40" s="36"/>
      <c r="BA40" s="36"/>
      <c r="BB40" s="36"/>
      <c r="BC40" s="36"/>
      <c r="BD40" s="284"/>
      <c r="BE40" s="284"/>
      <c r="BF40" s="284"/>
      <c r="BG40" s="284"/>
      <c r="BH40" s="284"/>
      <c r="BI40" s="284"/>
      <c r="BJ40" s="284"/>
      <c r="BK40" s="284"/>
      <c r="BL40" s="284"/>
      <c r="BM40" s="284"/>
      <c r="BN40" s="284"/>
      <c r="BO40" s="284"/>
      <c r="BP40" s="284"/>
      <c r="BQ40" s="284"/>
      <c r="BR40" s="284"/>
      <c r="BS40" s="284"/>
      <c r="BT40" s="284"/>
      <c r="BU40" s="284"/>
    </row>
    <row r="41" spans="1:73" s="481" customFormat="1" ht="12.95" customHeight="1">
      <c r="A41" s="516" t="s">
        <v>137</v>
      </c>
      <c r="B41" s="517">
        <v>2011</v>
      </c>
      <c r="C41" s="517"/>
      <c r="D41" s="552">
        <v>65</v>
      </c>
      <c r="E41" s="556">
        <v>63</v>
      </c>
      <c r="F41" s="554">
        <v>2</v>
      </c>
      <c r="G41" s="557">
        <v>1</v>
      </c>
      <c r="H41" s="570">
        <v>6</v>
      </c>
      <c r="I41" s="571">
        <v>6</v>
      </c>
      <c r="J41" s="572">
        <v>5</v>
      </c>
      <c r="K41" s="573">
        <v>6</v>
      </c>
      <c r="L41" s="574">
        <v>6</v>
      </c>
      <c r="M41" s="575">
        <v>6</v>
      </c>
      <c r="N41" s="576">
        <v>7</v>
      </c>
      <c r="O41" s="577">
        <v>6</v>
      </c>
      <c r="P41" s="578">
        <v>6</v>
      </c>
      <c r="Q41" s="579">
        <v>7</v>
      </c>
      <c r="R41" s="518">
        <f t="shared" si="2"/>
        <v>6</v>
      </c>
      <c r="S41" s="519">
        <f t="array" ref="S41">IF(COUNT(H41:Q41)=0,"",COUNT(IF(H41:Q41=R41,H41:Q41,""))/COUNT(H41:Q41))</f>
        <v>0.7</v>
      </c>
      <c r="T41" s="520">
        <f t="array" ref="T41">IF(AND(H41:Q41=H41:Q41,H41:Q41="-"),"",STDEV(IF(H41:Q41="-","",H41:Q41))/AVERAGE(IF(H41:Q41="-","",H41:Q41+0.000000000000001)))</f>
        <v>9.3056756097958451E-2</v>
      </c>
      <c r="U41" s="31"/>
      <c r="V41" s="31"/>
      <c r="W41" s="30">
        <f t="array" ref="W41">IF(AND(H41:Q41=H41:Q41,H41:Q41="-"),"",AVERAGE(H41:Q41))</f>
        <v>6.1</v>
      </c>
      <c r="X41" s="31"/>
      <c r="Y41" s="39" t="str">
        <f t="shared" si="0"/>
        <v>NO</v>
      </c>
      <c r="Z41" s="36"/>
      <c r="AA41" s="36"/>
      <c r="AB41" s="36"/>
      <c r="AC41" s="36"/>
      <c r="AD41" s="477"/>
      <c r="AE41" s="560">
        <v>4</v>
      </c>
      <c r="AF41" s="560">
        <v>4</v>
      </c>
      <c r="AG41" s="488">
        <f t="shared" si="1"/>
        <v>0</v>
      </c>
      <c r="AH41" s="36"/>
      <c r="AI41" s="36"/>
      <c r="AJ41" s="36"/>
      <c r="AK41" s="36"/>
      <c r="AL41" s="36"/>
      <c r="AM41" s="36"/>
      <c r="AN41" s="36"/>
      <c r="AO41" s="36"/>
      <c r="AP41" s="36"/>
      <c r="AQ41" s="36"/>
      <c r="AR41" s="36"/>
      <c r="AS41" s="36"/>
      <c r="AT41" s="36"/>
      <c r="AU41" s="36"/>
      <c r="AV41" s="36"/>
      <c r="AW41" s="36"/>
      <c r="AX41" s="36"/>
      <c r="AY41" s="36"/>
      <c r="AZ41" s="36"/>
      <c r="BA41" s="36"/>
      <c r="BB41" s="36"/>
      <c r="BC41" s="36"/>
      <c r="BD41" s="284"/>
      <c r="BE41" s="284"/>
      <c r="BF41" s="284"/>
      <c r="BG41" s="284"/>
      <c r="BH41" s="284"/>
      <c r="BI41" s="284"/>
      <c r="BJ41" s="284"/>
      <c r="BK41" s="284"/>
      <c r="BL41" s="284"/>
      <c r="BM41" s="284"/>
      <c r="BN41" s="284"/>
      <c r="BO41" s="284"/>
      <c r="BP41" s="284"/>
      <c r="BQ41" s="284"/>
      <c r="BR41" s="284"/>
      <c r="BS41" s="284"/>
      <c r="BT41" s="284"/>
      <c r="BU41" s="284"/>
    </row>
    <row r="42" spans="1:73" s="481" customFormat="1" ht="12.95" customHeight="1">
      <c r="A42" s="516" t="s">
        <v>137</v>
      </c>
      <c r="B42" s="517">
        <v>2011</v>
      </c>
      <c r="C42" s="517"/>
      <c r="D42" s="552">
        <v>66</v>
      </c>
      <c r="E42" s="556">
        <v>70</v>
      </c>
      <c r="F42" s="554">
        <v>2</v>
      </c>
      <c r="G42" s="557">
        <v>1</v>
      </c>
      <c r="H42" s="570">
        <v>4</v>
      </c>
      <c r="I42" s="571">
        <v>4</v>
      </c>
      <c r="J42" s="572">
        <v>4</v>
      </c>
      <c r="K42" s="573">
        <v>4</v>
      </c>
      <c r="L42" s="574">
        <v>4</v>
      </c>
      <c r="M42" s="575">
        <v>4</v>
      </c>
      <c r="N42" s="576">
        <v>4</v>
      </c>
      <c r="O42" s="577">
        <v>4</v>
      </c>
      <c r="P42" s="578">
        <v>4</v>
      </c>
      <c r="Q42" s="579">
        <v>4</v>
      </c>
      <c r="R42" s="518">
        <f t="shared" si="2"/>
        <v>4</v>
      </c>
      <c r="S42" s="519">
        <f t="array" ref="S42">IF(COUNT(H42:Q42)=0,"",COUNT(IF(H42:Q42=R42,H42:Q42,""))/COUNT(H42:Q42))</f>
        <v>1</v>
      </c>
      <c r="T42" s="520">
        <f t="array" ref="T42">IF(AND(H42:Q42=H42:Q42,H42:Q42="-"),"",STDEV(IF(H42:Q42="-","",H42:Q42))/AVERAGE(IF(H42:Q42="-","",H42:Q42+0.000000000000001)))</f>
        <v>0</v>
      </c>
      <c r="U42" s="31"/>
      <c r="V42" s="31"/>
      <c r="W42" s="30">
        <f t="array" ref="W42">IF(AND(H42:Q42=H42:Q42,H42:Q42="-"),"",AVERAGE(H42:Q42))</f>
        <v>4</v>
      </c>
      <c r="X42" s="31"/>
      <c r="Y42" s="39" t="str">
        <f t="shared" si="0"/>
        <v>YES</v>
      </c>
      <c r="Z42" s="36"/>
      <c r="AA42" s="36"/>
      <c r="AB42" s="36"/>
      <c r="AC42" s="36"/>
      <c r="AD42" s="477"/>
      <c r="AE42" s="560">
        <v>5</v>
      </c>
      <c r="AF42" s="560">
        <v>5</v>
      </c>
      <c r="AG42" s="488">
        <f t="shared" si="1"/>
        <v>0</v>
      </c>
      <c r="AH42" s="36"/>
      <c r="AI42" s="36"/>
      <c r="AJ42" s="36"/>
      <c r="AK42" s="36"/>
      <c r="AL42" s="36"/>
      <c r="AM42" s="36"/>
      <c r="AN42" s="36"/>
      <c r="AO42" s="36"/>
      <c r="AP42" s="36"/>
      <c r="AQ42" s="36"/>
      <c r="AR42" s="36"/>
      <c r="AS42" s="36"/>
      <c r="AT42" s="36"/>
      <c r="AU42" s="36"/>
      <c r="AV42" s="36"/>
      <c r="AW42" s="36"/>
      <c r="AX42" s="36"/>
      <c r="AY42" s="36"/>
      <c r="AZ42" s="36"/>
      <c r="BA42" s="36"/>
      <c r="BB42" s="36"/>
      <c r="BC42" s="36"/>
      <c r="BD42" s="284"/>
      <c r="BE42" s="284"/>
      <c r="BF42" s="284"/>
      <c r="BG42" s="284"/>
      <c r="BH42" s="284"/>
      <c r="BI42" s="284"/>
      <c r="BJ42" s="284"/>
      <c r="BK42" s="284"/>
      <c r="BL42" s="284"/>
      <c r="BM42" s="284"/>
      <c r="BN42" s="284"/>
      <c r="BO42" s="284"/>
      <c r="BP42" s="284"/>
      <c r="BQ42" s="284"/>
      <c r="BR42" s="284"/>
      <c r="BS42" s="284"/>
      <c r="BT42" s="284"/>
      <c r="BU42" s="284"/>
    </row>
    <row r="43" spans="1:73" s="284" customFormat="1" ht="12.95" customHeight="1">
      <c r="A43" s="516" t="s">
        <v>137</v>
      </c>
      <c r="B43" s="517">
        <v>2011</v>
      </c>
      <c r="C43" s="517"/>
      <c r="D43" s="552">
        <v>67</v>
      </c>
      <c r="E43" s="556">
        <v>66</v>
      </c>
      <c r="F43" s="554">
        <v>2</v>
      </c>
      <c r="G43" s="557">
        <v>1</v>
      </c>
      <c r="H43" s="570">
        <v>4</v>
      </c>
      <c r="I43" s="571">
        <v>4</v>
      </c>
      <c r="J43" s="572">
        <v>4</v>
      </c>
      <c r="K43" s="573">
        <v>4</v>
      </c>
      <c r="L43" s="574">
        <v>4</v>
      </c>
      <c r="M43" s="575">
        <v>5</v>
      </c>
      <c r="N43" s="576">
        <v>5</v>
      </c>
      <c r="O43" s="577">
        <v>4</v>
      </c>
      <c r="P43" s="578">
        <v>4</v>
      </c>
      <c r="Q43" s="579">
        <v>4</v>
      </c>
      <c r="R43" s="518">
        <f t="shared" si="2"/>
        <v>4</v>
      </c>
      <c r="S43" s="521">
        <f t="array" ref="S43">IF(COUNT(H43:Q43)=0,"",COUNT(IF(H43:Q43=R43,H43:Q43,""))/COUNT(H43:Q43))</f>
        <v>0.8</v>
      </c>
      <c r="T43" s="522">
        <f t="array" ref="T43">IF(AND(H43:Q43=H43:Q43,H43:Q43="-"),"",STDEV(IF(H43:Q43="-","",H43:Q43))/AVERAGE(IF(H43:Q43="-","",H43:Q43+0.000000000000001)))</f>
        <v>0.10038976698947233</v>
      </c>
      <c r="U43" s="460"/>
      <c r="V43" s="460"/>
      <c r="W43" s="39">
        <f t="array" ref="W43">IF(AND(H43:Q43=H43:Q43,H43:Q43="-"),"",AVERAGE(H43:Q43))</f>
        <v>4.2</v>
      </c>
      <c r="X43" s="460"/>
      <c r="Y43" s="39" t="str">
        <f t="shared" si="0"/>
        <v>YES</v>
      </c>
      <c r="AD43" s="491"/>
      <c r="AE43" s="560">
        <v>5</v>
      </c>
      <c r="AF43" s="560">
        <v>0</v>
      </c>
      <c r="AG43" s="492">
        <f t="shared" si="1"/>
        <v>5</v>
      </c>
    </row>
    <row r="44" spans="1:73" s="481" customFormat="1" ht="12.95" customHeight="1">
      <c r="A44" s="516" t="s">
        <v>137</v>
      </c>
      <c r="B44" s="517">
        <v>2011</v>
      </c>
      <c r="C44" s="517"/>
      <c r="D44" s="552">
        <v>68</v>
      </c>
      <c r="E44" s="556">
        <v>70</v>
      </c>
      <c r="F44" s="554">
        <v>2</v>
      </c>
      <c r="G44" s="557">
        <v>1</v>
      </c>
      <c r="H44" s="570">
        <v>4</v>
      </c>
      <c r="I44" s="571">
        <v>4</v>
      </c>
      <c r="J44" s="572">
        <v>4</v>
      </c>
      <c r="K44" s="573">
        <v>4</v>
      </c>
      <c r="L44" s="574">
        <v>4</v>
      </c>
      <c r="M44" s="575">
        <v>4</v>
      </c>
      <c r="N44" s="576">
        <v>4</v>
      </c>
      <c r="O44" s="577">
        <v>5</v>
      </c>
      <c r="P44" s="578">
        <v>4</v>
      </c>
      <c r="Q44" s="579">
        <v>4</v>
      </c>
      <c r="R44" s="518">
        <f t="shared" si="2"/>
        <v>4</v>
      </c>
      <c r="S44" s="519">
        <f t="array" ref="S44">IF(COUNT(H44:Q44)=0,"",COUNT(IF(H44:Q44=R44,H44:Q44,""))/COUNT(H44:Q44))</f>
        <v>0.9</v>
      </c>
      <c r="T44" s="520">
        <f t="array" ref="T44">IF(AND(H44:Q44=H44:Q44,H44:Q44="-"),"",STDEV(IF(H44:Q44="-","",H44:Q44))/AVERAGE(IF(H44:Q44="-","",H44:Q44+0.000000000000001)))</f>
        <v>7.7128723418740955E-2</v>
      </c>
      <c r="U44" s="31"/>
      <c r="V44" s="31"/>
      <c r="W44" s="30">
        <f t="array" ref="W44">IF(AND(H44:Q44=H44:Q44,H44:Q44="-"),"",AVERAGE(H44:Q44))</f>
        <v>4.0999999999999996</v>
      </c>
      <c r="X44" s="31"/>
      <c r="Y44" s="39" t="str">
        <f t="shared" si="0"/>
        <v>YES</v>
      </c>
      <c r="Z44" s="36"/>
      <c r="AA44" s="36"/>
      <c r="AB44" s="36"/>
      <c r="AC44" s="36"/>
      <c r="AD44" s="477"/>
      <c r="AE44" s="560">
        <v>0</v>
      </c>
      <c r="AF44" s="560">
        <v>0</v>
      </c>
      <c r="AG44" s="488">
        <f t="shared" si="1"/>
        <v>0</v>
      </c>
      <c r="AH44" s="36"/>
      <c r="AI44" s="36"/>
      <c r="AJ44" s="36"/>
      <c r="AK44" s="36"/>
      <c r="AL44" s="36"/>
      <c r="AM44" s="36"/>
      <c r="AN44" s="36"/>
      <c r="AO44" s="36"/>
      <c r="AP44" s="36"/>
      <c r="AQ44" s="36"/>
      <c r="AR44" s="36"/>
      <c r="AS44" s="36"/>
      <c r="AT44" s="36"/>
      <c r="AU44" s="36"/>
      <c r="AV44" s="36"/>
      <c r="AW44" s="36"/>
      <c r="AX44" s="36"/>
      <c r="AY44" s="36"/>
      <c r="AZ44" s="36"/>
      <c r="BA44" s="36"/>
      <c r="BB44" s="36"/>
      <c r="BC44" s="36"/>
      <c r="BD44" s="284"/>
      <c r="BE44" s="284"/>
      <c r="BF44" s="284"/>
      <c r="BG44" s="284"/>
      <c r="BH44" s="284"/>
      <c r="BI44" s="284"/>
      <c r="BJ44" s="284"/>
      <c r="BK44" s="284"/>
      <c r="BL44" s="284"/>
      <c r="BM44" s="284"/>
      <c r="BN44" s="284"/>
      <c r="BO44" s="284"/>
      <c r="BP44" s="284"/>
      <c r="BQ44" s="284"/>
      <c r="BR44" s="284"/>
      <c r="BS44" s="284"/>
      <c r="BT44" s="284"/>
      <c r="BU44" s="284"/>
    </row>
    <row r="45" spans="1:73" s="481" customFormat="1" ht="12.95" customHeight="1">
      <c r="A45" s="516" t="s">
        <v>137</v>
      </c>
      <c r="B45" s="517">
        <v>2011</v>
      </c>
      <c r="C45" s="517"/>
      <c r="D45" s="552">
        <v>69</v>
      </c>
      <c r="E45" s="556">
        <v>72</v>
      </c>
      <c r="F45" s="554">
        <v>2</v>
      </c>
      <c r="G45" s="557">
        <v>1</v>
      </c>
      <c r="H45" s="570">
        <v>4</v>
      </c>
      <c r="I45" s="571">
        <v>4</v>
      </c>
      <c r="J45" s="572">
        <v>4</v>
      </c>
      <c r="K45" s="573">
        <v>4</v>
      </c>
      <c r="L45" s="574">
        <v>4</v>
      </c>
      <c r="M45" s="575">
        <v>4</v>
      </c>
      <c r="N45" s="576">
        <v>4</v>
      </c>
      <c r="O45" s="577">
        <v>4</v>
      </c>
      <c r="P45" s="578">
        <v>4</v>
      </c>
      <c r="Q45" s="579">
        <v>4</v>
      </c>
      <c r="R45" s="518">
        <f t="shared" si="2"/>
        <v>4</v>
      </c>
      <c r="S45" s="519">
        <f t="array" ref="S45">IF(COUNT(H45:Q45)=0,"",COUNT(IF(H45:Q45=R45,H45:Q45,""))/COUNT(H45:Q45))</f>
        <v>1</v>
      </c>
      <c r="T45" s="520">
        <f t="array" ref="T45">IF(AND(H45:Q45=H45:Q45,H45:Q45="-"),"",STDEV(IF(H45:Q45="-","",H45:Q45))/AVERAGE(IF(H45:Q45="-","",H45:Q45+0.000000000000001)))</f>
        <v>0</v>
      </c>
      <c r="U45" s="31"/>
      <c r="V45" s="31"/>
      <c r="W45" s="30">
        <f t="array" ref="W45">IF(AND(H45:Q45=H45:Q45,H45:Q45="-"),"",AVERAGE(H45:Q45))</f>
        <v>4</v>
      </c>
      <c r="X45" s="31"/>
      <c r="Y45" s="39" t="str">
        <f t="shared" si="0"/>
        <v>YES</v>
      </c>
      <c r="Z45" s="36"/>
      <c r="AA45" s="36"/>
      <c r="AB45" s="36"/>
      <c r="AC45" s="36"/>
      <c r="AD45" s="477"/>
      <c r="AE45" s="560">
        <v>0</v>
      </c>
      <c r="AF45" s="560">
        <v>0</v>
      </c>
      <c r="AG45" s="488">
        <f t="shared" si="1"/>
        <v>0</v>
      </c>
      <c r="AH45" s="36"/>
      <c r="AI45" s="36"/>
      <c r="AJ45" s="36"/>
      <c r="AK45" s="36"/>
      <c r="AL45" s="36"/>
      <c r="AM45" s="36"/>
      <c r="AN45" s="36"/>
      <c r="AO45" s="36"/>
      <c r="AP45" s="36"/>
      <c r="AQ45" s="36"/>
      <c r="AR45" s="36"/>
      <c r="AS45" s="36"/>
      <c r="AT45" s="36"/>
      <c r="AU45" s="36"/>
      <c r="AV45" s="36"/>
      <c r="AW45" s="36"/>
      <c r="AX45" s="36"/>
      <c r="AY45" s="36"/>
      <c r="AZ45" s="36"/>
      <c r="BA45" s="36"/>
      <c r="BB45" s="36"/>
      <c r="BC45" s="36"/>
      <c r="BD45" s="284"/>
      <c r="BE45" s="284"/>
      <c r="BF45" s="284"/>
      <c r="BG45" s="284"/>
      <c r="BH45" s="284"/>
      <c r="BI45" s="284"/>
      <c r="BJ45" s="284"/>
      <c r="BK45" s="284"/>
      <c r="BL45" s="284"/>
      <c r="BM45" s="284"/>
      <c r="BN45" s="284"/>
      <c r="BO45" s="284"/>
      <c r="BP45" s="284"/>
      <c r="BQ45" s="284"/>
      <c r="BR45" s="284"/>
      <c r="BS45" s="284"/>
      <c r="BT45" s="284"/>
      <c r="BU45" s="284"/>
    </row>
    <row r="46" spans="1:73" s="284" customFormat="1" ht="12.95" customHeight="1">
      <c r="A46" s="516" t="s">
        <v>137</v>
      </c>
      <c r="B46" s="517">
        <v>2011</v>
      </c>
      <c r="C46" s="517"/>
      <c r="D46" s="552">
        <v>71</v>
      </c>
      <c r="E46" s="556">
        <v>65</v>
      </c>
      <c r="F46" s="554">
        <v>2</v>
      </c>
      <c r="G46" s="557">
        <v>1</v>
      </c>
      <c r="H46" s="570">
        <v>4</v>
      </c>
      <c r="I46" s="571">
        <v>4</v>
      </c>
      <c r="J46" s="572">
        <v>4</v>
      </c>
      <c r="K46" s="573">
        <v>4</v>
      </c>
      <c r="L46" s="574">
        <v>4</v>
      </c>
      <c r="M46" s="575">
        <v>4</v>
      </c>
      <c r="N46" s="576">
        <v>4</v>
      </c>
      <c r="O46" s="577">
        <v>4</v>
      </c>
      <c r="P46" s="578">
        <v>4</v>
      </c>
      <c r="Q46" s="579">
        <v>4</v>
      </c>
      <c r="R46" s="518">
        <f>MODE(H46:P46)</f>
        <v>4</v>
      </c>
      <c r="S46" s="521">
        <f t="array" ref="S46">IF(COUNT(H46:Q46)=0,"",COUNT(IF(H46:Q46=R46,H46:Q46,""))/COUNT(H46:Q46))</f>
        <v>1</v>
      </c>
      <c r="T46" s="522">
        <f t="array" ref="T46">IF(AND(H46:Q46=H46:Q46,H46:Q46="-"),"",STDEV(IF(H46:Q46="-","",H46:Q46))/AVERAGE(IF(H46:Q46="-","",H46:Q46+0.000000000000001)))</f>
        <v>0</v>
      </c>
      <c r="U46" s="460"/>
      <c r="V46" s="460"/>
      <c r="W46" s="39">
        <f t="array" ref="W46">IF(AND(H46:Q46=H46:Q46,H46:Q46="-"),"",AVERAGE(H46:Q46))</f>
        <v>4</v>
      </c>
      <c r="X46" s="460"/>
      <c r="Y46" s="39" t="str">
        <f t="shared" si="0"/>
        <v>YES</v>
      </c>
      <c r="AD46" s="491"/>
      <c r="AE46" s="560">
        <v>4</v>
      </c>
      <c r="AF46" s="560">
        <v>5</v>
      </c>
      <c r="AG46" s="492">
        <f t="shared" si="1"/>
        <v>-1</v>
      </c>
    </row>
    <row r="47" spans="1:73" s="481" customFormat="1" ht="12.95" customHeight="1">
      <c r="A47" s="516" t="s">
        <v>137</v>
      </c>
      <c r="B47" s="517">
        <v>2011</v>
      </c>
      <c r="C47" s="517"/>
      <c r="D47" s="552">
        <v>72</v>
      </c>
      <c r="E47" s="556">
        <v>65</v>
      </c>
      <c r="F47" s="554">
        <v>2</v>
      </c>
      <c r="G47" s="557">
        <v>1</v>
      </c>
      <c r="H47" s="570">
        <v>2</v>
      </c>
      <c r="I47" s="571">
        <v>2</v>
      </c>
      <c r="J47" s="572">
        <v>2</v>
      </c>
      <c r="K47" s="573">
        <v>2</v>
      </c>
      <c r="L47" s="574">
        <v>2</v>
      </c>
      <c r="M47" s="575">
        <v>2</v>
      </c>
      <c r="N47" s="576">
        <v>2</v>
      </c>
      <c r="O47" s="577">
        <v>2</v>
      </c>
      <c r="P47" s="578">
        <v>2</v>
      </c>
      <c r="Q47" s="579">
        <v>2</v>
      </c>
      <c r="R47" s="518">
        <f t="shared" si="2"/>
        <v>2</v>
      </c>
      <c r="S47" s="519">
        <f t="array" ref="S47">IF(COUNT(H47:Q47)=0,"",COUNT(IF(H47:Q47=R47,H47:Q47,""))/COUNT(H47:Q47))</f>
        <v>1</v>
      </c>
      <c r="T47" s="520">
        <f t="array" ref="T47">IF(AND(H47:Q47=H47:Q47,H47:Q47="-"),"",STDEV(IF(H47:Q47="-","",H47:Q47))/AVERAGE(IF(H47:Q47="-","",H47:Q47+0.000000000000001)))</f>
        <v>0</v>
      </c>
      <c r="U47" s="31"/>
      <c r="V47" s="31"/>
      <c r="W47" s="30">
        <f t="array" ref="W47">IF(AND(H47:Q47=H47:Q47,H47:Q47="-"),"",AVERAGE(H47:Q47))</f>
        <v>2</v>
      </c>
      <c r="X47" s="31"/>
      <c r="Y47" s="39" t="str">
        <f t="shared" si="0"/>
        <v>YES</v>
      </c>
      <c r="Z47" s="36"/>
      <c r="AA47" s="36"/>
      <c r="AB47" s="36"/>
      <c r="AC47" s="36"/>
      <c r="AD47" s="477"/>
      <c r="AE47" s="560">
        <v>5</v>
      </c>
      <c r="AF47" s="560">
        <v>0</v>
      </c>
      <c r="AG47" s="488">
        <f t="shared" si="1"/>
        <v>5</v>
      </c>
      <c r="AH47" s="36"/>
      <c r="AI47" s="36"/>
      <c r="AJ47" s="36"/>
      <c r="AK47" s="36"/>
      <c r="AL47" s="36"/>
      <c r="AM47" s="36"/>
      <c r="AN47" s="36"/>
      <c r="AO47" s="36"/>
      <c r="AP47" s="36"/>
      <c r="AQ47" s="36"/>
      <c r="AR47" s="36"/>
      <c r="AS47" s="36"/>
      <c r="AT47" s="36"/>
      <c r="AU47" s="36"/>
      <c r="AV47" s="36"/>
      <c r="AW47" s="36"/>
      <c r="AX47" s="36"/>
      <c r="AY47" s="36"/>
      <c r="AZ47" s="36"/>
      <c r="BA47" s="36"/>
      <c r="BB47" s="36"/>
      <c r="BC47" s="36"/>
      <c r="BD47" s="284"/>
      <c r="BE47" s="284"/>
      <c r="BF47" s="284"/>
      <c r="BG47" s="284"/>
      <c r="BH47" s="284"/>
      <c r="BI47" s="284"/>
      <c r="BJ47" s="284"/>
      <c r="BK47" s="284"/>
      <c r="BL47" s="284"/>
      <c r="BM47" s="284"/>
      <c r="BN47" s="284"/>
      <c r="BO47" s="284"/>
      <c r="BP47" s="284"/>
      <c r="BQ47" s="284"/>
      <c r="BR47" s="284"/>
      <c r="BS47" s="284"/>
      <c r="BT47" s="284"/>
      <c r="BU47" s="284"/>
    </row>
    <row r="48" spans="1:73" s="481" customFormat="1" ht="12.95" customHeight="1">
      <c r="A48" s="516" t="s">
        <v>137</v>
      </c>
      <c r="B48" s="517">
        <v>2011</v>
      </c>
      <c r="C48" s="517"/>
      <c r="D48" s="552">
        <v>75</v>
      </c>
      <c r="E48" s="556">
        <v>66</v>
      </c>
      <c r="F48" s="554">
        <v>2</v>
      </c>
      <c r="G48" s="557">
        <v>1</v>
      </c>
      <c r="H48" s="570">
        <v>5</v>
      </c>
      <c r="I48" s="571">
        <v>5</v>
      </c>
      <c r="J48" s="572">
        <v>5</v>
      </c>
      <c r="K48" s="573">
        <v>5</v>
      </c>
      <c r="L48" s="574">
        <v>6</v>
      </c>
      <c r="M48" s="575">
        <v>6</v>
      </c>
      <c r="N48" s="576">
        <v>5</v>
      </c>
      <c r="O48" s="577">
        <v>8</v>
      </c>
      <c r="P48" s="578">
        <v>6</v>
      </c>
      <c r="Q48" s="579">
        <v>6</v>
      </c>
      <c r="R48" s="518">
        <f t="shared" si="2"/>
        <v>5</v>
      </c>
      <c r="S48" s="519">
        <f t="array" ref="S48">IF(COUNT(H48:Q48)=0,"",COUNT(IF(H48:Q48=R48,H48:Q48,""))/COUNT(H48:Q48))</f>
        <v>0.5</v>
      </c>
      <c r="T48" s="520">
        <f t="array" ref="T48">IF(AND(H48:Q48=H48:Q48,H48:Q48="-"),"",STDEV(IF(H48:Q48="-","",H48:Q48))/AVERAGE(IF(H48:Q48="-","",H48:Q48+0.000000000000001)))</f>
        <v>0.16643566632465176</v>
      </c>
      <c r="U48" s="31"/>
      <c r="V48" s="31"/>
      <c r="W48" s="30">
        <f t="array" ref="W48">IF(AND(H48:Q48=H48:Q48,H48:Q48="-"),"",AVERAGE(H48:Q48))</f>
        <v>5.7</v>
      </c>
      <c r="X48" s="31"/>
      <c r="Y48" s="39" t="str">
        <f t="shared" si="0"/>
        <v>NO</v>
      </c>
      <c r="Z48" s="36"/>
      <c r="AA48" s="36"/>
      <c r="AB48" s="36"/>
      <c r="AC48" s="36"/>
      <c r="AD48" s="477"/>
      <c r="AE48" s="560">
        <v>4</v>
      </c>
      <c r="AF48" s="560">
        <v>0</v>
      </c>
      <c r="AG48" s="488">
        <f t="shared" si="1"/>
        <v>4</v>
      </c>
      <c r="AH48" s="36"/>
      <c r="AI48" s="36"/>
      <c r="AJ48" s="36"/>
      <c r="AK48" s="36"/>
      <c r="AL48" s="36"/>
      <c r="AM48" s="36"/>
      <c r="AN48" s="36"/>
      <c r="AO48" s="36"/>
      <c r="AP48" s="36"/>
      <c r="AQ48" s="36"/>
      <c r="AR48" s="36"/>
      <c r="AS48" s="36"/>
      <c r="AT48" s="36"/>
      <c r="AU48" s="36"/>
      <c r="AV48" s="36"/>
      <c r="AW48" s="36"/>
      <c r="AX48" s="36"/>
      <c r="AY48" s="36"/>
      <c r="AZ48" s="36"/>
      <c r="BA48" s="36"/>
      <c r="BB48" s="36"/>
      <c r="BC48" s="36"/>
      <c r="BD48" s="284"/>
      <c r="BE48" s="284"/>
      <c r="BF48" s="284"/>
      <c r="BG48" s="284"/>
      <c r="BH48" s="284"/>
      <c r="BI48" s="284"/>
      <c r="BJ48" s="284"/>
      <c r="BK48" s="284"/>
      <c r="BL48" s="284"/>
      <c r="BM48" s="284"/>
      <c r="BN48" s="284"/>
      <c r="BO48" s="284"/>
      <c r="BP48" s="284"/>
      <c r="BQ48" s="284"/>
      <c r="BR48" s="284"/>
      <c r="BS48" s="284"/>
      <c r="BT48" s="284"/>
      <c r="BU48" s="284"/>
    </row>
    <row r="49" spans="1:73" s="481" customFormat="1" ht="12.95" customHeight="1">
      <c r="A49" s="516" t="s">
        <v>138</v>
      </c>
      <c r="B49" s="517">
        <v>2011</v>
      </c>
      <c r="C49" s="517"/>
      <c r="D49" s="552">
        <v>76</v>
      </c>
      <c r="E49" s="558">
        <v>61</v>
      </c>
      <c r="F49" s="554">
        <v>1</v>
      </c>
      <c r="G49" s="557">
        <v>3</v>
      </c>
      <c r="H49" s="570">
        <v>4</v>
      </c>
      <c r="I49" s="571">
        <v>4</v>
      </c>
      <c r="J49" s="572">
        <v>4</v>
      </c>
      <c r="K49" s="573">
        <v>4</v>
      </c>
      <c r="L49" s="574">
        <v>4</v>
      </c>
      <c r="M49" s="575">
        <v>4</v>
      </c>
      <c r="N49" s="576">
        <v>4</v>
      </c>
      <c r="O49" s="577">
        <v>4</v>
      </c>
      <c r="P49" s="578">
        <v>4</v>
      </c>
      <c r="Q49" s="579">
        <v>5</v>
      </c>
      <c r="R49" s="518">
        <f t="shared" si="2"/>
        <v>4</v>
      </c>
      <c r="S49" s="519">
        <f t="array" ref="S49">IF(COUNT(H49:Q49)=0,"",COUNT(IF(H49:Q49=R49,H49:Q49,""))/COUNT(H49:Q49))</f>
        <v>0.9</v>
      </c>
      <c r="T49" s="520">
        <f t="array" ref="T49">IF(AND(H49:Q49=H49:Q49,H49:Q49="-"),"",STDEV(IF(H49:Q49="-","",H49:Q49))/AVERAGE(IF(H49:Q49="-","",H49:Q49+0.000000000000001)))</f>
        <v>7.7128723418740955E-2</v>
      </c>
      <c r="U49" s="31"/>
      <c r="V49" s="31"/>
      <c r="W49" s="30">
        <f t="array" ref="W49">IF(AND(H49:Q49=H49:Q49,H49:Q49="-"),"",AVERAGE(H49:Q49))</f>
        <v>4.0999999999999996</v>
      </c>
      <c r="X49" s="31"/>
      <c r="Y49" s="39" t="str">
        <f t="shared" si="0"/>
        <v>YES</v>
      </c>
      <c r="Z49" s="36"/>
      <c r="AA49" s="36"/>
      <c r="AB49" s="36"/>
      <c r="AC49" s="36"/>
      <c r="AD49" s="477"/>
      <c r="AE49" s="560">
        <v>0</v>
      </c>
      <c r="AF49" s="560">
        <v>0</v>
      </c>
      <c r="AG49" s="488">
        <f t="shared" si="1"/>
        <v>0</v>
      </c>
      <c r="AH49" s="36"/>
      <c r="AI49" s="36"/>
      <c r="AJ49" s="36"/>
      <c r="AK49" s="36"/>
      <c r="AL49" s="36"/>
      <c r="AM49" s="36"/>
      <c r="AN49" s="36"/>
      <c r="AO49" s="36"/>
      <c r="AP49" s="36"/>
      <c r="AQ49" s="36"/>
      <c r="AR49" s="36"/>
      <c r="AS49" s="36"/>
      <c r="AT49" s="36"/>
      <c r="AU49" s="36"/>
      <c r="AV49" s="36"/>
      <c r="AW49" s="36"/>
      <c r="AX49" s="36"/>
      <c r="AY49" s="36"/>
      <c r="AZ49" s="36"/>
      <c r="BA49" s="36"/>
      <c r="BB49" s="36"/>
      <c r="BC49" s="36"/>
      <c r="BD49" s="284"/>
      <c r="BE49" s="284"/>
      <c r="BF49" s="284"/>
      <c r="BG49" s="284"/>
      <c r="BH49" s="284"/>
      <c r="BI49" s="284"/>
      <c r="BJ49" s="284"/>
      <c r="BK49" s="284"/>
      <c r="BL49" s="284"/>
      <c r="BM49" s="284"/>
      <c r="BN49" s="284"/>
      <c r="BO49" s="284"/>
      <c r="BP49" s="284"/>
      <c r="BQ49" s="284"/>
      <c r="BR49" s="284"/>
      <c r="BS49" s="284"/>
      <c r="BT49" s="284"/>
      <c r="BU49" s="284"/>
    </row>
    <row r="50" spans="1:73" s="284" customFormat="1" ht="12.95" customHeight="1">
      <c r="A50" s="516" t="s">
        <v>138</v>
      </c>
      <c r="B50" s="517">
        <v>2011</v>
      </c>
      <c r="C50" s="517"/>
      <c r="D50" s="552">
        <v>77</v>
      </c>
      <c r="E50" s="556">
        <v>62</v>
      </c>
      <c r="F50" s="554">
        <v>1</v>
      </c>
      <c r="G50" s="557">
        <v>3</v>
      </c>
      <c r="H50" s="570">
        <v>6</v>
      </c>
      <c r="I50" s="571">
        <v>7</v>
      </c>
      <c r="J50" s="572">
        <v>6</v>
      </c>
      <c r="K50" s="573">
        <v>5</v>
      </c>
      <c r="L50" s="574">
        <v>7</v>
      </c>
      <c r="M50" s="575">
        <v>7</v>
      </c>
      <c r="N50" s="576">
        <v>6</v>
      </c>
      <c r="O50" s="577">
        <v>6</v>
      </c>
      <c r="P50" s="578">
        <v>6</v>
      </c>
      <c r="Q50" s="579">
        <v>7</v>
      </c>
      <c r="R50" s="518">
        <f t="shared" si="2"/>
        <v>6</v>
      </c>
      <c r="S50" s="521">
        <f t="array" ref="S50">IF(COUNT(H50:Q50)=0,"",COUNT(IF(H50:Q50=R50,H50:Q50,""))/COUNT(H50:Q50))</f>
        <v>0.5</v>
      </c>
      <c r="T50" s="522">
        <f t="array" ref="T50">IF(AND(H50:Q50=H50:Q50,H50:Q50="-"),"",STDEV(IF(H50:Q50="-","",H50:Q50))/AVERAGE(IF(H50:Q50="-","",H50:Q50+0.000000000000001)))</f>
        <v>0.10713469170008805</v>
      </c>
      <c r="U50" s="460"/>
      <c r="V50" s="460"/>
      <c r="W50" s="39">
        <f t="array" ref="W50">IF(AND(H50:Q50=H50:Q50,H50:Q50="-"),"",AVERAGE(H50:Q50))</f>
        <v>6.3</v>
      </c>
      <c r="X50" s="460"/>
      <c r="Y50" s="39" t="str">
        <f t="shared" si="0"/>
        <v>NO</v>
      </c>
      <c r="AD50" s="491"/>
      <c r="AE50" s="560">
        <v>0</v>
      </c>
      <c r="AF50" s="560">
        <v>0</v>
      </c>
      <c r="AG50" s="492">
        <f t="shared" si="1"/>
        <v>0</v>
      </c>
    </row>
    <row r="51" spans="1:73" s="481" customFormat="1" ht="12.95" customHeight="1">
      <c r="A51" s="516" t="s">
        <v>138</v>
      </c>
      <c r="B51" s="517">
        <v>2011</v>
      </c>
      <c r="C51" s="517"/>
      <c r="D51" s="552">
        <v>78</v>
      </c>
      <c r="E51" s="556">
        <v>64</v>
      </c>
      <c r="F51" s="554">
        <v>2</v>
      </c>
      <c r="G51" s="557">
        <v>3</v>
      </c>
      <c r="H51" s="570">
        <v>7</v>
      </c>
      <c r="I51" s="571">
        <v>5</v>
      </c>
      <c r="J51" s="572">
        <v>5</v>
      </c>
      <c r="K51" s="573">
        <v>5</v>
      </c>
      <c r="L51" s="574">
        <v>6</v>
      </c>
      <c r="M51" s="575">
        <v>6</v>
      </c>
      <c r="N51" s="576">
        <v>5</v>
      </c>
      <c r="O51" s="577">
        <v>6</v>
      </c>
      <c r="P51" s="578">
        <v>7</v>
      </c>
      <c r="Q51" s="579">
        <v>5</v>
      </c>
      <c r="R51" s="518">
        <f t="shared" si="2"/>
        <v>5</v>
      </c>
      <c r="S51" s="519">
        <f t="array" ref="S51">IF(COUNT(H51:Q51)=0,"",COUNT(IF(H51:Q51=R51,H51:Q51,""))/COUNT(H51:Q51))</f>
        <v>0.5</v>
      </c>
      <c r="T51" s="520">
        <f t="array" ref="T51">IF(AND(H51:Q51=H51:Q51,H51:Q51="-"),"",STDEV(IF(H51:Q51="-","",H51:Q51))/AVERAGE(IF(H51:Q51="-","",H51:Q51+0.000000000000001)))</f>
        <v>0.14443378988571334</v>
      </c>
      <c r="U51" s="31"/>
      <c r="V51" s="31"/>
      <c r="W51" s="30">
        <f t="array" ref="W51">IF(AND(H51:Q51=H51:Q51,H51:Q51="-"),"",AVERAGE(H51:Q51))</f>
        <v>5.7</v>
      </c>
      <c r="X51" s="31"/>
      <c r="Y51" s="39" t="str">
        <f t="shared" si="0"/>
        <v>NO</v>
      </c>
      <c r="Z51" s="36"/>
      <c r="AA51" s="36"/>
      <c r="AB51" s="36"/>
      <c r="AC51" s="36"/>
      <c r="AD51" s="477"/>
      <c r="AE51" s="560">
        <v>5</v>
      </c>
      <c r="AF51" s="560">
        <v>5</v>
      </c>
      <c r="AG51" s="488">
        <f t="shared" si="1"/>
        <v>0</v>
      </c>
      <c r="AH51" s="36"/>
      <c r="AI51" s="36"/>
      <c r="AJ51" s="36"/>
      <c r="AK51" s="36"/>
      <c r="AL51" s="36"/>
      <c r="AM51" s="36"/>
      <c r="AN51" s="36"/>
      <c r="AO51" s="36"/>
      <c r="AP51" s="36"/>
      <c r="AQ51" s="36"/>
      <c r="AR51" s="36"/>
      <c r="AS51" s="36"/>
      <c r="AT51" s="36"/>
      <c r="AU51" s="36"/>
      <c r="AV51" s="36"/>
      <c r="AW51" s="36"/>
      <c r="AX51" s="36"/>
      <c r="AY51" s="36"/>
      <c r="AZ51" s="36"/>
      <c r="BA51" s="36"/>
      <c r="BB51" s="36"/>
      <c r="BC51" s="36"/>
      <c r="BD51" s="284"/>
      <c r="BE51" s="284"/>
      <c r="BF51" s="284"/>
      <c r="BG51" s="284"/>
      <c r="BH51" s="284"/>
      <c r="BI51" s="284"/>
      <c r="BJ51" s="284"/>
      <c r="BK51" s="284"/>
      <c r="BL51" s="284"/>
      <c r="BM51" s="284"/>
      <c r="BN51" s="284"/>
      <c r="BO51" s="284"/>
      <c r="BP51" s="284"/>
      <c r="BQ51" s="284"/>
      <c r="BR51" s="284"/>
      <c r="BS51" s="284"/>
      <c r="BT51" s="284"/>
      <c r="BU51" s="284"/>
    </row>
    <row r="52" spans="1:73" s="481" customFormat="1" ht="12.95" customHeight="1">
      <c r="A52" s="516" t="s">
        <v>138</v>
      </c>
      <c r="B52" s="517">
        <v>2011</v>
      </c>
      <c r="C52" s="517"/>
      <c r="D52" s="552">
        <v>80</v>
      </c>
      <c r="E52" s="556">
        <v>69</v>
      </c>
      <c r="F52" s="554">
        <v>1</v>
      </c>
      <c r="G52" s="557">
        <v>3</v>
      </c>
      <c r="H52" s="570">
        <v>4</v>
      </c>
      <c r="I52" s="571">
        <v>4</v>
      </c>
      <c r="J52" s="572">
        <v>4</v>
      </c>
      <c r="K52" s="573">
        <v>4</v>
      </c>
      <c r="L52" s="574">
        <v>4</v>
      </c>
      <c r="M52" s="575">
        <v>4</v>
      </c>
      <c r="N52" s="576">
        <v>4</v>
      </c>
      <c r="O52" s="577">
        <v>4</v>
      </c>
      <c r="P52" s="578">
        <v>4</v>
      </c>
      <c r="Q52" s="579">
        <v>4</v>
      </c>
      <c r="R52" s="518">
        <f t="shared" si="2"/>
        <v>4</v>
      </c>
      <c r="S52" s="519">
        <f t="array" ref="S52">IF(COUNT(H52:Q52)=0,"",COUNT(IF(H52:Q52=R52,H52:Q52,""))/COUNT(H52:Q52))</f>
        <v>1</v>
      </c>
      <c r="T52" s="520">
        <f t="array" ref="T52">IF(AND(H52:Q52=H52:Q52,H52:Q52="-"),"",STDEV(IF(H52:Q52="-","",H52:Q52))/AVERAGE(IF(H52:Q52="-","",H52:Q52+0.000000000000001)))</f>
        <v>0</v>
      </c>
      <c r="U52" s="31"/>
      <c r="V52" s="31"/>
      <c r="W52" s="30">
        <f t="array" ref="W52">IF(AND(H52:Q52=H52:Q52,H52:Q52="-"),"",AVERAGE(H52:Q52))</f>
        <v>4</v>
      </c>
      <c r="X52" s="31"/>
      <c r="Y52" s="39" t="str">
        <f t="shared" si="0"/>
        <v>YES</v>
      </c>
      <c r="Z52" s="36"/>
      <c r="AA52" s="36"/>
      <c r="AB52" s="36"/>
      <c r="AC52" s="36"/>
      <c r="AD52" s="477"/>
      <c r="AE52" s="560">
        <v>6</v>
      </c>
      <c r="AF52" s="560">
        <v>7</v>
      </c>
      <c r="AG52" s="488">
        <f t="shared" si="1"/>
        <v>-1</v>
      </c>
      <c r="AH52" s="36"/>
      <c r="AI52" s="36"/>
      <c r="AJ52" s="36"/>
      <c r="AK52" s="36"/>
      <c r="AL52" s="36"/>
      <c r="AM52" s="36"/>
      <c r="AN52" s="36"/>
      <c r="AO52" s="36"/>
      <c r="AP52" s="36"/>
      <c r="AQ52" s="36"/>
      <c r="AR52" s="36"/>
      <c r="AS52" s="36"/>
      <c r="AT52" s="36"/>
      <c r="AU52" s="36"/>
      <c r="AV52" s="36"/>
      <c r="AW52" s="36"/>
      <c r="AX52" s="36"/>
      <c r="AY52" s="36"/>
      <c r="AZ52" s="36"/>
      <c r="BA52" s="36"/>
      <c r="BB52" s="36"/>
      <c r="BC52" s="36"/>
      <c r="BD52" s="284"/>
      <c r="BE52" s="284"/>
      <c r="BF52" s="284"/>
      <c r="BG52" s="284"/>
      <c r="BH52" s="284"/>
      <c r="BI52" s="284"/>
      <c r="BJ52" s="284"/>
      <c r="BK52" s="284"/>
      <c r="BL52" s="284"/>
      <c r="BM52" s="284"/>
      <c r="BN52" s="284"/>
      <c r="BO52" s="284"/>
      <c r="BP52" s="284"/>
      <c r="BQ52" s="284"/>
      <c r="BR52" s="284"/>
      <c r="BS52" s="284"/>
      <c r="BT52" s="284"/>
      <c r="BU52" s="284"/>
    </row>
    <row r="53" spans="1:73" s="481" customFormat="1" ht="12.95" customHeight="1">
      <c r="A53" s="516" t="s">
        <v>138</v>
      </c>
      <c r="B53" s="517">
        <v>2011</v>
      </c>
      <c r="C53" s="517"/>
      <c r="D53" s="552">
        <v>81</v>
      </c>
      <c r="E53" s="556">
        <v>73</v>
      </c>
      <c r="F53" s="554">
        <v>2</v>
      </c>
      <c r="G53" s="557">
        <v>3</v>
      </c>
      <c r="H53" s="570">
        <v>5</v>
      </c>
      <c r="I53" s="571">
        <v>5</v>
      </c>
      <c r="J53" s="572">
        <v>5</v>
      </c>
      <c r="K53" s="573">
        <v>4</v>
      </c>
      <c r="L53" s="574">
        <v>5</v>
      </c>
      <c r="M53" s="575">
        <v>4</v>
      </c>
      <c r="N53" s="576">
        <v>4</v>
      </c>
      <c r="O53" s="577">
        <v>5</v>
      </c>
      <c r="P53" s="578">
        <v>5</v>
      </c>
      <c r="Q53" s="579">
        <v>5</v>
      </c>
      <c r="R53" s="518">
        <f t="shared" si="2"/>
        <v>5</v>
      </c>
      <c r="S53" s="519">
        <f t="array" ref="S53">IF(COUNT(H53:Q53)=0,"",COUNT(IF(H53:Q53=R53,H53:Q53,""))/COUNT(H53:Q53))</f>
        <v>0.7</v>
      </c>
      <c r="T53" s="520">
        <f t="array" ref="T53">IF(AND(H53:Q53=H53:Q53,H53:Q53="-"),"",STDEV(IF(H53:Q53="-","",H53:Q53))/AVERAGE(IF(H53:Q53="-","",H53:Q53+0.000000000000001)))</f>
        <v>0.10277572160418039</v>
      </c>
      <c r="U53" s="31"/>
      <c r="V53" s="31"/>
      <c r="W53" s="30">
        <f t="array" ref="W53">IF(AND(H53:Q53=H53:Q53,H53:Q53="-"),"",AVERAGE(H53:Q53))</f>
        <v>4.7</v>
      </c>
      <c r="X53" s="31"/>
      <c r="Y53" s="39" t="str">
        <f t="shared" si="0"/>
        <v>NO</v>
      </c>
      <c r="Z53" s="36"/>
      <c r="AA53" s="36"/>
      <c r="AB53" s="36"/>
      <c r="AC53" s="36"/>
      <c r="AD53" s="477"/>
      <c r="AE53" s="560">
        <v>6</v>
      </c>
      <c r="AF53" s="560">
        <v>0</v>
      </c>
      <c r="AG53" s="488">
        <f t="shared" si="1"/>
        <v>6</v>
      </c>
      <c r="AH53" s="36"/>
      <c r="AI53" s="36"/>
      <c r="AJ53" s="36"/>
      <c r="AK53" s="36"/>
      <c r="AL53" s="36"/>
      <c r="AM53" s="36"/>
      <c r="AN53" s="36"/>
      <c r="AO53" s="36"/>
      <c r="AP53" s="36"/>
      <c r="AQ53" s="36"/>
      <c r="AR53" s="36"/>
      <c r="AS53" s="36"/>
      <c r="AT53" s="36"/>
      <c r="AU53" s="36"/>
      <c r="AV53" s="36"/>
      <c r="AW53" s="36"/>
      <c r="AX53" s="36"/>
      <c r="AY53" s="36"/>
      <c r="AZ53" s="36"/>
      <c r="BA53" s="36"/>
      <c r="BB53" s="36"/>
      <c r="BC53" s="36"/>
      <c r="BD53" s="284"/>
      <c r="BE53" s="284"/>
      <c r="BF53" s="284"/>
      <c r="BG53" s="284"/>
      <c r="BH53" s="284"/>
      <c r="BI53" s="284"/>
      <c r="BJ53" s="284"/>
      <c r="BK53" s="284"/>
      <c r="BL53" s="284"/>
      <c r="BM53" s="284"/>
      <c r="BN53" s="284"/>
      <c r="BO53" s="284"/>
      <c r="BP53" s="284"/>
      <c r="BQ53" s="284"/>
      <c r="BR53" s="284"/>
      <c r="BS53" s="284"/>
      <c r="BT53" s="284"/>
      <c r="BU53" s="284"/>
    </row>
    <row r="54" spans="1:73" s="481" customFormat="1" ht="12.95" customHeight="1">
      <c r="A54" s="516" t="s">
        <v>138</v>
      </c>
      <c r="B54" s="517">
        <v>2011</v>
      </c>
      <c r="C54" s="517"/>
      <c r="D54" s="552">
        <v>82</v>
      </c>
      <c r="E54" s="556">
        <v>72</v>
      </c>
      <c r="F54" s="554">
        <v>1</v>
      </c>
      <c r="G54" s="557">
        <v>3</v>
      </c>
      <c r="H54" s="570">
        <v>6</v>
      </c>
      <c r="I54" s="571">
        <v>6</v>
      </c>
      <c r="J54" s="572">
        <v>5</v>
      </c>
      <c r="K54" s="573">
        <v>5</v>
      </c>
      <c r="L54" s="574">
        <v>6</v>
      </c>
      <c r="M54" s="575">
        <v>5</v>
      </c>
      <c r="N54" s="576">
        <v>7</v>
      </c>
      <c r="O54" s="577">
        <v>6</v>
      </c>
      <c r="P54" s="578">
        <v>6</v>
      </c>
      <c r="Q54" s="579">
        <v>6</v>
      </c>
      <c r="R54" s="518">
        <f t="shared" si="2"/>
        <v>6</v>
      </c>
      <c r="S54" s="519">
        <f t="array" ref="S54">IF(COUNT(H54:Q54)=0,"",COUNT(IF(H54:Q54=R54,H54:Q54,""))/COUNT(H54:Q54))</f>
        <v>0.6</v>
      </c>
      <c r="T54" s="520">
        <f t="array" ref="T54">IF(AND(H54:Q54=H54:Q54,H54:Q54="-"),"",STDEV(IF(H54:Q54="-","",H54:Q54))/AVERAGE(IF(H54:Q54="-","",H54:Q54+0.000000000000001)))</f>
        <v>0.10904405724718583</v>
      </c>
      <c r="U54" s="31"/>
      <c r="V54" s="31"/>
      <c r="W54" s="30">
        <f t="array" ref="W54">IF(AND(H54:Q54=H54:Q54,H54:Q54="-"),"",AVERAGE(H54:Q54))</f>
        <v>5.8</v>
      </c>
      <c r="X54" s="31"/>
      <c r="Y54" s="39" t="str">
        <f t="shared" si="0"/>
        <v>NO</v>
      </c>
      <c r="Z54" s="36"/>
      <c r="AA54" s="36"/>
      <c r="AB54" s="36"/>
      <c r="AC54" s="36"/>
      <c r="AD54" s="477"/>
      <c r="AE54" s="560">
        <v>0</v>
      </c>
      <c r="AF54" s="560">
        <v>0</v>
      </c>
      <c r="AG54" s="488">
        <f t="shared" si="1"/>
        <v>0</v>
      </c>
      <c r="AH54" s="36"/>
      <c r="AI54" s="36"/>
      <c r="AJ54" s="36"/>
      <c r="AK54" s="36"/>
      <c r="AL54" s="36"/>
      <c r="AM54" s="36"/>
      <c r="AN54" s="36"/>
      <c r="AO54" s="36"/>
      <c r="AP54" s="36"/>
      <c r="AQ54" s="36"/>
      <c r="AR54" s="36"/>
      <c r="AS54" s="36"/>
      <c r="AT54" s="36"/>
      <c r="AU54" s="36"/>
      <c r="AV54" s="36"/>
      <c r="AW54" s="36"/>
      <c r="AX54" s="36"/>
      <c r="AY54" s="36"/>
      <c r="AZ54" s="36"/>
      <c r="BA54" s="36"/>
      <c r="BB54" s="36"/>
      <c r="BC54" s="36"/>
      <c r="BD54" s="284"/>
      <c r="BE54" s="284"/>
      <c r="BF54" s="284"/>
      <c r="BG54" s="284"/>
      <c r="BH54" s="284"/>
      <c r="BI54" s="284"/>
      <c r="BJ54" s="284"/>
      <c r="BK54" s="284"/>
      <c r="BL54" s="284"/>
      <c r="BM54" s="284"/>
      <c r="BN54" s="284"/>
      <c r="BO54" s="284"/>
      <c r="BP54" s="284"/>
      <c r="BQ54" s="284"/>
      <c r="BR54" s="284"/>
      <c r="BS54" s="284"/>
      <c r="BT54" s="284"/>
      <c r="BU54" s="284"/>
    </row>
    <row r="55" spans="1:73" s="481" customFormat="1" ht="12.95" customHeight="1">
      <c r="A55" s="516" t="s">
        <v>138</v>
      </c>
      <c r="B55" s="517">
        <v>2011</v>
      </c>
      <c r="C55" s="517"/>
      <c r="D55" s="552">
        <v>83</v>
      </c>
      <c r="E55" s="556">
        <v>66</v>
      </c>
      <c r="F55" s="554">
        <v>1</v>
      </c>
      <c r="G55" s="557">
        <v>3</v>
      </c>
      <c r="H55" s="570">
        <v>6</v>
      </c>
      <c r="I55" s="571">
        <v>6</v>
      </c>
      <c r="J55" s="572">
        <v>6</v>
      </c>
      <c r="K55" s="573">
        <v>6</v>
      </c>
      <c r="L55" s="574">
        <v>6</v>
      </c>
      <c r="M55" s="575">
        <v>6</v>
      </c>
      <c r="N55" s="576">
        <v>6</v>
      </c>
      <c r="O55" s="577">
        <v>6</v>
      </c>
      <c r="P55" s="578">
        <v>6</v>
      </c>
      <c r="Q55" s="579">
        <v>6</v>
      </c>
      <c r="R55" s="518">
        <f t="shared" si="2"/>
        <v>6</v>
      </c>
      <c r="S55" s="519">
        <f t="array" ref="S55">IF(COUNT(H55:Q55)=0,"",COUNT(IF(H55:Q55=R55,H55:Q55,""))/COUNT(H55:Q55))</f>
        <v>1</v>
      </c>
      <c r="T55" s="520">
        <f t="array" ref="T55">IF(AND(H55:Q55=H55:Q55,H55:Q55="-"),"",STDEV(IF(H55:Q55="-","",H55:Q55))/AVERAGE(IF(H55:Q55="-","",H55:Q55+0.000000000000001)))</f>
        <v>0</v>
      </c>
      <c r="U55" s="31"/>
      <c r="V55" s="31"/>
      <c r="W55" s="30">
        <f t="array" ref="W55">IF(AND(H55:Q55=H55:Q55,H55:Q55="-"),"",AVERAGE(H55:Q55))</f>
        <v>6</v>
      </c>
      <c r="X55" s="31"/>
      <c r="Y55" s="39" t="str">
        <f t="shared" si="0"/>
        <v>YES</v>
      </c>
      <c r="Z55" s="36"/>
      <c r="AA55" s="36"/>
      <c r="AB55" s="36"/>
      <c r="AC55" s="36"/>
      <c r="AD55" s="477"/>
      <c r="AE55" s="561">
        <v>6</v>
      </c>
      <c r="AF55" s="561">
        <v>8</v>
      </c>
      <c r="AG55" s="488">
        <f t="shared" si="1"/>
        <v>-2</v>
      </c>
      <c r="AH55" s="36"/>
      <c r="AI55" s="36"/>
      <c r="AJ55" s="36"/>
      <c r="AK55" s="36"/>
      <c r="AL55" s="36"/>
      <c r="AM55" s="36"/>
      <c r="AN55" s="36"/>
      <c r="AO55" s="36"/>
      <c r="AP55" s="36"/>
      <c r="AQ55" s="36"/>
      <c r="AR55" s="36"/>
      <c r="AS55" s="36"/>
      <c r="AT55" s="36"/>
      <c r="AU55" s="36"/>
      <c r="AV55" s="36"/>
      <c r="AW55" s="36"/>
      <c r="AX55" s="36"/>
      <c r="AY55" s="36"/>
      <c r="AZ55" s="36"/>
      <c r="BA55" s="36"/>
      <c r="BB55" s="36"/>
      <c r="BC55" s="36"/>
      <c r="BD55" s="284"/>
      <c r="BE55" s="284"/>
      <c r="BF55" s="284"/>
      <c r="BG55" s="284"/>
      <c r="BH55" s="284"/>
      <c r="BI55" s="284"/>
      <c r="BJ55" s="284"/>
      <c r="BK55" s="284"/>
      <c r="BL55" s="284"/>
      <c r="BM55" s="284"/>
      <c r="BN55" s="284"/>
      <c r="BO55" s="284"/>
      <c r="BP55" s="284"/>
      <c r="BQ55" s="284"/>
      <c r="BR55" s="284"/>
      <c r="BS55" s="284"/>
      <c r="BT55" s="284"/>
      <c r="BU55" s="284"/>
    </row>
    <row r="56" spans="1:73" s="481" customFormat="1" ht="12.95" customHeight="1">
      <c r="A56" s="516" t="s">
        <v>138</v>
      </c>
      <c r="B56" s="517">
        <v>2011</v>
      </c>
      <c r="C56" s="517"/>
      <c r="D56" s="552">
        <v>84</v>
      </c>
      <c r="E56" s="556">
        <v>64</v>
      </c>
      <c r="F56" s="554">
        <v>1</v>
      </c>
      <c r="G56" s="557">
        <v>3</v>
      </c>
      <c r="H56" s="570">
        <v>5</v>
      </c>
      <c r="I56" s="571">
        <v>5</v>
      </c>
      <c r="J56" s="572">
        <v>5</v>
      </c>
      <c r="K56" s="573">
        <v>5</v>
      </c>
      <c r="L56" s="574">
        <v>5</v>
      </c>
      <c r="M56" s="575">
        <v>5</v>
      </c>
      <c r="N56" s="576">
        <v>6</v>
      </c>
      <c r="O56" s="577">
        <v>6</v>
      </c>
      <c r="P56" s="578">
        <v>6</v>
      </c>
      <c r="Q56" s="579">
        <v>5</v>
      </c>
      <c r="R56" s="518">
        <f t="shared" si="2"/>
        <v>5</v>
      </c>
      <c r="S56" s="519">
        <f t="array" ref="S56">IF(COUNT(H56:Q56)=0,"",COUNT(IF(H56:Q56=R56,H56:Q56,""))/COUNT(H56:Q56))</f>
        <v>0.7</v>
      </c>
      <c r="T56" s="520">
        <f t="array" ref="T56">IF(AND(H56:Q56=H56:Q56,H56:Q56="-"),"",STDEV(IF(H56:Q56="-","",H56:Q56))/AVERAGE(IF(H56:Q56="-","",H56:Q56+0.000000000000001)))</f>
        <v>9.1140734252763755E-2</v>
      </c>
      <c r="U56" s="31"/>
      <c r="V56" s="31"/>
      <c r="W56" s="30">
        <f t="array" ref="W56">IF(AND(H56:Q56=H56:Q56,H56:Q56="-"),"",AVERAGE(H56:Q56))</f>
        <v>5.3</v>
      </c>
      <c r="X56" s="31"/>
      <c r="Y56" s="39" t="str">
        <f t="shared" si="0"/>
        <v>NO</v>
      </c>
      <c r="Z56" s="36"/>
      <c r="AA56" s="36"/>
      <c r="AB56" s="36"/>
      <c r="AC56" s="36"/>
      <c r="AD56" s="477"/>
      <c r="AE56" s="561">
        <v>8</v>
      </c>
      <c r="AF56" s="561">
        <v>8</v>
      </c>
      <c r="AG56" s="488">
        <f t="shared" si="1"/>
        <v>0</v>
      </c>
      <c r="AH56" s="36"/>
      <c r="AI56" s="36"/>
      <c r="AJ56" s="36"/>
      <c r="AK56" s="36"/>
      <c r="AL56" s="36"/>
      <c r="AM56" s="36"/>
      <c r="AN56" s="36"/>
      <c r="AO56" s="36"/>
      <c r="AP56" s="36"/>
      <c r="AQ56" s="36"/>
      <c r="AR56" s="36"/>
      <c r="AS56" s="36"/>
      <c r="AT56" s="36"/>
      <c r="AU56" s="36"/>
      <c r="AV56" s="36"/>
      <c r="AW56" s="36"/>
      <c r="AX56" s="36"/>
      <c r="AY56" s="36"/>
      <c r="AZ56" s="36"/>
      <c r="BA56" s="36"/>
      <c r="BB56" s="36"/>
      <c r="BC56" s="36"/>
      <c r="BD56" s="284"/>
      <c r="BE56" s="284"/>
      <c r="BF56" s="284"/>
      <c r="BG56" s="284"/>
      <c r="BH56" s="284"/>
      <c r="BI56" s="284"/>
      <c r="BJ56" s="284"/>
      <c r="BK56" s="284"/>
      <c r="BL56" s="284"/>
      <c r="BM56" s="284"/>
      <c r="BN56" s="284"/>
      <c r="BO56" s="284"/>
      <c r="BP56" s="284"/>
      <c r="BQ56" s="284"/>
      <c r="BR56" s="284"/>
      <c r="BS56" s="284"/>
      <c r="BT56" s="284"/>
      <c r="BU56" s="284"/>
    </row>
    <row r="57" spans="1:73" s="284" customFormat="1" ht="12.95" customHeight="1">
      <c r="A57" s="516" t="s">
        <v>138</v>
      </c>
      <c r="B57" s="517">
        <v>2011</v>
      </c>
      <c r="C57" s="517"/>
      <c r="D57" s="552">
        <v>85</v>
      </c>
      <c r="E57" s="556">
        <v>63</v>
      </c>
      <c r="F57" s="554">
        <v>1</v>
      </c>
      <c r="G57" s="557">
        <v>3</v>
      </c>
      <c r="H57" s="570">
        <v>5</v>
      </c>
      <c r="I57" s="571">
        <v>5</v>
      </c>
      <c r="J57" s="572">
        <v>5</v>
      </c>
      <c r="K57" s="573">
        <v>5</v>
      </c>
      <c r="L57" s="574">
        <v>5</v>
      </c>
      <c r="M57" s="575">
        <v>5</v>
      </c>
      <c r="N57" s="576">
        <v>5</v>
      </c>
      <c r="O57" s="577">
        <v>5</v>
      </c>
      <c r="P57" s="578">
        <v>5</v>
      </c>
      <c r="Q57" s="579">
        <v>5</v>
      </c>
      <c r="R57" s="518">
        <f t="shared" si="2"/>
        <v>5</v>
      </c>
      <c r="S57" s="521">
        <f t="array" ref="S57">IF(COUNT(H57:Q57)=0,"",COUNT(IF(H57:Q57=R57,H57:Q57,""))/COUNT(H57:Q57))</f>
        <v>1</v>
      </c>
      <c r="T57" s="522">
        <f t="array" ref="T57">IF(AND(H57:Q57=H57:Q57,H57:Q57="-"),"",STDEV(IF(H57:Q57="-","",H57:Q57))/AVERAGE(IF(H57:Q57="-","",H57:Q57+0.000000000000001)))</f>
        <v>0</v>
      </c>
      <c r="U57" s="460"/>
      <c r="V57" s="460"/>
      <c r="W57" s="39">
        <f t="array" ref="W57">IF(AND(H57:Q57=H57:Q57,H57:Q57="-"),"",AVERAGE(H57:Q57))</f>
        <v>5</v>
      </c>
      <c r="X57" s="460"/>
      <c r="Y57" s="39" t="str">
        <f t="shared" si="0"/>
        <v>YES</v>
      </c>
      <c r="AD57" s="491"/>
      <c r="AE57" s="560">
        <v>7</v>
      </c>
      <c r="AF57" s="560">
        <v>2</v>
      </c>
      <c r="AG57" s="492">
        <f t="shared" si="1"/>
        <v>5</v>
      </c>
    </row>
    <row r="58" spans="1:73" s="284" customFormat="1" ht="12.95" customHeight="1">
      <c r="A58" s="516" t="s">
        <v>138</v>
      </c>
      <c r="B58" s="517">
        <v>2011</v>
      </c>
      <c r="C58" s="517"/>
      <c r="D58" s="552">
        <v>86</v>
      </c>
      <c r="E58" s="556">
        <v>64</v>
      </c>
      <c r="F58" s="554">
        <v>1</v>
      </c>
      <c r="G58" s="557">
        <v>3</v>
      </c>
      <c r="H58" s="570">
        <v>3</v>
      </c>
      <c r="I58" s="571">
        <v>3</v>
      </c>
      <c r="J58" s="572">
        <v>3</v>
      </c>
      <c r="K58" s="573">
        <v>3</v>
      </c>
      <c r="L58" s="574">
        <v>3</v>
      </c>
      <c r="M58" s="575">
        <v>3</v>
      </c>
      <c r="N58" s="576">
        <v>3</v>
      </c>
      <c r="O58" s="577">
        <v>3</v>
      </c>
      <c r="P58" s="578">
        <v>3</v>
      </c>
      <c r="Q58" s="579">
        <v>3</v>
      </c>
      <c r="R58" s="518">
        <f t="shared" si="2"/>
        <v>3</v>
      </c>
      <c r="S58" s="521">
        <f t="array" ref="S58">IF(COUNT(H58:Q58)=0,"",COUNT(IF(H58:Q58=R58,H58:Q58,""))/COUNT(H58:Q58))</f>
        <v>1</v>
      </c>
      <c r="T58" s="522">
        <f t="array" ref="T58">IF(AND(H58:Q58=H58:Q58,H58:Q58="-"),"",STDEV(IF(H58:Q58="-","",H58:Q58))/AVERAGE(IF(H58:Q58="-","",H58:Q58+0.000000000000001)))</f>
        <v>0</v>
      </c>
      <c r="U58" s="460"/>
      <c r="V58" s="460"/>
      <c r="W58" s="39">
        <f t="array" ref="W58">IF(AND(H58:Q58=H58:Q58,H58:Q58="-"),"",AVERAGE(H58:Q58))</f>
        <v>3</v>
      </c>
      <c r="X58" s="460"/>
      <c r="Y58" s="39" t="str">
        <f t="shared" si="0"/>
        <v>YES</v>
      </c>
      <c r="AD58" s="491"/>
      <c r="AE58" s="560">
        <v>5</v>
      </c>
      <c r="AF58" s="560">
        <v>0</v>
      </c>
      <c r="AG58" s="492">
        <f t="shared" si="1"/>
        <v>5</v>
      </c>
    </row>
    <row r="59" spans="1:73" s="481" customFormat="1" ht="12.95" customHeight="1">
      <c r="A59" s="516" t="s">
        <v>138</v>
      </c>
      <c r="B59" s="517">
        <v>2011</v>
      </c>
      <c r="C59" s="517"/>
      <c r="D59" s="552">
        <v>88</v>
      </c>
      <c r="E59" s="556">
        <v>67</v>
      </c>
      <c r="F59" s="554">
        <v>2</v>
      </c>
      <c r="G59" s="557">
        <v>3</v>
      </c>
      <c r="H59" s="570">
        <v>3</v>
      </c>
      <c r="I59" s="571">
        <v>3</v>
      </c>
      <c r="J59" s="572">
        <v>3</v>
      </c>
      <c r="K59" s="573">
        <v>3</v>
      </c>
      <c r="L59" s="574">
        <v>3</v>
      </c>
      <c r="M59" s="575">
        <v>3</v>
      </c>
      <c r="N59" s="576">
        <v>3</v>
      </c>
      <c r="O59" s="577">
        <v>3</v>
      </c>
      <c r="P59" s="578">
        <v>3</v>
      </c>
      <c r="Q59" s="579">
        <v>3</v>
      </c>
      <c r="R59" s="518">
        <f t="shared" si="2"/>
        <v>3</v>
      </c>
      <c r="S59" s="519">
        <f t="array" ref="S59">IF(COUNT(H59:Q59)=0,"",COUNT(IF(H59:Q59=R59,H59:Q59,""))/COUNT(H59:Q59))</f>
        <v>1</v>
      </c>
      <c r="T59" s="520">
        <f t="array" ref="T59">IF(AND(H59:Q59=H59:Q59,H59:Q59="-"),"",STDEV(IF(H59:Q59="-","",H59:Q59))/AVERAGE(IF(H59:Q59="-","",H59:Q59+0.000000000000001)))</f>
        <v>0</v>
      </c>
      <c r="U59" s="31"/>
      <c r="V59" s="31"/>
      <c r="W59" s="30">
        <f t="array" ref="W59">IF(AND(H59:Q59=H59:Q59,H59:Q59="-"),"",AVERAGE(H59:Q59))</f>
        <v>3</v>
      </c>
      <c r="X59" s="31"/>
      <c r="Y59" s="39" t="str">
        <f t="shared" si="0"/>
        <v>YES</v>
      </c>
      <c r="Z59" s="36"/>
      <c r="AA59" s="36"/>
      <c r="AB59" s="36"/>
      <c r="AC59" s="36"/>
      <c r="AD59" s="477"/>
      <c r="AE59" s="560">
        <v>8</v>
      </c>
      <c r="AF59" s="560">
        <v>8</v>
      </c>
      <c r="AG59" s="488">
        <f t="shared" si="1"/>
        <v>0</v>
      </c>
      <c r="AH59" s="36"/>
      <c r="AI59" s="36"/>
      <c r="AJ59" s="36"/>
      <c r="AK59" s="36"/>
      <c r="AL59" s="36"/>
      <c r="AM59" s="36"/>
      <c r="AN59" s="36"/>
      <c r="AO59" s="36"/>
      <c r="AP59" s="36"/>
      <c r="AQ59" s="36"/>
      <c r="AR59" s="36"/>
      <c r="AS59" s="36"/>
      <c r="AT59" s="36"/>
      <c r="AU59" s="36"/>
      <c r="AV59" s="36"/>
      <c r="AW59" s="36"/>
      <c r="AX59" s="36"/>
      <c r="AY59" s="36"/>
      <c r="AZ59" s="36"/>
      <c r="BA59" s="36"/>
      <c r="BB59" s="36"/>
      <c r="BC59" s="36"/>
      <c r="BD59" s="284"/>
      <c r="BE59" s="284"/>
      <c r="BF59" s="284"/>
      <c r="BG59" s="284"/>
      <c r="BH59" s="284"/>
      <c r="BI59" s="284"/>
      <c r="BJ59" s="284"/>
      <c r="BK59" s="284"/>
      <c r="BL59" s="284"/>
      <c r="BM59" s="284"/>
      <c r="BN59" s="284"/>
      <c r="BO59" s="284"/>
      <c r="BP59" s="284"/>
      <c r="BQ59" s="284"/>
      <c r="BR59" s="284"/>
      <c r="BS59" s="284"/>
      <c r="BT59" s="284"/>
      <c r="BU59" s="284"/>
    </row>
    <row r="60" spans="1:73" s="481" customFormat="1" ht="12.95" customHeight="1">
      <c r="A60" s="516" t="s">
        <v>138</v>
      </c>
      <c r="B60" s="517">
        <v>2011</v>
      </c>
      <c r="C60" s="517"/>
      <c r="D60" s="552">
        <v>89</v>
      </c>
      <c r="E60" s="556">
        <v>70</v>
      </c>
      <c r="F60" s="554">
        <v>1</v>
      </c>
      <c r="G60" s="557">
        <v>3</v>
      </c>
      <c r="H60" s="570">
        <v>6</v>
      </c>
      <c r="I60" s="571">
        <v>5</v>
      </c>
      <c r="J60" s="572">
        <v>5</v>
      </c>
      <c r="K60" s="573">
        <v>5</v>
      </c>
      <c r="L60" s="574">
        <v>5</v>
      </c>
      <c r="M60" s="575">
        <v>5</v>
      </c>
      <c r="N60" s="576">
        <v>5</v>
      </c>
      <c r="O60" s="577">
        <v>6</v>
      </c>
      <c r="P60" s="578">
        <v>6</v>
      </c>
      <c r="Q60" s="579">
        <v>6</v>
      </c>
      <c r="R60" s="518">
        <f t="shared" si="2"/>
        <v>5</v>
      </c>
      <c r="S60" s="519">
        <f t="array" ref="S60">IF(COUNT(H60:Q60)=0,"",COUNT(IF(H60:Q60=R60,H60:Q60,""))/COUNT(H60:Q60))</f>
        <v>0.6</v>
      </c>
      <c r="T60" s="520">
        <f t="array" ref="T60">IF(AND(H60:Q60=H60:Q60,H60:Q60="-"),"",STDEV(IF(H60:Q60="-","",H60:Q60))/AVERAGE(IF(H60:Q60="-","",H60:Q60+0.000000000000001)))</f>
        <v>9.5629218424874471E-2</v>
      </c>
      <c r="U60" s="31"/>
      <c r="V60" s="31"/>
      <c r="W60" s="30">
        <f t="array" ref="W60">IF(AND(H60:Q60=H60:Q60,H60:Q60="-"),"",AVERAGE(H60:Q60))</f>
        <v>5.4</v>
      </c>
      <c r="X60" s="31"/>
      <c r="Y60" s="39" t="str">
        <f t="shared" si="0"/>
        <v>NO</v>
      </c>
      <c r="Z60" s="36"/>
      <c r="AA60" s="36"/>
      <c r="AB60" s="36"/>
      <c r="AC60" s="36"/>
      <c r="AD60" s="477"/>
      <c r="AE60" s="560">
        <v>7</v>
      </c>
      <c r="AF60" s="560">
        <v>7</v>
      </c>
      <c r="AG60" s="488">
        <f t="shared" si="1"/>
        <v>0</v>
      </c>
      <c r="AH60" s="36"/>
      <c r="AI60" s="36"/>
      <c r="AJ60" s="36"/>
      <c r="AK60" s="36"/>
      <c r="AL60" s="36"/>
      <c r="AM60" s="36"/>
      <c r="AN60" s="36"/>
      <c r="AO60" s="36"/>
      <c r="AP60" s="36"/>
      <c r="AQ60" s="36"/>
      <c r="AR60" s="36"/>
      <c r="AS60" s="36"/>
      <c r="AT60" s="36"/>
      <c r="AU60" s="36"/>
      <c r="AV60" s="36"/>
      <c r="AW60" s="36"/>
      <c r="AX60" s="36"/>
      <c r="AY60" s="36"/>
      <c r="AZ60" s="36"/>
      <c r="BA60" s="36"/>
      <c r="BB60" s="36"/>
      <c r="BC60" s="36"/>
      <c r="BD60" s="284"/>
      <c r="BE60" s="284"/>
      <c r="BF60" s="284"/>
      <c r="BG60" s="284"/>
      <c r="BH60" s="284"/>
      <c r="BI60" s="284"/>
      <c r="BJ60" s="284"/>
      <c r="BK60" s="284"/>
      <c r="BL60" s="284"/>
      <c r="BM60" s="284"/>
      <c r="BN60" s="284"/>
      <c r="BO60" s="284"/>
      <c r="BP60" s="284"/>
      <c r="BQ60" s="284"/>
      <c r="BR60" s="284"/>
      <c r="BS60" s="284"/>
      <c r="BT60" s="284"/>
      <c r="BU60" s="284"/>
    </row>
    <row r="61" spans="1:73" s="481" customFormat="1" ht="12.95" customHeight="1">
      <c r="A61" s="516" t="s">
        <v>138</v>
      </c>
      <c r="B61" s="517">
        <v>2011</v>
      </c>
      <c r="C61" s="517"/>
      <c r="D61" s="552">
        <v>90</v>
      </c>
      <c r="E61" s="556">
        <v>70</v>
      </c>
      <c r="F61" s="554">
        <v>1</v>
      </c>
      <c r="G61" s="557">
        <v>3</v>
      </c>
      <c r="H61" s="570">
        <v>8</v>
      </c>
      <c r="I61" s="571">
        <v>6</v>
      </c>
      <c r="J61" s="572">
        <v>6</v>
      </c>
      <c r="K61" s="573">
        <v>6</v>
      </c>
      <c r="L61" s="574">
        <v>5</v>
      </c>
      <c r="M61" s="575">
        <v>7</v>
      </c>
      <c r="N61" s="576">
        <v>7</v>
      </c>
      <c r="O61" s="577">
        <v>6</v>
      </c>
      <c r="P61" s="578">
        <v>8</v>
      </c>
      <c r="Q61" s="579">
        <v>7</v>
      </c>
      <c r="R61" s="518">
        <f t="shared" si="2"/>
        <v>6</v>
      </c>
      <c r="S61" s="519">
        <f t="array" ref="S61">IF(COUNT(H61:Q61)=0,"",COUNT(IF(H61:Q61=R61,H61:Q61,""))/COUNT(H61:Q61))</f>
        <v>0.4</v>
      </c>
      <c r="T61" s="520">
        <f t="array" ref="T61">IF(AND(H61:Q61=H61:Q61,H61:Q61="-"),"",STDEV(IF(H61:Q61="-","",H61:Q61))/AVERAGE(IF(H61:Q61="-","",H61:Q61+0.000000000000001)))</f>
        <v>0.14637754289080218</v>
      </c>
      <c r="U61" s="31"/>
      <c r="V61" s="31"/>
      <c r="W61" s="30">
        <f t="array" ref="W61">IF(AND(H61:Q61=H61:Q61,H61:Q61="-"),"",AVERAGE(H61:Q61))</f>
        <v>6.6</v>
      </c>
      <c r="X61" s="31"/>
      <c r="Y61" s="39" t="str">
        <f t="shared" si="0"/>
        <v>NO</v>
      </c>
      <c r="Z61" s="36"/>
      <c r="AA61" s="36"/>
      <c r="AB61" s="36"/>
      <c r="AC61" s="36"/>
      <c r="AD61" s="477"/>
      <c r="AE61" s="560">
        <v>7</v>
      </c>
      <c r="AF61" s="560">
        <v>8</v>
      </c>
      <c r="AG61" s="488">
        <f t="shared" si="1"/>
        <v>-1</v>
      </c>
      <c r="AH61" s="36"/>
      <c r="AI61" s="36"/>
      <c r="AJ61" s="36"/>
      <c r="AK61" s="36"/>
      <c r="AL61" s="36"/>
      <c r="AM61" s="36"/>
      <c r="AN61" s="36"/>
      <c r="AO61" s="36"/>
      <c r="AP61" s="36"/>
      <c r="AQ61" s="36"/>
      <c r="AR61" s="36"/>
      <c r="AS61" s="36"/>
      <c r="AT61" s="36"/>
      <c r="AU61" s="36"/>
      <c r="AV61" s="36"/>
      <c r="AW61" s="36"/>
      <c r="AX61" s="36"/>
      <c r="AY61" s="36"/>
      <c r="AZ61" s="36"/>
      <c r="BA61" s="36"/>
      <c r="BB61" s="36"/>
      <c r="BC61" s="36"/>
      <c r="BD61" s="284"/>
      <c r="BE61" s="284"/>
      <c r="BF61" s="284"/>
      <c r="BG61" s="284"/>
      <c r="BH61" s="284"/>
      <c r="BI61" s="284"/>
      <c r="BJ61" s="284"/>
      <c r="BK61" s="284"/>
      <c r="BL61" s="284"/>
      <c r="BM61" s="284"/>
      <c r="BN61" s="284"/>
      <c r="BO61" s="284"/>
      <c r="BP61" s="284"/>
      <c r="BQ61" s="284"/>
      <c r="BR61" s="284"/>
      <c r="BS61" s="284"/>
      <c r="BT61" s="284"/>
      <c r="BU61" s="284"/>
    </row>
    <row r="62" spans="1:73" s="481" customFormat="1" ht="12.95" customHeight="1">
      <c r="A62" s="516" t="s">
        <v>138</v>
      </c>
      <c r="B62" s="517">
        <v>2011</v>
      </c>
      <c r="C62" s="517"/>
      <c r="D62" s="552">
        <v>92</v>
      </c>
      <c r="E62" s="556">
        <v>65</v>
      </c>
      <c r="F62" s="554">
        <v>1</v>
      </c>
      <c r="G62" s="557">
        <v>3</v>
      </c>
      <c r="H62" s="570">
        <v>6</v>
      </c>
      <c r="I62" s="571">
        <v>5</v>
      </c>
      <c r="J62" s="572">
        <v>5</v>
      </c>
      <c r="K62" s="573">
        <v>5</v>
      </c>
      <c r="L62" s="574">
        <v>5</v>
      </c>
      <c r="M62" s="575">
        <v>5</v>
      </c>
      <c r="N62" s="576">
        <v>5</v>
      </c>
      <c r="O62" s="577">
        <v>6</v>
      </c>
      <c r="P62" s="578">
        <v>6</v>
      </c>
      <c r="Q62" s="579">
        <v>5</v>
      </c>
      <c r="R62" s="518">
        <f t="shared" si="2"/>
        <v>5</v>
      </c>
      <c r="S62" s="519">
        <f t="array" ref="S62">IF(COUNT(H62:Q62)=0,"",COUNT(IF(H62:Q62=R62,H62:Q62,""))/COUNT(H62:Q62))</f>
        <v>0.7</v>
      </c>
      <c r="T62" s="520">
        <f t="array" ref="T62">IF(AND(H62:Q62=H62:Q62,H62:Q62="-"),"",STDEV(IF(H62:Q62="-","",H62:Q62))/AVERAGE(IF(H62:Q62="-","",H62:Q62+0.000000000000001)))</f>
        <v>9.1140734252763755E-2</v>
      </c>
      <c r="U62" s="31"/>
      <c r="V62" s="31"/>
      <c r="W62" s="30">
        <f t="array" ref="W62">IF(AND(H62:Q62=H62:Q62,H62:Q62="-"),"",AVERAGE(H62:Q62))</f>
        <v>5.3</v>
      </c>
      <c r="X62" s="31"/>
      <c r="Y62" s="39" t="str">
        <f t="shared" si="0"/>
        <v>NO</v>
      </c>
      <c r="Z62" s="36"/>
      <c r="AA62" s="36"/>
      <c r="AB62" s="36"/>
      <c r="AC62" s="36"/>
      <c r="AD62" s="477"/>
      <c r="AE62" s="560">
        <v>8</v>
      </c>
      <c r="AF62" s="560">
        <v>8</v>
      </c>
      <c r="AG62" s="488">
        <f t="shared" si="1"/>
        <v>0</v>
      </c>
      <c r="AH62" s="36"/>
      <c r="AI62" s="36"/>
      <c r="AJ62" s="36"/>
      <c r="AK62" s="36"/>
      <c r="AL62" s="36"/>
      <c r="AM62" s="36"/>
      <c r="AN62" s="36"/>
      <c r="AO62" s="36"/>
      <c r="AP62" s="36"/>
      <c r="AQ62" s="36"/>
      <c r="AR62" s="36"/>
      <c r="AS62" s="36"/>
      <c r="AT62" s="36"/>
      <c r="AU62" s="36"/>
      <c r="AV62" s="36"/>
      <c r="AW62" s="36"/>
      <c r="AX62" s="36"/>
      <c r="AY62" s="36"/>
      <c r="AZ62" s="36"/>
      <c r="BA62" s="36"/>
      <c r="BB62" s="36"/>
      <c r="BC62" s="36"/>
      <c r="BD62" s="284"/>
      <c r="BE62" s="284"/>
      <c r="BF62" s="284"/>
      <c r="BG62" s="284"/>
      <c r="BH62" s="284"/>
      <c r="BI62" s="284"/>
      <c r="BJ62" s="284"/>
      <c r="BK62" s="284"/>
      <c r="BL62" s="284"/>
      <c r="BM62" s="284"/>
      <c r="BN62" s="284"/>
      <c r="BO62" s="284"/>
      <c r="BP62" s="284"/>
      <c r="BQ62" s="284"/>
      <c r="BR62" s="284"/>
      <c r="BS62" s="284"/>
      <c r="BT62" s="284"/>
      <c r="BU62" s="284"/>
    </row>
    <row r="63" spans="1:73" s="481" customFormat="1" ht="12.95" customHeight="1">
      <c r="A63" s="516" t="s">
        <v>138</v>
      </c>
      <c r="B63" s="517">
        <v>2011</v>
      </c>
      <c r="C63" s="517"/>
      <c r="D63" s="552">
        <v>93</v>
      </c>
      <c r="E63" s="556">
        <v>77</v>
      </c>
      <c r="F63" s="554">
        <v>2</v>
      </c>
      <c r="G63" s="557">
        <v>3</v>
      </c>
      <c r="H63" s="570">
        <v>7</v>
      </c>
      <c r="I63" s="571">
        <v>7</v>
      </c>
      <c r="J63" s="572">
        <v>7</v>
      </c>
      <c r="K63" s="573">
        <v>7</v>
      </c>
      <c r="L63" s="574">
        <v>7</v>
      </c>
      <c r="M63" s="575">
        <v>8</v>
      </c>
      <c r="N63" s="576">
        <v>8</v>
      </c>
      <c r="O63" s="577">
        <v>7</v>
      </c>
      <c r="P63" s="578">
        <v>7</v>
      </c>
      <c r="Q63" s="579">
        <v>7</v>
      </c>
      <c r="R63" s="518">
        <f t="shared" si="2"/>
        <v>7</v>
      </c>
      <c r="S63" s="519">
        <f t="array" ref="S63">IF(COUNT(H63:Q63)=0,"",COUNT(IF(H63:Q63=R63,H63:Q63,""))/COUNT(H63:Q63))</f>
        <v>0.8</v>
      </c>
      <c r="T63" s="520">
        <f t="array" ref="T63">IF(AND(H63:Q63=H63:Q63,H63:Q63="-"),"",STDEV(IF(H63:Q63="-","",H63:Q63))/AVERAGE(IF(H63:Q63="-","",H63:Q63+0.000000000000001)))</f>
        <v>5.8560697410525532E-2</v>
      </c>
      <c r="U63" s="31"/>
      <c r="V63" s="31"/>
      <c r="W63" s="30">
        <f t="array" ref="W63">IF(AND(H63:Q63=H63:Q63,H63:Q63="-"),"",AVERAGE(H63:Q63))</f>
        <v>7.2</v>
      </c>
      <c r="X63" s="31"/>
      <c r="Y63" s="39" t="str">
        <f t="shared" si="0"/>
        <v>YES</v>
      </c>
      <c r="Z63" s="36"/>
      <c r="AA63" s="36"/>
      <c r="AB63" s="36"/>
      <c r="AC63" s="36"/>
      <c r="AD63" s="477"/>
      <c r="AE63" s="560">
        <v>6</v>
      </c>
      <c r="AF63" s="560">
        <v>8</v>
      </c>
      <c r="AG63" s="488">
        <f t="shared" si="1"/>
        <v>-2</v>
      </c>
      <c r="AH63" s="36"/>
      <c r="AI63" s="36"/>
      <c r="AJ63" s="36"/>
      <c r="AK63" s="36"/>
      <c r="AL63" s="36"/>
      <c r="AM63" s="36"/>
      <c r="AN63" s="36"/>
      <c r="AO63" s="36"/>
      <c r="AP63" s="36"/>
      <c r="AQ63" s="36"/>
      <c r="AR63" s="36"/>
      <c r="AS63" s="36"/>
      <c r="AT63" s="36"/>
      <c r="AU63" s="36"/>
      <c r="AV63" s="36"/>
      <c r="AW63" s="36"/>
      <c r="AX63" s="36"/>
      <c r="AY63" s="36"/>
      <c r="AZ63" s="36"/>
      <c r="BA63" s="36"/>
      <c r="BB63" s="36"/>
      <c r="BC63" s="36"/>
      <c r="BD63" s="284"/>
      <c r="BE63" s="284"/>
      <c r="BF63" s="284"/>
      <c r="BG63" s="284"/>
      <c r="BH63" s="284"/>
      <c r="BI63" s="284"/>
      <c r="BJ63" s="284"/>
      <c r="BK63" s="284"/>
      <c r="BL63" s="284"/>
      <c r="BM63" s="284"/>
      <c r="BN63" s="284"/>
      <c r="BO63" s="284"/>
      <c r="BP63" s="284"/>
      <c r="BQ63" s="284"/>
      <c r="BR63" s="284"/>
      <c r="BS63" s="284"/>
      <c r="BT63" s="284"/>
      <c r="BU63" s="284"/>
    </row>
    <row r="64" spans="1:73" s="481" customFormat="1" ht="12.95" customHeight="1">
      <c r="A64" s="516" t="s">
        <v>138</v>
      </c>
      <c r="B64" s="517">
        <v>2011</v>
      </c>
      <c r="C64" s="517"/>
      <c r="D64" s="552">
        <v>94</v>
      </c>
      <c r="E64" s="556">
        <v>66</v>
      </c>
      <c r="F64" s="554">
        <v>1</v>
      </c>
      <c r="G64" s="557">
        <v>3</v>
      </c>
      <c r="H64" s="570">
        <v>4</v>
      </c>
      <c r="I64" s="571">
        <v>3</v>
      </c>
      <c r="J64" s="572">
        <v>4</v>
      </c>
      <c r="K64" s="573">
        <v>3</v>
      </c>
      <c r="L64" s="574">
        <v>3</v>
      </c>
      <c r="M64" s="575">
        <v>4</v>
      </c>
      <c r="N64" s="576">
        <v>3</v>
      </c>
      <c r="O64" s="577">
        <v>4</v>
      </c>
      <c r="P64" s="578">
        <v>4</v>
      </c>
      <c r="Q64" s="579">
        <v>4</v>
      </c>
      <c r="R64" s="518">
        <f t="shared" si="2"/>
        <v>4</v>
      </c>
      <c r="S64" s="519">
        <f t="array" ref="S64">IF(COUNT(H64:Q64)=0,"",COUNT(IF(H64:Q64=R64,H64:Q64,""))/COUNT(H64:Q64))</f>
        <v>0.6</v>
      </c>
      <c r="T64" s="520">
        <f t="array" ref="T64">IF(AND(H64:Q64=H64:Q64,H64:Q64="-"),"",STDEV(IF(H64:Q64="-","",H64:Q64))/AVERAGE(IF(H64:Q64="-","",H64:Q64+0.000000000000001)))</f>
        <v>0.14344382763731189</v>
      </c>
      <c r="U64" s="31"/>
      <c r="V64" s="31"/>
      <c r="W64" s="30">
        <f t="array" ref="W64">IF(AND(H64:Q64=H64:Q64,H64:Q64="-"),"",AVERAGE(H64:Q64))</f>
        <v>3.6</v>
      </c>
      <c r="X64" s="31"/>
      <c r="Y64" s="39" t="str">
        <f t="shared" si="0"/>
        <v>NO</v>
      </c>
      <c r="Z64" s="36"/>
      <c r="AA64" s="36"/>
      <c r="AB64" s="36"/>
      <c r="AC64" s="36"/>
      <c r="AD64" s="477"/>
      <c r="AE64" s="560">
        <v>6</v>
      </c>
      <c r="AF64" s="560">
        <v>8</v>
      </c>
      <c r="AG64" s="488">
        <f t="shared" si="1"/>
        <v>-2</v>
      </c>
      <c r="AH64" s="36"/>
      <c r="AI64" s="36"/>
      <c r="AJ64" s="36"/>
      <c r="AK64" s="36"/>
      <c r="AL64" s="36"/>
      <c r="AM64" s="36"/>
      <c r="AN64" s="36"/>
      <c r="AO64" s="36"/>
      <c r="AP64" s="36"/>
      <c r="AQ64" s="36"/>
      <c r="AR64" s="36"/>
      <c r="AS64" s="36"/>
      <c r="AT64" s="36"/>
      <c r="AU64" s="36"/>
      <c r="AV64" s="36"/>
      <c r="AW64" s="36"/>
      <c r="AX64" s="36"/>
      <c r="AY64" s="36"/>
      <c r="AZ64" s="36"/>
      <c r="BA64" s="36"/>
      <c r="BB64" s="36"/>
      <c r="BC64" s="36"/>
      <c r="BD64" s="284"/>
      <c r="BE64" s="284"/>
      <c r="BF64" s="284"/>
      <c r="BG64" s="284"/>
      <c r="BH64" s="284"/>
      <c r="BI64" s="284"/>
      <c r="BJ64" s="284"/>
      <c r="BK64" s="284"/>
      <c r="BL64" s="284"/>
      <c r="BM64" s="284"/>
      <c r="BN64" s="284"/>
      <c r="BO64" s="284"/>
      <c r="BP64" s="284"/>
      <c r="BQ64" s="284"/>
      <c r="BR64" s="284"/>
      <c r="BS64" s="284"/>
      <c r="BT64" s="284"/>
      <c r="BU64" s="284"/>
    </row>
    <row r="65" spans="1:73" s="481" customFormat="1" ht="12.95" customHeight="1">
      <c r="A65" s="516" t="s">
        <v>138</v>
      </c>
      <c r="B65" s="517">
        <v>2011</v>
      </c>
      <c r="C65" s="517"/>
      <c r="D65" s="552">
        <v>95</v>
      </c>
      <c r="E65" s="556">
        <v>72</v>
      </c>
      <c r="F65" s="554">
        <v>1</v>
      </c>
      <c r="G65" s="557">
        <v>3</v>
      </c>
      <c r="H65" s="570" t="s">
        <v>20</v>
      </c>
      <c r="I65" s="571">
        <v>5</v>
      </c>
      <c r="J65" s="572">
        <v>5</v>
      </c>
      <c r="K65" s="573">
        <v>5</v>
      </c>
      <c r="L65" s="574">
        <v>5</v>
      </c>
      <c r="M65" s="575">
        <v>5</v>
      </c>
      <c r="N65" s="576">
        <v>5</v>
      </c>
      <c r="O65" s="577">
        <v>5</v>
      </c>
      <c r="P65" s="578">
        <v>5</v>
      </c>
      <c r="Q65" s="579">
        <v>5</v>
      </c>
      <c r="R65" s="518">
        <f t="shared" si="2"/>
        <v>5</v>
      </c>
      <c r="S65" s="519">
        <f t="array" ref="S65">IF(COUNT(H65:Q65)=0,"",COUNT(IF(H65:Q65=R65,H65:Q65,""))/COUNT(H65:Q65))</f>
        <v>1</v>
      </c>
      <c r="T65" s="520">
        <f t="array" ref="T65">IF(AND(H65:Q65=H65:Q65,H65:Q65="-"),"",STDEV(IF(H65:Q65="-","",H65:Q65))/AVERAGE(IF(H65:Q65="-","",H65:Q65+0.000000000000001)))</f>
        <v>0</v>
      </c>
      <c r="U65" s="31"/>
      <c r="V65" s="31"/>
      <c r="W65" s="30">
        <f t="array" ref="W65">IF(AND(H65:Q65=H65:Q65,H65:Q65="-"),"",AVERAGE(H65:Q65))</f>
        <v>5</v>
      </c>
      <c r="X65" s="31"/>
      <c r="Y65" s="39" t="str">
        <f t="shared" si="0"/>
        <v>YES</v>
      </c>
      <c r="Z65" s="36"/>
      <c r="AA65" s="36"/>
      <c r="AB65" s="36"/>
      <c r="AC65" s="36"/>
      <c r="AD65" s="477"/>
      <c r="AE65" s="560">
        <v>8</v>
      </c>
      <c r="AF65" s="560">
        <v>8</v>
      </c>
      <c r="AG65" s="488">
        <f t="shared" si="1"/>
        <v>0</v>
      </c>
      <c r="AH65" s="36"/>
      <c r="AI65" s="36"/>
      <c r="AJ65" s="36"/>
      <c r="AK65" s="36"/>
      <c r="AL65" s="36"/>
      <c r="AM65" s="36"/>
      <c r="AN65" s="36"/>
      <c r="AO65" s="36"/>
      <c r="AP65" s="36"/>
      <c r="AQ65" s="36"/>
      <c r="AR65" s="36"/>
      <c r="AS65" s="36"/>
      <c r="AT65" s="36"/>
      <c r="AU65" s="36"/>
      <c r="AV65" s="36"/>
      <c r="AW65" s="36"/>
      <c r="AX65" s="36"/>
      <c r="AY65" s="36"/>
      <c r="AZ65" s="36"/>
      <c r="BA65" s="36"/>
      <c r="BB65" s="36"/>
      <c r="BC65" s="36"/>
      <c r="BD65" s="284"/>
      <c r="BE65" s="284"/>
      <c r="BF65" s="284"/>
      <c r="BG65" s="284"/>
      <c r="BH65" s="284"/>
      <c r="BI65" s="284"/>
      <c r="BJ65" s="284"/>
      <c r="BK65" s="284"/>
      <c r="BL65" s="284"/>
      <c r="BM65" s="284"/>
      <c r="BN65" s="284"/>
      <c r="BO65" s="284"/>
      <c r="BP65" s="284"/>
      <c r="BQ65" s="284"/>
      <c r="BR65" s="284"/>
      <c r="BS65" s="284"/>
      <c r="BT65" s="284"/>
      <c r="BU65" s="284"/>
    </row>
    <row r="66" spans="1:73" s="481" customFormat="1" ht="12.95" customHeight="1">
      <c r="A66" s="516" t="s">
        <v>138</v>
      </c>
      <c r="B66" s="517">
        <v>2011</v>
      </c>
      <c r="C66" s="517"/>
      <c r="D66" s="552">
        <v>96</v>
      </c>
      <c r="E66" s="556">
        <v>67</v>
      </c>
      <c r="F66" s="554">
        <v>1</v>
      </c>
      <c r="G66" s="557">
        <v>3</v>
      </c>
      <c r="H66" s="570">
        <v>5</v>
      </c>
      <c r="I66" s="571">
        <v>5</v>
      </c>
      <c r="J66" s="572">
        <v>5</v>
      </c>
      <c r="K66" s="573">
        <v>5</v>
      </c>
      <c r="L66" s="574">
        <v>5</v>
      </c>
      <c r="M66" s="575">
        <v>5</v>
      </c>
      <c r="N66" s="576">
        <v>5</v>
      </c>
      <c r="O66" s="577">
        <v>5</v>
      </c>
      <c r="P66" s="578">
        <v>5</v>
      </c>
      <c r="Q66" s="579">
        <v>5</v>
      </c>
      <c r="R66" s="518">
        <f t="shared" si="2"/>
        <v>5</v>
      </c>
      <c r="S66" s="519">
        <f t="array" ref="S66">IF(COUNT(H66:Q66)=0,"",COUNT(IF(H66:Q66=R66,H66:Q66,""))/COUNT(H66:Q66))</f>
        <v>1</v>
      </c>
      <c r="T66" s="520">
        <f t="array" ref="T66">IF(AND(H66:Q66=H66:Q66,H66:Q66="-"),"",STDEV(IF(H66:Q66="-","",H66:Q66))/AVERAGE(IF(H66:Q66="-","",H66:Q66+0.000000000000001)))</f>
        <v>0</v>
      </c>
      <c r="U66" s="31"/>
      <c r="V66" s="31"/>
      <c r="W66" s="30">
        <f t="array" ref="W66">IF(AND(H66:Q66=H66:Q66,H66:Q66="-"),"",AVERAGE(H66:Q66))</f>
        <v>5</v>
      </c>
      <c r="X66" s="31"/>
      <c r="Y66" s="39" t="str">
        <f t="shared" si="0"/>
        <v>YES</v>
      </c>
      <c r="Z66" s="36"/>
      <c r="AA66" s="36"/>
      <c r="AB66" s="36"/>
      <c r="AC66" s="36"/>
      <c r="AD66" s="477"/>
      <c r="AE66" s="560">
        <v>7</v>
      </c>
      <c r="AF66" s="560">
        <v>8</v>
      </c>
      <c r="AG66" s="488">
        <f t="shared" si="1"/>
        <v>-1</v>
      </c>
      <c r="AH66" s="36"/>
      <c r="AI66" s="36"/>
      <c r="AJ66" s="36"/>
      <c r="AK66" s="36"/>
      <c r="AL66" s="36"/>
      <c r="AM66" s="36"/>
      <c r="AN66" s="36"/>
      <c r="AO66" s="36"/>
      <c r="AP66" s="36"/>
      <c r="AQ66" s="36"/>
      <c r="AR66" s="36"/>
      <c r="AS66" s="36"/>
      <c r="AT66" s="36"/>
      <c r="AU66" s="36"/>
      <c r="AV66" s="36"/>
      <c r="AW66" s="36"/>
      <c r="AX66" s="36"/>
      <c r="AY66" s="36"/>
      <c r="AZ66" s="36"/>
      <c r="BA66" s="36"/>
      <c r="BB66" s="36"/>
      <c r="BC66" s="36"/>
      <c r="BD66" s="284"/>
      <c r="BE66" s="284"/>
      <c r="BF66" s="284"/>
      <c r="BG66" s="284"/>
      <c r="BH66" s="284"/>
      <c r="BI66" s="284"/>
      <c r="BJ66" s="284"/>
      <c r="BK66" s="284"/>
      <c r="BL66" s="284"/>
      <c r="BM66" s="284"/>
      <c r="BN66" s="284"/>
      <c r="BO66" s="284"/>
      <c r="BP66" s="284"/>
      <c r="BQ66" s="284"/>
      <c r="BR66" s="284"/>
      <c r="BS66" s="284"/>
      <c r="BT66" s="284"/>
      <c r="BU66" s="284"/>
    </row>
    <row r="67" spans="1:73" s="481" customFormat="1" ht="12.95" customHeight="1">
      <c r="A67" s="516" t="s">
        <v>138</v>
      </c>
      <c r="B67" s="517">
        <v>2011</v>
      </c>
      <c r="C67" s="517"/>
      <c r="D67" s="552">
        <v>98</v>
      </c>
      <c r="E67" s="556">
        <v>72</v>
      </c>
      <c r="F67" s="554">
        <v>1</v>
      </c>
      <c r="G67" s="557">
        <v>3</v>
      </c>
      <c r="H67" s="560">
        <v>7</v>
      </c>
      <c r="I67" s="560">
        <v>7</v>
      </c>
      <c r="J67" s="560">
        <v>7</v>
      </c>
      <c r="K67" s="560">
        <v>7</v>
      </c>
      <c r="L67" s="560">
        <v>5</v>
      </c>
      <c r="M67" s="560">
        <v>7</v>
      </c>
      <c r="N67" s="560">
        <v>5</v>
      </c>
      <c r="O67" s="560"/>
      <c r="P67" s="560"/>
      <c r="Q67" s="560">
        <v>0</v>
      </c>
      <c r="R67" s="518">
        <f t="shared" si="2"/>
        <v>7</v>
      </c>
      <c r="S67" s="519">
        <f t="array" ref="S67">IF(COUNT(H67:Q67)=0,"",COUNT(IF(H67:Q67=R67,H67:Q67,""))/COUNT(H67:Q67))</f>
        <v>0.625</v>
      </c>
      <c r="T67" s="520">
        <f t="array" ref="T67">IF(AND(H67:Q67=H67:Q67,H67:Q67="-"),"",STDEV(IF(H67:Q67="-","",H67:Q67))/AVERAGE(IF(H67:Q67="-","",H67:Q67+0.000000000000001)))</f>
        <v>0.71242163191375341</v>
      </c>
      <c r="U67" s="31"/>
      <c r="V67" s="31"/>
      <c r="W67" s="30">
        <f t="array" ref="W67">IF(AND(H67:Q67=H67:Q67,H67:Q67="-"),"",AVERAGE(H67:Q67))</f>
        <v>5.625</v>
      </c>
      <c r="X67" s="31"/>
      <c r="Y67" s="39" t="str">
        <f t="shared" si="0"/>
        <v>NO</v>
      </c>
      <c r="Z67" s="36"/>
      <c r="AA67" s="36"/>
      <c r="AB67" s="36"/>
      <c r="AC67" s="36"/>
      <c r="AD67" s="477"/>
      <c r="AE67" s="560">
        <v>7</v>
      </c>
      <c r="AF67" s="560">
        <v>8</v>
      </c>
      <c r="AG67" s="488">
        <f t="shared" si="1"/>
        <v>-1</v>
      </c>
      <c r="AH67" s="36"/>
      <c r="AI67" s="36"/>
      <c r="AJ67" s="36"/>
      <c r="AK67" s="36"/>
      <c r="AL67" s="36"/>
      <c r="AM67" s="36"/>
      <c r="AN67" s="36"/>
      <c r="AO67" s="36"/>
      <c r="AP67" s="36"/>
      <c r="AQ67" s="36"/>
      <c r="AR67" s="36"/>
      <c r="AS67" s="36"/>
      <c r="AT67" s="36"/>
      <c r="AU67" s="36"/>
      <c r="AV67" s="36"/>
      <c r="AW67" s="36"/>
      <c r="AX67" s="36"/>
      <c r="AY67" s="36"/>
      <c r="AZ67" s="36"/>
      <c r="BA67" s="36"/>
      <c r="BB67" s="36"/>
      <c r="BC67" s="36"/>
      <c r="BD67" s="284"/>
      <c r="BE67" s="284"/>
      <c r="BF67" s="284"/>
      <c r="BG67" s="284"/>
      <c r="BH67" s="284"/>
      <c r="BI67" s="284"/>
      <c r="BJ67" s="284"/>
      <c r="BK67" s="284"/>
      <c r="BL67" s="284"/>
      <c r="BM67" s="284"/>
      <c r="BN67" s="284"/>
      <c r="BO67" s="284"/>
      <c r="BP67" s="284"/>
      <c r="BQ67" s="284"/>
      <c r="BR67" s="284"/>
      <c r="BS67" s="284"/>
      <c r="BT67" s="284"/>
      <c r="BU67" s="284"/>
    </row>
    <row r="68" spans="1:73" s="481" customFormat="1" ht="12.95" customHeight="1">
      <c r="A68" s="516" t="s">
        <v>138</v>
      </c>
      <c r="B68" s="517">
        <v>2011</v>
      </c>
      <c r="C68" s="517"/>
      <c r="D68" s="552">
        <v>99</v>
      </c>
      <c r="E68" s="556">
        <v>76</v>
      </c>
      <c r="F68" s="554">
        <v>1</v>
      </c>
      <c r="G68" s="557">
        <v>3</v>
      </c>
      <c r="H68" s="560">
        <v>7</v>
      </c>
      <c r="I68" s="560">
        <v>7</v>
      </c>
      <c r="J68" s="560">
        <v>7</v>
      </c>
      <c r="K68" s="560">
        <v>7</v>
      </c>
      <c r="L68" s="560">
        <v>7</v>
      </c>
      <c r="M68" s="560">
        <v>7</v>
      </c>
      <c r="N68" s="560">
        <v>5</v>
      </c>
      <c r="O68" s="560"/>
      <c r="P68" s="560"/>
      <c r="Q68" s="560">
        <v>7</v>
      </c>
      <c r="R68" s="518">
        <f t="shared" si="2"/>
        <v>7</v>
      </c>
      <c r="S68" s="519">
        <f t="array" ref="S68">IF(COUNT(H68:Q68)=0,"",COUNT(IF(H68:Q68=R68,H68:Q68,""))/COUNT(H68:Q68))</f>
        <v>0.875</v>
      </c>
      <c r="T68" s="520">
        <f t="array" ref="T68">IF(AND(H68:Q68=H68:Q68,H68:Q68="-"),"",STDEV(IF(H68:Q68="-","",H68:Q68))/AVERAGE(IF(H68:Q68="-","",H68:Q68+0.000000000000001)))</f>
        <v>0.53954996008425071</v>
      </c>
      <c r="U68" s="31"/>
      <c r="V68" s="31"/>
      <c r="W68" s="30">
        <f t="array" ref="W68">IF(AND(H68:Q68=H68:Q68,H68:Q68="-"),"",AVERAGE(H68:Q68))</f>
        <v>6.75</v>
      </c>
      <c r="X68" s="31"/>
      <c r="Y68" s="39" t="str">
        <f t="shared" si="0"/>
        <v>YES</v>
      </c>
      <c r="Z68" s="36"/>
      <c r="AA68" s="36"/>
      <c r="AB68" s="36"/>
      <c r="AC68" s="36"/>
      <c r="AD68" s="477"/>
      <c r="AE68" s="560">
        <v>6</v>
      </c>
      <c r="AF68" s="560">
        <v>5</v>
      </c>
      <c r="AG68" s="488">
        <f t="shared" si="1"/>
        <v>1</v>
      </c>
      <c r="AH68" s="36"/>
      <c r="AI68" s="36"/>
      <c r="AJ68" s="36"/>
      <c r="AK68" s="36"/>
      <c r="AL68" s="36"/>
      <c r="AM68" s="36"/>
      <c r="AN68" s="36"/>
      <c r="AO68" s="36"/>
      <c r="AP68" s="36"/>
      <c r="AQ68" s="36"/>
      <c r="AR68" s="36"/>
      <c r="AS68" s="36"/>
      <c r="AT68" s="36"/>
      <c r="AU68" s="36"/>
      <c r="AV68" s="36"/>
      <c r="AW68" s="36"/>
      <c r="AX68" s="36"/>
      <c r="AY68" s="36"/>
      <c r="AZ68" s="36"/>
      <c r="BA68" s="36"/>
      <c r="BB68" s="36"/>
      <c r="BC68" s="36"/>
      <c r="BD68" s="284"/>
      <c r="BE68" s="284"/>
      <c r="BF68" s="284"/>
      <c r="BG68" s="284"/>
      <c r="BH68" s="284"/>
      <c r="BI68" s="284"/>
      <c r="BJ68" s="284"/>
      <c r="BK68" s="284"/>
      <c r="BL68" s="284"/>
      <c r="BM68" s="284"/>
      <c r="BN68" s="284"/>
      <c r="BO68" s="284"/>
      <c r="BP68" s="284"/>
      <c r="BQ68" s="284"/>
      <c r="BR68" s="284"/>
      <c r="BS68" s="284"/>
      <c r="BT68" s="284"/>
      <c r="BU68" s="284"/>
    </row>
    <row r="69" spans="1:73" s="481" customFormat="1" ht="12.95" customHeight="1">
      <c r="A69" s="516" t="s">
        <v>138</v>
      </c>
      <c r="B69" s="517">
        <v>2011</v>
      </c>
      <c r="C69" s="517"/>
      <c r="D69" s="552">
        <v>100</v>
      </c>
      <c r="E69" s="556">
        <v>63</v>
      </c>
      <c r="F69" s="554">
        <v>1</v>
      </c>
      <c r="G69" s="557">
        <v>3</v>
      </c>
      <c r="H69" s="560">
        <v>5</v>
      </c>
      <c r="I69" s="560">
        <v>5</v>
      </c>
      <c r="J69" s="560">
        <v>0</v>
      </c>
      <c r="K69" s="560">
        <v>5</v>
      </c>
      <c r="L69" s="560">
        <v>5</v>
      </c>
      <c r="M69" s="560">
        <v>0</v>
      </c>
      <c r="N69" s="560">
        <v>5</v>
      </c>
      <c r="O69" s="560"/>
      <c r="P69" s="560"/>
      <c r="Q69" s="560">
        <v>0</v>
      </c>
      <c r="R69" s="518">
        <f t="shared" si="2"/>
        <v>5</v>
      </c>
      <c r="S69" s="519">
        <f t="array" ref="S69">IF(COUNT(H69:Q69)=0,"",COUNT(IF(H69:Q69=R69,H69:Q69,""))/COUNT(H69:Q69))</f>
        <v>0.625</v>
      </c>
      <c r="T69" s="520">
        <f t="array" ref="T69">IF(AND(H69:Q69=H69:Q69,H69:Q69="-"),"",STDEV(IF(H69:Q69="-","",H69:Q69))/AVERAGE(IF(H69:Q69="-","",H69:Q69+0.000000000000001)))</f>
        <v>1.0540925533894596</v>
      </c>
      <c r="U69" s="31"/>
      <c r="V69" s="31"/>
      <c r="W69" s="30">
        <f t="array" ref="W69">IF(AND(H69:Q69=H69:Q69,H69:Q69="-"),"",AVERAGE(H69:Q69))</f>
        <v>3.125</v>
      </c>
      <c r="X69" s="31"/>
      <c r="Y69" s="39" t="str">
        <f t="shared" ref="Y69:Y84" si="3">IF(S69="","",IF(S69&gt;=80%,"YES","NO"))</f>
        <v>NO</v>
      </c>
      <c r="Z69" s="36"/>
      <c r="AA69" s="36"/>
      <c r="AB69" s="36"/>
      <c r="AC69" s="36"/>
      <c r="AD69" s="477"/>
      <c r="AE69" s="560">
        <v>6</v>
      </c>
      <c r="AF69" s="560">
        <v>8</v>
      </c>
      <c r="AG69" s="488">
        <f t="shared" ref="AG69:AG84" si="4">IF(OR(AE69="-",AF69="-"),"",AE69-AF69)</f>
        <v>-2</v>
      </c>
      <c r="AH69" s="36"/>
      <c r="AI69" s="36"/>
      <c r="AJ69" s="36"/>
      <c r="AK69" s="36"/>
      <c r="AL69" s="36"/>
      <c r="AM69" s="36"/>
      <c r="AN69" s="36"/>
      <c r="AO69" s="36"/>
      <c r="AP69" s="36"/>
      <c r="AQ69" s="36"/>
      <c r="AR69" s="36"/>
      <c r="AS69" s="36"/>
      <c r="AT69" s="36"/>
      <c r="AU69" s="36"/>
      <c r="AV69" s="36"/>
      <c r="AW69" s="36"/>
      <c r="AX69" s="36"/>
      <c r="AY69" s="36"/>
      <c r="AZ69" s="36"/>
      <c r="BA69" s="36"/>
      <c r="BB69" s="36"/>
      <c r="BC69" s="36"/>
      <c r="BD69" s="284"/>
      <c r="BE69" s="284"/>
      <c r="BF69" s="284"/>
      <c r="BG69" s="284"/>
      <c r="BH69" s="284"/>
      <c r="BI69" s="284"/>
      <c r="BJ69" s="284"/>
      <c r="BK69" s="284"/>
      <c r="BL69" s="284"/>
      <c r="BM69" s="284"/>
      <c r="BN69" s="284"/>
      <c r="BO69" s="284"/>
      <c r="BP69" s="284"/>
      <c r="BQ69" s="284"/>
      <c r="BR69" s="284"/>
      <c r="BS69" s="284"/>
      <c r="BT69" s="284"/>
      <c r="BU69" s="284"/>
    </row>
    <row r="70" spans="1:73" s="481" customFormat="1" ht="12.95" customHeight="1">
      <c r="A70" s="516" t="s">
        <v>138</v>
      </c>
      <c r="B70" s="517">
        <v>2011</v>
      </c>
      <c r="C70" s="517"/>
      <c r="D70" s="552">
        <v>103</v>
      </c>
      <c r="E70" s="556">
        <v>63</v>
      </c>
      <c r="F70" s="554">
        <v>1</v>
      </c>
      <c r="G70" s="557">
        <v>3</v>
      </c>
      <c r="H70" s="560">
        <v>5</v>
      </c>
      <c r="I70" s="560">
        <v>5</v>
      </c>
      <c r="J70" s="560">
        <v>5</v>
      </c>
      <c r="K70" s="560">
        <v>5</v>
      </c>
      <c r="L70" s="560">
        <v>5</v>
      </c>
      <c r="M70" s="560">
        <v>5</v>
      </c>
      <c r="N70" s="560">
        <v>5</v>
      </c>
      <c r="O70" s="560"/>
      <c r="P70" s="560"/>
      <c r="Q70" s="560">
        <v>6</v>
      </c>
      <c r="R70" s="518">
        <f t="shared" ref="R70:R84" si="5">MODE(H70:P70)</f>
        <v>5</v>
      </c>
      <c r="S70" s="519">
        <f t="array" ref="S70">IF(COUNT(H70:Q70)=0,"",COUNT(IF(H70:Q70=R70,H70:Q70,""))/COUNT(H70:Q70))</f>
        <v>0.875</v>
      </c>
      <c r="T70" s="520">
        <f t="array" ref="T70">IF(AND(H70:Q70=H70:Q70,H70:Q70="-"),"",STDEV(IF(H70:Q70="-","",H70:Q70))/AVERAGE(IF(H70:Q70="-","",H70:Q70+0.000000000000001)))</f>
        <v>0.53250480955488833</v>
      </c>
      <c r="U70" s="31"/>
      <c r="V70" s="31"/>
      <c r="W70" s="30">
        <f t="array" ref="W70">IF(AND(H70:Q70=H70:Q70,H70:Q70="-"),"",AVERAGE(H70:Q70))</f>
        <v>5.125</v>
      </c>
      <c r="X70" s="31"/>
      <c r="Y70" s="39" t="str">
        <f t="shared" si="3"/>
        <v>YES</v>
      </c>
      <c r="Z70" s="36"/>
      <c r="AA70" s="36"/>
      <c r="AB70" s="36"/>
      <c r="AC70" s="36"/>
      <c r="AD70" s="477"/>
      <c r="AE70" s="560">
        <v>6</v>
      </c>
      <c r="AF70" s="560">
        <v>6</v>
      </c>
      <c r="AG70" s="488">
        <f t="shared" si="4"/>
        <v>0</v>
      </c>
      <c r="AH70" s="36"/>
      <c r="AI70" s="36"/>
      <c r="AJ70" s="36"/>
      <c r="AK70" s="36"/>
      <c r="AL70" s="36"/>
      <c r="AM70" s="36"/>
      <c r="AN70" s="36"/>
      <c r="AO70" s="36"/>
      <c r="AP70" s="36"/>
      <c r="AQ70" s="36"/>
      <c r="AR70" s="36"/>
      <c r="AS70" s="36"/>
      <c r="AT70" s="36"/>
      <c r="AU70" s="36"/>
      <c r="AV70" s="36"/>
      <c r="AW70" s="36"/>
      <c r="AX70" s="36"/>
      <c r="AY70" s="36"/>
      <c r="AZ70" s="36"/>
      <c r="BA70" s="36"/>
      <c r="BB70" s="36"/>
      <c r="BC70" s="36"/>
      <c r="BD70" s="284"/>
      <c r="BE70" s="284"/>
      <c r="BF70" s="284"/>
      <c r="BG70" s="284"/>
      <c r="BH70" s="284"/>
      <c r="BI70" s="284"/>
      <c r="BJ70" s="284"/>
      <c r="BK70" s="284"/>
      <c r="BL70" s="284"/>
      <c r="BM70" s="284"/>
      <c r="BN70" s="284"/>
      <c r="BO70" s="284"/>
      <c r="BP70" s="284"/>
      <c r="BQ70" s="284"/>
      <c r="BR70" s="284"/>
      <c r="BS70" s="284"/>
      <c r="BT70" s="284"/>
      <c r="BU70" s="284"/>
    </row>
    <row r="71" spans="1:73" s="481" customFormat="1" ht="12.95" customHeight="1">
      <c r="A71" s="516" t="s">
        <v>138</v>
      </c>
      <c r="B71" s="517">
        <v>2011</v>
      </c>
      <c r="C71" s="517"/>
      <c r="D71" s="552">
        <v>104</v>
      </c>
      <c r="E71" s="556">
        <v>72</v>
      </c>
      <c r="F71" s="554">
        <v>1</v>
      </c>
      <c r="G71" s="557">
        <v>3</v>
      </c>
      <c r="H71" s="560">
        <v>5</v>
      </c>
      <c r="I71" s="560">
        <v>5</v>
      </c>
      <c r="J71" s="560">
        <v>5</v>
      </c>
      <c r="K71" s="560">
        <v>5</v>
      </c>
      <c r="L71" s="560">
        <v>5</v>
      </c>
      <c r="M71" s="560">
        <v>5</v>
      </c>
      <c r="N71" s="560">
        <v>5</v>
      </c>
      <c r="O71" s="560"/>
      <c r="P71" s="560"/>
      <c r="Q71" s="560">
        <v>0</v>
      </c>
      <c r="R71" s="518">
        <f t="shared" si="5"/>
        <v>5</v>
      </c>
      <c r="S71" s="519">
        <f t="array" ref="S71">IF(COUNT(H71:Q71)=0,"",COUNT(IF(H71:Q71=R71,H71:Q71,""))/COUNT(H71:Q71))</f>
        <v>0.875</v>
      </c>
      <c r="T71" s="520">
        <f t="array" ref="T71">IF(AND(H71:Q71=H71:Q71,H71:Q71="-"),"",STDEV(IF(H71:Q71="-","",H71:Q71))/AVERAGE(IF(H71:Q71="-","",H71:Q71+0.000000000000001)))</f>
        <v>0.69006555934235403</v>
      </c>
      <c r="U71" s="31"/>
      <c r="V71" s="31"/>
      <c r="W71" s="30">
        <f t="array" ref="W71">IF(AND(H71:Q71=H71:Q71,H71:Q71="-"),"",AVERAGE(H71:Q71))</f>
        <v>4.375</v>
      </c>
      <c r="X71" s="31"/>
      <c r="Y71" s="39" t="str">
        <f t="shared" si="3"/>
        <v>YES</v>
      </c>
      <c r="Z71" s="36"/>
      <c r="AA71" s="36"/>
      <c r="AB71" s="36"/>
      <c r="AC71" s="36"/>
      <c r="AD71" s="477"/>
      <c r="AE71" s="560">
        <v>7</v>
      </c>
      <c r="AF71" s="560">
        <v>0</v>
      </c>
      <c r="AG71" s="488">
        <f t="shared" si="4"/>
        <v>7</v>
      </c>
      <c r="AH71" s="36"/>
      <c r="AI71" s="36"/>
      <c r="AJ71" s="36"/>
      <c r="AK71" s="36"/>
      <c r="AL71" s="36"/>
      <c r="AM71" s="36"/>
      <c r="AN71" s="36"/>
      <c r="AO71" s="36"/>
      <c r="AP71" s="36"/>
      <c r="AQ71" s="36"/>
      <c r="AR71" s="36"/>
      <c r="AS71" s="36"/>
      <c r="AT71" s="36"/>
      <c r="AU71" s="36"/>
      <c r="AV71" s="36"/>
      <c r="AW71" s="36"/>
      <c r="AX71" s="36"/>
      <c r="AY71" s="36"/>
      <c r="AZ71" s="36"/>
      <c r="BA71" s="36"/>
      <c r="BB71" s="36"/>
      <c r="BC71" s="36"/>
      <c r="BD71" s="284"/>
      <c r="BE71" s="284"/>
      <c r="BF71" s="284"/>
      <c r="BG71" s="284"/>
      <c r="BH71" s="284"/>
      <c r="BI71" s="284"/>
      <c r="BJ71" s="284"/>
      <c r="BK71" s="284"/>
      <c r="BL71" s="284"/>
      <c r="BM71" s="284"/>
      <c r="BN71" s="284"/>
      <c r="BO71" s="284"/>
      <c r="BP71" s="284"/>
      <c r="BQ71" s="284"/>
      <c r="BR71" s="284"/>
      <c r="BS71" s="284"/>
      <c r="BT71" s="284"/>
      <c r="BU71" s="284"/>
    </row>
    <row r="72" spans="1:73" s="481" customFormat="1" ht="12.95" customHeight="1">
      <c r="A72" s="516" t="s">
        <v>138</v>
      </c>
      <c r="B72" s="517">
        <v>2011</v>
      </c>
      <c r="C72" s="517"/>
      <c r="D72" s="552">
        <v>105</v>
      </c>
      <c r="E72" s="556">
        <v>69</v>
      </c>
      <c r="F72" s="554">
        <v>1</v>
      </c>
      <c r="G72" s="557">
        <v>3</v>
      </c>
      <c r="H72" s="560">
        <v>7</v>
      </c>
      <c r="I72" s="560">
        <v>7</v>
      </c>
      <c r="J72" s="560">
        <v>7</v>
      </c>
      <c r="K72" s="560">
        <v>7</v>
      </c>
      <c r="L72" s="560">
        <v>5</v>
      </c>
      <c r="M72" s="560">
        <v>7</v>
      </c>
      <c r="N72" s="560">
        <v>7</v>
      </c>
      <c r="O72" s="560"/>
      <c r="P72" s="560"/>
      <c r="Q72" s="560">
        <v>0</v>
      </c>
      <c r="R72" s="518">
        <f t="shared" si="5"/>
        <v>7</v>
      </c>
      <c r="S72" s="519">
        <f t="array" ref="S72">IF(COUNT(H72:Q72)=0,"",COUNT(IF(H72:Q72=R72,H72:Q72,""))/COUNT(H72:Q72))</f>
        <v>0.75</v>
      </c>
      <c r="T72" s="520">
        <f t="array" ref="T72">IF(AND(H72:Q72=H72:Q72,H72:Q72="-"),"",STDEV(IF(H72:Q72="-","",H72:Q72))/AVERAGE(IF(H72:Q72="-","",H72:Q72+0.000000000000001)))</f>
        <v>0.70244995826464574</v>
      </c>
      <c r="U72" s="31"/>
      <c r="V72" s="31"/>
      <c r="W72" s="30">
        <f t="array" ref="W72">IF(AND(H72:Q72=H72:Q72,H72:Q72="-"),"",AVERAGE(H72:Q72))</f>
        <v>5.875</v>
      </c>
      <c r="X72" s="31"/>
      <c r="Y72" s="39" t="str">
        <f t="shared" si="3"/>
        <v>NO</v>
      </c>
      <c r="Z72" s="36"/>
      <c r="AA72" s="36"/>
      <c r="AB72" s="36"/>
      <c r="AC72" s="36"/>
      <c r="AD72" s="477"/>
      <c r="AE72" s="560">
        <v>7</v>
      </c>
      <c r="AF72" s="560">
        <v>8</v>
      </c>
      <c r="AG72" s="488">
        <f t="shared" si="4"/>
        <v>-1</v>
      </c>
      <c r="AH72" s="36"/>
      <c r="AI72" s="36"/>
      <c r="AJ72" s="36"/>
      <c r="AK72" s="36"/>
      <c r="AL72" s="36"/>
      <c r="AM72" s="36"/>
      <c r="AN72" s="36"/>
      <c r="AO72" s="36"/>
      <c r="AP72" s="36"/>
      <c r="AQ72" s="36"/>
      <c r="AR72" s="36"/>
      <c r="AS72" s="36"/>
      <c r="AT72" s="36"/>
      <c r="AU72" s="36"/>
      <c r="AV72" s="36"/>
      <c r="AW72" s="36"/>
      <c r="AX72" s="36"/>
      <c r="AY72" s="36"/>
      <c r="AZ72" s="36"/>
      <c r="BA72" s="36"/>
      <c r="BB72" s="36"/>
      <c r="BC72" s="36"/>
      <c r="BD72" s="284"/>
      <c r="BE72" s="284"/>
      <c r="BF72" s="284"/>
      <c r="BG72" s="284"/>
      <c r="BH72" s="284"/>
      <c r="BI72" s="284"/>
      <c r="BJ72" s="284"/>
      <c r="BK72" s="284"/>
      <c r="BL72" s="284"/>
      <c r="BM72" s="284"/>
      <c r="BN72" s="284"/>
      <c r="BO72" s="284"/>
      <c r="BP72" s="284"/>
      <c r="BQ72" s="284"/>
      <c r="BR72" s="284"/>
      <c r="BS72" s="284"/>
      <c r="BT72" s="284"/>
      <c r="BU72" s="284"/>
    </row>
    <row r="73" spans="1:73" s="481" customFormat="1" ht="12.95" customHeight="1">
      <c r="A73" s="516" t="s">
        <v>138</v>
      </c>
      <c r="B73" s="517">
        <v>2011</v>
      </c>
      <c r="C73" s="517"/>
      <c r="D73" s="552">
        <v>106</v>
      </c>
      <c r="E73" s="556">
        <v>74</v>
      </c>
      <c r="F73" s="554">
        <v>1</v>
      </c>
      <c r="G73" s="557">
        <v>3</v>
      </c>
      <c r="H73" s="560">
        <v>6</v>
      </c>
      <c r="I73" s="560">
        <v>6</v>
      </c>
      <c r="J73" s="560">
        <v>6</v>
      </c>
      <c r="K73" s="560">
        <v>6</v>
      </c>
      <c r="L73" s="560">
        <v>6</v>
      </c>
      <c r="M73" s="560">
        <v>7</v>
      </c>
      <c r="N73" s="560">
        <v>6</v>
      </c>
      <c r="O73" s="560"/>
      <c r="P73" s="560"/>
      <c r="Q73" s="560">
        <v>8</v>
      </c>
      <c r="R73" s="518">
        <f t="shared" si="5"/>
        <v>6</v>
      </c>
      <c r="S73" s="519">
        <f t="array" ref="S73">IF(COUNT(H73:Q73)=0,"",COUNT(IF(H73:Q73=R73,H73:Q73,""))/COUNT(H73:Q73))</f>
        <v>0.75</v>
      </c>
      <c r="T73" s="520">
        <f t="array" ref="T73">IF(AND(H73:Q73=H73:Q73,H73:Q73="-"),"",STDEV(IF(H73:Q73="-","",H73:Q73))/AVERAGE(IF(H73:Q73="-","",H73:Q73+0.000000000000001)))</f>
        <v>0.54252303188097062</v>
      </c>
      <c r="U73" s="31"/>
      <c r="V73" s="31"/>
      <c r="W73" s="30">
        <f t="array" ref="W73">IF(AND(H73:Q73=H73:Q73,H73:Q73="-"),"",AVERAGE(H73:Q73))</f>
        <v>6.375</v>
      </c>
      <c r="X73" s="31"/>
      <c r="Y73" s="39" t="str">
        <f t="shared" si="3"/>
        <v>NO</v>
      </c>
      <c r="Z73" s="36"/>
      <c r="AA73" s="36"/>
      <c r="AB73" s="36"/>
      <c r="AC73" s="36"/>
      <c r="AD73" s="477"/>
      <c r="AE73" s="560">
        <v>6</v>
      </c>
      <c r="AF73" s="560">
        <v>8</v>
      </c>
      <c r="AG73" s="488">
        <f t="shared" si="4"/>
        <v>-2</v>
      </c>
      <c r="AH73" s="36"/>
      <c r="AI73" s="36"/>
      <c r="AJ73" s="36"/>
      <c r="AK73" s="36"/>
      <c r="AL73" s="36"/>
      <c r="AM73" s="36"/>
      <c r="AN73" s="36"/>
      <c r="AO73" s="36"/>
      <c r="AP73" s="36"/>
      <c r="AQ73" s="36"/>
      <c r="AR73" s="36"/>
      <c r="AS73" s="36"/>
      <c r="AT73" s="36"/>
      <c r="AU73" s="36"/>
      <c r="AV73" s="36"/>
      <c r="AW73" s="36"/>
      <c r="AX73" s="36"/>
      <c r="AY73" s="36"/>
      <c r="AZ73" s="36"/>
      <c r="BA73" s="36"/>
      <c r="BB73" s="36"/>
      <c r="BC73" s="36"/>
      <c r="BD73" s="284"/>
      <c r="BE73" s="284"/>
      <c r="BF73" s="284"/>
      <c r="BG73" s="284"/>
      <c r="BH73" s="284"/>
      <c r="BI73" s="284"/>
      <c r="BJ73" s="284"/>
      <c r="BK73" s="284"/>
      <c r="BL73" s="284"/>
      <c r="BM73" s="284"/>
      <c r="BN73" s="284"/>
      <c r="BO73" s="284"/>
      <c r="BP73" s="284"/>
      <c r="BQ73" s="284"/>
      <c r="BR73" s="284"/>
      <c r="BS73" s="284"/>
      <c r="BT73" s="284"/>
      <c r="BU73" s="284"/>
    </row>
    <row r="74" spans="1:73" s="481" customFormat="1" ht="12.95" customHeight="1">
      <c r="A74" s="516" t="s">
        <v>138</v>
      </c>
      <c r="B74" s="517">
        <v>2011</v>
      </c>
      <c r="C74" s="517"/>
      <c r="D74" s="552">
        <v>108</v>
      </c>
      <c r="E74" s="556">
        <v>75</v>
      </c>
      <c r="F74" s="554">
        <v>1</v>
      </c>
      <c r="G74" s="557">
        <v>3</v>
      </c>
      <c r="H74" s="560">
        <v>8</v>
      </c>
      <c r="I74" s="560">
        <v>8</v>
      </c>
      <c r="J74" s="560">
        <v>6</v>
      </c>
      <c r="K74" s="560">
        <v>6</v>
      </c>
      <c r="L74" s="560">
        <v>6</v>
      </c>
      <c r="M74" s="560">
        <v>8</v>
      </c>
      <c r="N74" s="560">
        <v>6</v>
      </c>
      <c r="O74" s="560"/>
      <c r="P74" s="560"/>
      <c r="Q74" s="560">
        <v>0</v>
      </c>
      <c r="R74" s="518">
        <f t="shared" si="5"/>
        <v>6</v>
      </c>
      <c r="S74" s="519">
        <f t="array" ref="S74">IF(COUNT(H74:Q74)=0,"",COUNT(IF(H74:Q74=R74,H74:Q74,""))/COUNT(H74:Q74))</f>
        <v>0.5</v>
      </c>
      <c r="T74" s="520">
        <f t="array" ref="T74">IF(AND(H74:Q74=H74:Q74,H74:Q74="-"),"",STDEV(IF(H74:Q74="-","",H74:Q74))/AVERAGE(IF(H74:Q74="-","",H74:Q74+0.000000000000001)))</f>
        <v>0.71362403214806258</v>
      </c>
      <c r="U74" s="31"/>
      <c r="V74" s="31"/>
      <c r="W74" s="30">
        <f t="array" ref="W74">IF(AND(H74:Q74=H74:Q74,H74:Q74="-"),"",AVERAGE(H74:Q74))</f>
        <v>6</v>
      </c>
      <c r="X74" s="31"/>
      <c r="Y74" s="39" t="str">
        <f t="shared" si="3"/>
        <v>NO</v>
      </c>
      <c r="Z74" s="36"/>
      <c r="AA74" s="36"/>
      <c r="AB74" s="36"/>
      <c r="AC74" s="36"/>
      <c r="AD74" s="477"/>
      <c r="AE74" s="560">
        <v>0</v>
      </c>
      <c r="AF74" s="560">
        <v>6</v>
      </c>
      <c r="AG74" s="488">
        <f t="shared" si="4"/>
        <v>-6</v>
      </c>
      <c r="AH74" s="36"/>
      <c r="AI74" s="36"/>
      <c r="AJ74" s="36"/>
      <c r="AK74" s="36"/>
      <c r="AL74" s="36"/>
      <c r="AM74" s="36"/>
      <c r="AN74" s="36"/>
      <c r="AO74" s="36"/>
      <c r="AP74" s="36"/>
      <c r="AQ74" s="36"/>
      <c r="AR74" s="36"/>
      <c r="AS74" s="36"/>
      <c r="AT74" s="36"/>
      <c r="AU74" s="36"/>
      <c r="AV74" s="36"/>
      <c r="AW74" s="36"/>
      <c r="AX74" s="36"/>
      <c r="AY74" s="36"/>
      <c r="AZ74" s="36"/>
      <c r="BA74" s="36"/>
      <c r="BB74" s="36"/>
      <c r="BC74" s="36"/>
      <c r="BD74" s="284"/>
      <c r="BE74" s="284"/>
      <c r="BF74" s="284"/>
      <c r="BG74" s="284"/>
      <c r="BH74" s="284"/>
      <c r="BI74" s="284"/>
      <c r="BJ74" s="284"/>
      <c r="BK74" s="284"/>
      <c r="BL74" s="284"/>
      <c r="BM74" s="284"/>
      <c r="BN74" s="284"/>
      <c r="BO74" s="284"/>
      <c r="BP74" s="284"/>
      <c r="BQ74" s="284"/>
      <c r="BR74" s="284"/>
      <c r="BS74" s="284"/>
      <c r="BT74" s="284"/>
      <c r="BU74" s="284"/>
    </row>
    <row r="75" spans="1:73" s="481" customFormat="1" ht="12.95" customHeight="1">
      <c r="A75" s="516" t="s">
        <v>138</v>
      </c>
      <c r="B75" s="517">
        <v>2011</v>
      </c>
      <c r="C75" s="517"/>
      <c r="D75" s="552">
        <v>109</v>
      </c>
      <c r="E75" s="556">
        <v>58</v>
      </c>
      <c r="F75" s="554">
        <v>2</v>
      </c>
      <c r="G75" s="557">
        <v>3</v>
      </c>
      <c r="H75" s="560">
        <v>6</v>
      </c>
      <c r="I75" s="560">
        <v>6</v>
      </c>
      <c r="J75" s="560">
        <v>6</v>
      </c>
      <c r="K75" s="560">
        <v>6</v>
      </c>
      <c r="L75" s="560">
        <v>6</v>
      </c>
      <c r="M75" s="560">
        <v>0</v>
      </c>
      <c r="N75" s="560">
        <v>6</v>
      </c>
      <c r="O75" s="560"/>
      <c r="P75" s="560"/>
      <c r="Q75" s="560">
        <v>6</v>
      </c>
      <c r="R75" s="518">
        <f t="shared" si="5"/>
        <v>6</v>
      </c>
      <c r="S75" s="519">
        <f t="array" ref="S75">IF(COUNT(H75:Q75)=0,"",COUNT(IF(H75:Q75=R75,H75:Q75,""))/COUNT(H75:Q75))</f>
        <v>0.875</v>
      </c>
      <c r="T75" s="520">
        <f t="array" ref="T75">IF(AND(H75:Q75=H75:Q75,H75:Q75="-"),"",STDEV(IF(H75:Q75="-","",H75:Q75))/AVERAGE(IF(H75:Q75="-","",H75:Q75+0.000000000000001)))</f>
        <v>0.69006555934235403</v>
      </c>
      <c r="U75" s="31"/>
      <c r="V75" s="31"/>
      <c r="W75" s="30">
        <f t="array" ref="W75">IF(AND(H75:Q75=H75:Q75,H75:Q75="-"),"",AVERAGE(H75:Q75))</f>
        <v>5.25</v>
      </c>
      <c r="X75" s="31"/>
      <c r="Y75" s="39" t="str">
        <f t="shared" si="3"/>
        <v>YES</v>
      </c>
      <c r="Z75" s="36"/>
      <c r="AA75" s="36"/>
      <c r="AB75" s="36"/>
      <c r="AC75" s="36"/>
      <c r="AD75" s="477"/>
      <c r="AE75" s="560">
        <v>5</v>
      </c>
      <c r="AF75" s="560">
        <v>7</v>
      </c>
      <c r="AG75" s="488">
        <f t="shared" si="4"/>
        <v>-2</v>
      </c>
      <c r="AH75" s="36"/>
      <c r="AI75" s="36"/>
      <c r="AJ75" s="36"/>
      <c r="AK75" s="36"/>
      <c r="AL75" s="36"/>
      <c r="AM75" s="36"/>
      <c r="AN75" s="36"/>
      <c r="AO75" s="36"/>
      <c r="AP75" s="36"/>
      <c r="AQ75" s="36"/>
      <c r="AR75" s="36"/>
      <c r="AS75" s="36"/>
      <c r="AT75" s="36"/>
      <c r="AU75" s="36"/>
      <c r="AV75" s="36"/>
      <c r="AW75" s="36"/>
      <c r="AX75" s="36"/>
      <c r="AY75" s="36"/>
      <c r="AZ75" s="36"/>
      <c r="BA75" s="36"/>
      <c r="BB75" s="36"/>
      <c r="BC75" s="36"/>
      <c r="BD75" s="284"/>
      <c r="BE75" s="284"/>
      <c r="BF75" s="284"/>
      <c r="BG75" s="284"/>
      <c r="BH75" s="284"/>
      <c r="BI75" s="284"/>
      <c r="BJ75" s="284"/>
      <c r="BK75" s="284"/>
      <c r="BL75" s="284"/>
      <c r="BM75" s="284"/>
      <c r="BN75" s="284"/>
      <c r="BO75" s="284"/>
      <c r="BP75" s="284"/>
      <c r="BQ75" s="284"/>
      <c r="BR75" s="284"/>
      <c r="BS75" s="284"/>
      <c r="BT75" s="284"/>
      <c r="BU75" s="284"/>
    </row>
    <row r="76" spans="1:73" s="481" customFormat="1" ht="12.95" customHeight="1">
      <c r="A76" s="516" t="s">
        <v>138</v>
      </c>
      <c r="B76" s="517">
        <v>2011</v>
      </c>
      <c r="C76" s="517"/>
      <c r="D76" s="552">
        <v>111</v>
      </c>
      <c r="E76" s="556">
        <v>72</v>
      </c>
      <c r="F76" s="554">
        <v>1</v>
      </c>
      <c r="G76" s="557">
        <v>3</v>
      </c>
      <c r="H76" s="560">
        <v>6</v>
      </c>
      <c r="I76" s="560">
        <v>7</v>
      </c>
      <c r="J76" s="560">
        <v>6</v>
      </c>
      <c r="K76" s="560">
        <v>6</v>
      </c>
      <c r="L76" s="560">
        <v>6</v>
      </c>
      <c r="M76" s="560">
        <v>6</v>
      </c>
      <c r="N76" s="560">
        <v>6</v>
      </c>
      <c r="O76" s="560"/>
      <c r="P76" s="560"/>
      <c r="Q76" s="560">
        <v>7</v>
      </c>
      <c r="R76" s="518">
        <f t="shared" si="5"/>
        <v>6</v>
      </c>
      <c r="S76" s="519">
        <f t="array" ref="S76">IF(COUNT(H76:Q76)=0,"",COUNT(IF(H76:Q76=R76,H76:Q76,""))/COUNT(H76:Q76))</f>
        <v>0.75</v>
      </c>
      <c r="T76" s="520">
        <f t="array" ref="T76">IF(AND(H76:Q76=H76:Q76,H76:Q76="-"),"",STDEV(IF(H76:Q76="-","",H76:Q76))/AVERAGE(IF(H76:Q76="-","",H76:Q76+0.000000000000001)))</f>
        <v>0.53333333333333321</v>
      </c>
      <c r="U76" s="31"/>
      <c r="V76" s="31"/>
      <c r="W76" s="30">
        <f t="array" ref="W76">IF(AND(H76:Q76=H76:Q76,H76:Q76="-"),"",AVERAGE(H76:Q76))</f>
        <v>6.25</v>
      </c>
      <c r="X76" s="31"/>
      <c r="Y76" s="39" t="str">
        <f t="shared" si="3"/>
        <v>NO</v>
      </c>
      <c r="Z76" s="36"/>
      <c r="AA76" s="36"/>
      <c r="AB76" s="36"/>
      <c r="AC76" s="36"/>
      <c r="AD76" s="477"/>
      <c r="AE76" s="560">
        <v>5</v>
      </c>
      <c r="AF76" s="560">
        <v>7</v>
      </c>
      <c r="AG76" s="488">
        <f t="shared" si="4"/>
        <v>-2</v>
      </c>
      <c r="AH76" s="36"/>
      <c r="AI76" s="36"/>
      <c r="AJ76" s="36"/>
      <c r="AK76" s="36"/>
      <c r="AL76" s="36"/>
      <c r="AM76" s="36"/>
      <c r="AN76" s="36"/>
      <c r="AO76" s="36"/>
      <c r="AP76" s="36"/>
      <c r="AQ76" s="36"/>
      <c r="AR76" s="36"/>
      <c r="AS76" s="36"/>
      <c r="AT76" s="36"/>
      <c r="AU76" s="36"/>
      <c r="AV76" s="36"/>
      <c r="AW76" s="36"/>
      <c r="AX76" s="36"/>
      <c r="AY76" s="36"/>
      <c r="AZ76" s="36"/>
      <c r="BA76" s="36"/>
      <c r="BB76" s="36"/>
      <c r="BC76" s="36"/>
      <c r="BD76" s="284"/>
      <c r="BE76" s="284"/>
      <c r="BF76" s="284"/>
      <c r="BG76" s="284"/>
      <c r="BH76" s="284"/>
      <c r="BI76" s="284"/>
      <c r="BJ76" s="284"/>
      <c r="BK76" s="284"/>
      <c r="BL76" s="284"/>
      <c r="BM76" s="284"/>
      <c r="BN76" s="284"/>
      <c r="BO76" s="284"/>
      <c r="BP76" s="284"/>
      <c r="BQ76" s="284"/>
      <c r="BR76" s="284"/>
      <c r="BS76" s="284"/>
      <c r="BT76" s="284"/>
      <c r="BU76" s="284"/>
    </row>
    <row r="77" spans="1:73" s="481" customFormat="1" ht="12.95" customHeight="1">
      <c r="A77" s="516" t="s">
        <v>138</v>
      </c>
      <c r="B77" s="517">
        <v>2011</v>
      </c>
      <c r="C77" s="517"/>
      <c r="D77" s="552">
        <v>112</v>
      </c>
      <c r="E77" s="556">
        <v>68</v>
      </c>
      <c r="F77" s="554">
        <v>2</v>
      </c>
      <c r="G77" s="557">
        <v>3</v>
      </c>
      <c r="H77" s="560">
        <v>6</v>
      </c>
      <c r="I77" s="560">
        <v>5</v>
      </c>
      <c r="J77" s="560">
        <v>6</v>
      </c>
      <c r="K77" s="560">
        <v>5</v>
      </c>
      <c r="L77" s="560">
        <v>4</v>
      </c>
      <c r="M77" s="560">
        <v>6</v>
      </c>
      <c r="N77" s="560">
        <v>5</v>
      </c>
      <c r="O77" s="560"/>
      <c r="P77" s="560"/>
      <c r="Q77" s="560">
        <v>0</v>
      </c>
      <c r="R77" s="518">
        <f t="shared" si="5"/>
        <v>6</v>
      </c>
      <c r="S77" s="519">
        <f t="array" ref="S77">IF(COUNT(H77:Q77)=0,"",COUNT(IF(H77:Q77=R77,H77:Q77,""))/COUNT(H77:Q77))</f>
        <v>0.375</v>
      </c>
      <c r="T77" s="520">
        <f t="array" ref="T77">IF(AND(H77:Q77=H77:Q77,H77:Q77="-"),"",STDEV(IF(H77:Q77="-","",H77:Q77))/AVERAGE(IF(H77:Q77="-","",H77:Q77+0.000000000000001)))</f>
        <v>0.70994192089533492</v>
      </c>
      <c r="U77" s="31"/>
      <c r="V77" s="31"/>
      <c r="W77" s="30">
        <f t="array" ref="W77">IF(AND(H77:Q77=H77:Q77,H77:Q77="-"),"",AVERAGE(H77:Q77))</f>
        <v>4.625</v>
      </c>
      <c r="X77" s="31"/>
      <c r="Y77" s="39" t="str">
        <f t="shared" si="3"/>
        <v>NO</v>
      </c>
      <c r="Z77" s="36"/>
      <c r="AA77" s="36"/>
      <c r="AB77" s="36"/>
      <c r="AC77" s="36"/>
      <c r="AD77" s="477"/>
      <c r="AE77" s="560">
        <v>0</v>
      </c>
      <c r="AF77" s="560">
        <v>0</v>
      </c>
      <c r="AG77" s="488">
        <f t="shared" si="4"/>
        <v>0</v>
      </c>
      <c r="AH77" s="36"/>
      <c r="AI77" s="36"/>
      <c r="AJ77" s="36"/>
      <c r="AK77" s="36"/>
      <c r="AL77" s="36"/>
      <c r="AM77" s="36"/>
      <c r="AN77" s="36"/>
      <c r="AO77" s="36"/>
      <c r="AP77" s="36"/>
      <c r="AQ77" s="36"/>
      <c r="AR77" s="36"/>
      <c r="AS77" s="36"/>
      <c r="AT77" s="36"/>
      <c r="AU77" s="36"/>
      <c r="AV77" s="36"/>
      <c r="AW77" s="36"/>
      <c r="AX77" s="36"/>
      <c r="AY77" s="36"/>
      <c r="AZ77" s="36"/>
      <c r="BA77" s="36"/>
      <c r="BB77" s="36"/>
      <c r="BC77" s="36"/>
      <c r="BD77" s="284"/>
      <c r="BE77" s="284"/>
      <c r="BF77" s="284"/>
      <c r="BG77" s="284"/>
      <c r="BH77" s="284"/>
      <c r="BI77" s="284"/>
      <c r="BJ77" s="284"/>
      <c r="BK77" s="284"/>
      <c r="BL77" s="284"/>
      <c r="BM77" s="284"/>
      <c r="BN77" s="284"/>
      <c r="BO77" s="284"/>
      <c r="BP77" s="284"/>
      <c r="BQ77" s="284"/>
      <c r="BR77" s="284"/>
      <c r="BS77" s="284"/>
      <c r="BT77" s="284"/>
      <c r="BU77" s="284"/>
    </row>
    <row r="78" spans="1:73" s="481" customFormat="1" ht="12.95" customHeight="1">
      <c r="A78" s="516" t="s">
        <v>138</v>
      </c>
      <c r="B78" s="517">
        <v>2011</v>
      </c>
      <c r="C78" s="517"/>
      <c r="D78" s="552">
        <v>113</v>
      </c>
      <c r="E78" s="556">
        <v>66</v>
      </c>
      <c r="F78" s="554">
        <v>1</v>
      </c>
      <c r="G78" s="557">
        <v>3</v>
      </c>
      <c r="H78" s="560">
        <v>5</v>
      </c>
      <c r="I78" s="560">
        <v>5</v>
      </c>
      <c r="J78" s="560">
        <v>6</v>
      </c>
      <c r="K78" s="560">
        <v>5</v>
      </c>
      <c r="L78" s="560">
        <v>4</v>
      </c>
      <c r="M78" s="560">
        <v>6</v>
      </c>
      <c r="N78" s="560">
        <v>5</v>
      </c>
      <c r="O78" s="560"/>
      <c r="P78" s="560"/>
      <c r="Q78" s="560">
        <v>0</v>
      </c>
      <c r="R78" s="518">
        <f t="shared" si="5"/>
        <v>5</v>
      </c>
      <c r="S78" s="519">
        <f t="array" ref="S78">IF(COUNT(H78:Q78)=0,"",COUNT(IF(H78:Q78=R78,H78:Q78,""))/COUNT(H78:Q78))</f>
        <v>0.5</v>
      </c>
      <c r="T78" s="520">
        <f t="array" ref="T78">IF(AND(H78:Q78=H78:Q78,H78:Q78="-"),"",STDEV(IF(H78:Q78="-","",H78:Q78))/AVERAGE(IF(H78:Q78="-","",H78:Q78+0.000000000000001)))</f>
        <v>0.70759159905714075</v>
      </c>
      <c r="U78" s="31"/>
      <c r="V78" s="31"/>
      <c r="W78" s="30">
        <f t="array" ref="W78">IF(AND(H78:Q78=H78:Q78,H78:Q78="-"),"",AVERAGE(H78:Q78))</f>
        <v>4.5</v>
      </c>
      <c r="X78" s="31"/>
      <c r="Y78" s="39" t="str">
        <f t="shared" si="3"/>
        <v>NO</v>
      </c>
      <c r="Z78" s="36"/>
      <c r="AA78" s="36"/>
      <c r="AB78" s="36"/>
      <c r="AC78" s="36"/>
      <c r="AD78" s="477"/>
      <c r="AE78" s="560">
        <v>0</v>
      </c>
      <c r="AF78" s="560">
        <v>6</v>
      </c>
      <c r="AG78" s="488">
        <f t="shared" si="4"/>
        <v>-6</v>
      </c>
      <c r="AH78" s="36"/>
      <c r="AI78" s="36"/>
      <c r="AJ78" s="36"/>
      <c r="AK78" s="36"/>
      <c r="AL78" s="36"/>
      <c r="AM78" s="36"/>
      <c r="AN78" s="36"/>
      <c r="AO78" s="36"/>
      <c r="AP78" s="36"/>
      <c r="AQ78" s="36"/>
      <c r="AR78" s="36"/>
      <c r="AS78" s="36"/>
      <c r="AT78" s="36"/>
      <c r="AU78" s="36"/>
      <c r="AV78" s="36"/>
      <c r="AW78" s="36"/>
      <c r="AX78" s="36"/>
      <c r="AY78" s="36"/>
      <c r="AZ78" s="36"/>
      <c r="BA78" s="36"/>
      <c r="BB78" s="36"/>
      <c r="BC78" s="36"/>
      <c r="BD78" s="284"/>
      <c r="BE78" s="284"/>
      <c r="BF78" s="284"/>
      <c r="BG78" s="284"/>
      <c r="BH78" s="284"/>
      <c r="BI78" s="284"/>
      <c r="BJ78" s="284"/>
      <c r="BK78" s="284"/>
      <c r="BL78" s="284"/>
      <c r="BM78" s="284"/>
      <c r="BN78" s="284"/>
      <c r="BO78" s="284"/>
      <c r="BP78" s="284"/>
      <c r="BQ78" s="284"/>
      <c r="BR78" s="284"/>
      <c r="BS78" s="284"/>
      <c r="BT78" s="284"/>
      <c r="BU78" s="284"/>
    </row>
    <row r="79" spans="1:73" s="481" customFormat="1" ht="12.95" customHeight="1">
      <c r="A79" s="516" t="s">
        <v>138</v>
      </c>
      <c r="B79" s="517">
        <v>2011</v>
      </c>
      <c r="C79" s="517"/>
      <c r="D79" s="552">
        <v>114</v>
      </c>
      <c r="E79" s="556">
        <v>69</v>
      </c>
      <c r="F79" s="554">
        <v>1</v>
      </c>
      <c r="G79" s="557">
        <v>3</v>
      </c>
      <c r="H79" s="560">
        <v>6</v>
      </c>
      <c r="I79" s="560">
        <v>6</v>
      </c>
      <c r="J79" s="560">
        <v>6</v>
      </c>
      <c r="K79" s="560">
        <v>6</v>
      </c>
      <c r="L79" s="560">
        <v>6</v>
      </c>
      <c r="M79" s="560">
        <v>6</v>
      </c>
      <c r="N79" s="560">
        <v>6</v>
      </c>
      <c r="O79" s="560"/>
      <c r="P79" s="560"/>
      <c r="Q79" s="560">
        <v>6</v>
      </c>
      <c r="R79" s="518">
        <f t="shared" si="5"/>
        <v>6</v>
      </c>
      <c r="S79" s="519">
        <f t="array" ref="S79">IF(COUNT(H79:Q79)=0,"",COUNT(IF(H79:Q79=R79,H79:Q79,""))/COUNT(H79:Q79))</f>
        <v>1</v>
      </c>
      <c r="T79" s="520">
        <f t="array" ref="T79">IF(AND(H79:Q79=H79:Q79,H79:Q79="-"),"",STDEV(IF(H79:Q79="-","",H79:Q79))/AVERAGE(IF(H79:Q79="-","",H79:Q79+0.000000000000001)))</f>
        <v>0.52704627669472981</v>
      </c>
      <c r="U79" s="31"/>
      <c r="V79" s="31"/>
      <c r="W79" s="30">
        <f t="array" ref="W79">IF(AND(H79:Q79=H79:Q79,H79:Q79="-"),"",AVERAGE(H79:Q79))</f>
        <v>6</v>
      </c>
      <c r="X79" s="31"/>
      <c r="Y79" s="39" t="str">
        <f t="shared" si="3"/>
        <v>YES</v>
      </c>
      <c r="Z79" s="36"/>
      <c r="AA79" s="36"/>
      <c r="AB79" s="36"/>
      <c r="AC79" s="36"/>
      <c r="AD79" s="477"/>
      <c r="AE79" s="560">
        <v>7</v>
      </c>
      <c r="AF79" s="560">
        <v>7</v>
      </c>
      <c r="AG79" s="488">
        <f t="shared" si="4"/>
        <v>0</v>
      </c>
      <c r="AH79" s="36"/>
      <c r="AI79" s="36"/>
      <c r="AJ79" s="36"/>
      <c r="AK79" s="36"/>
      <c r="AL79" s="36"/>
      <c r="AM79" s="36"/>
      <c r="AN79" s="36"/>
      <c r="AO79" s="36"/>
      <c r="AP79" s="36"/>
      <c r="AQ79" s="36"/>
      <c r="AR79" s="36"/>
      <c r="AS79" s="36"/>
      <c r="AT79" s="36"/>
      <c r="AU79" s="36"/>
      <c r="AV79" s="36"/>
      <c r="AW79" s="36"/>
      <c r="AX79" s="36"/>
      <c r="AY79" s="36"/>
      <c r="AZ79" s="36"/>
      <c r="BA79" s="36"/>
      <c r="BB79" s="36"/>
      <c r="BC79" s="36"/>
      <c r="BD79" s="284"/>
      <c r="BE79" s="284"/>
      <c r="BF79" s="284"/>
      <c r="BG79" s="284"/>
      <c r="BH79" s="284"/>
      <c r="BI79" s="284"/>
      <c r="BJ79" s="284"/>
      <c r="BK79" s="284"/>
      <c r="BL79" s="284"/>
      <c r="BM79" s="284"/>
      <c r="BN79" s="284"/>
      <c r="BO79" s="284"/>
      <c r="BP79" s="284"/>
      <c r="BQ79" s="284"/>
      <c r="BR79" s="284"/>
      <c r="BS79" s="284"/>
      <c r="BT79" s="284"/>
      <c r="BU79" s="284"/>
    </row>
    <row r="80" spans="1:73" s="481" customFormat="1" ht="12.95" customHeight="1">
      <c r="A80" s="516" t="s">
        <v>138</v>
      </c>
      <c r="B80" s="517">
        <v>2011</v>
      </c>
      <c r="C80" s="517"/>
      <c r="D80" s="552">
        <v>115</v>
      </c>
      <c r="E80" s="556">
        <v>71</v>
      </c>
      <c r="F80" s="554">
        <v>1</v>
      </c>
      <c r="G80" s="557">
        <v>3</v>
      </c>
      <c r="H80" s="560">
        <v>5</v>
      </c>
      <c r="I80" s="560">
        <v>5</v>
      </c>
      <c r="J80" s="560">
        <v>5</v>
      </c>
      <c r="K80" s="560">
        <v>5</v>
      </c>
      <c r="L80" s="560">
        <v>4</v>
      </c>
      <c r="M80" s="560">
        <v>0</v>
      </c>
      <c r="N80" s="560">
        <v>5</v>
      </c>
      <c r="O80" s="560"/>
      <c r="P80" s="560"/>
      <c r="Q80" s="560">
        <v>0</v>
      </c>
      <c r="R80" s="518">
        <f t="shared" si="5"/>
        <v>5</v>
      </c>
      <c r="S80" s="519">
        <f t="array" ref="S80">IF(COUNT(H80:Q80)=0,"",COUNT(IF(H80:Q80=R80,H80:Q80,""))/COUNT(H80:Q80))</f>
        <v>0.625</v>
      </c>
      <c r="T80" s="520">
        <f t="array" ref="T80">IF(AND(H80:Q80=H80:Q80,H80:Q80="-"),"",STDEV(IF(H80:Q80="-","",H80:Q80))/AVERAGE(IF(H80:Q80="-","",H80:Q80+0.000000000000001)))</f>
        <v>0.86703550186878653</v>
      </c>
      <c r="U80" s="31"/>
      <c r="V80" s="31"/>
      <c r="W80" s="30">
        <f t="array" ref="W80">IF(AND(H80:Q80=H80:Q80,H80:Q80="-"),"",AVERAGE(H80:Q80))</f>
        <v>3.625</v>
      </c>
      <c r="X80" s="31"/>
      <c r="Y80" s="39" t="str">
        <f t="shared" si="3"/>
        <v>NO</v>
      </c>
      <c r="Z80" s="36"/>
      <c r="AA80" s="36"/>
      <c r="AB80" s="36"/>
      <c r="AC80" s="36"/>
      <c r="AD80" s="477"/>
      <c r="AE80" s="560">
        <v>7</v>
      </c>
      <c r="AF80" s="560">
        <v>7</v>
      </c>
      <c r="AG80" s="488">
        <f t="shared" si="4"/>
        <v>0</v>
      </c>
      <c r="AH80" s="36"/>
      <c r="AI80" s="36"/>
      <c r="AJ80" s="36"/>
      <c r="AK80" s="36"/>
      <c r="AL80" s="36"/>
      <c r="AM80" s="36"/>
      <c r="AN80" s="36"/>
      <c r="AO80" s="36"/>
      <c r="AP80" s="36"/>
      <c r="AQ80" s="36"/>
      <c r="AR80" s="36"/>
      <c r="AS80" s="36"/>
      <c r="AT80" s="36"/>
      <c r="AU80" s="36"/>
      <c r="AV80" s="36"/>
      <c r="AW80" s="36"/>
      <c r="AX80" s="36"/>
      <c r="AY80" s="36"/>
      <c r="AZ80" s="36"/>
      <c r="BA80" s="36"/>
      <c r="BB80" s="36"/>
      <c r="BC80" s="36"/>
      <c r="BD80" s="284"/>
      <c r="BE80" s="284"/>
      <c r="BF80" s="284"/>
      <c r="BG80" s="284"/>
      <c r="BH80" s="284"/>
      <c r="BI80" s="284"/>
      <c r="BJ80" s="284"/>
      <c r="BK80" s="284"/>
      <c r="BL80" s="284"/>
      <c r="BM80" s="284"/>
      <c r="BN80" s="284"/>
      <c r="BO80" s="284"/>
      <c r="BP80" s="284"/>
      <c r="BQ80" s="284"/>
      <c r="BR80" s="284"/>
      <c r="BS80" s="284"/>
      <c r="BT80" s="284"/>
      <c r="BU80" s="284"/>
    </row>
    <row r="81" spans="1:73" s="481" customFormat="1" ht="12.95" customHeight="1">
      <c r="A81" s="516" t="s">
        <v>138</v>
      </c>
      <c r="B81" s="517">
        <v>2011</v>
      </c>
      <c r="C81" s="517"/>
      <c r="D81" s="552">
        <v>116</v>
      </c>
      <c r="E81" s="556">
        <v>75</v>
      </c>
      <c r="F81" s="554">
        <v>1</v>
      </c>
      <c r="G81" s="557">
        <v>3</v>
      </c>
      <c r="H81" s="560">
        <v>6</v>
      </c>
      <c r="I81" s="560">
        <v>6</v>
      </c>
      <c r="J81" s="560">
        <v>6</v>
      </c>
      <c r="K81" s="560">
        <v>6</v>
      </c>
      <c r="L81" s="560">
        <v>6</v>
      </c>
      <c r="M81" s="560">
        <v>6</v>
      </c>
      <c r="N81" s="560">
        <v>6</v>
      </c>
      <c r="O81" s="560"/>
      <c r="P81" s="560"/>
      <c r="Q81" s="560">
        <v>0</v>
      </c>
      <c r="R81" s="518">
        <f t="shared" si="5"/>
        <v>6</v>
      </c>
      <c r="S81" s="519">
        <f t="array" ref="S81">IF(COUNT(H81:Q81)=0,"",COUNT(IF(H81:Q81=R81,H81:Q81,""))/COUNT(H81:Q81))</f>
        <v>0.875</v>
      </c>
      <c r="T81" s="520">
        <f t="array" ref="T81">IF(AND(H81:Q81=H81:Q81,H81:Q81="-"),"",STDEV(IF(H81:Q81="-","",H81:Q81))/AVERAGE(IF(H81:Q81="-","",H81:Q81+0.000000000000001)))</f>
        <v>0.69006555934235403</v>
      </c>
      <c r="U81" s="31"/>
      <c r="V81" s="31"/>
      <c r="W81" s="30">
        <f t="array" ref="W81">IF(AND(H81:Q81=H81:Q81,H81:Q81="-"),"",AVERAGE(H81:Q81))</f>
        <v>5.25</v>
      </c>
      <c r="X81" s="31"/>
      <c r="Y81" s="39" t="str">
        <f t="shared" si="3"/>
        <v>YES</v>
      </c>
      <c r="Z81" s="36"/>
      <c r="AA81" s="36"/>
      <c r="AB81" s="36"/>
      <c r="AC81" s="36"/>
      <c r="AD81" s="477"/>
      <c r="AE81" s="560">
        <v>6</v>
      </c>
      <c r="AF81" s="560">
        <v>6</v>
      </c>
      <c r="AG81" s="488">
        <f t="shared" si="4"/>
        <v>0</v>
      </c>
      <c r="AH81" s="36"/>
      <c r="AI81" s="36"/>
      <c r="AJ81" s="36"/>
      <c r="AK81" s="36"/>
      <c r="AL81" s="36"/>
      <c r="AM81" s="36"/>
      <c r="AN81" s="36"/>
      <c r="AO81" s="36"/>
      <c r="AP81" s="36"/>
      <c r="AQ81" s="36"/>
      <c r="AR81" s="36"/>
      <c r="AS81" s="36"/>
      <c r="AT81" s="36"/>
      <c r="AU81" s="36"/>
      <c r="AV81" s="36"/>
      <c r="AW81" s="36"/>
      <c r="AX81" s="36"/>
      <c r="AY81" s="36"/>
      <c r="AZ81" s="36"/>
      <c r="BA81" s="36"/>
      <c r="BB81" s="36"/>
      <c r="BC81" s="36"/>
      <c r="BD81" s="284"/>
      <c r="BE81" s="284"/>
      <c r="BF81" s="284"/>
      <c r="BG81" s="284"/>
      <c r="BH81" s="284"/>
      <c r="BI81" s="284"/>
      <c r="BJ81" s="284"/>
      <c r="BK81" s="284"/>
      <c r="BL81" s="284"/>
      <c r="BM81" s="284"/>
      <c r="BN81" s="284"/>
      <c r="BO81" s="284"/>
      <c r="BP81" s="284"/>
      <c r="BQ81" s="284"/>
      <c r="BR81" s="284"/>
      <c r="BS81" s="284"/>
      <c r="BT81" s="284"/>
      <c r="BU81" s="284"/>
    </row>
    <row r="82" spans="1:73" s="481" customFormat="1" ht="12.95" customHeight="1">
      <c r="A82" s="516" t="s">
        <v>138</v>
      </c>
      <c r="B82" s="517">
        <v>2011</v>
      </c>
      <c r="C82" s="517"/>
      <c r="D82" s="552">
        <v>117</v>
      </c>
      <c r="E82" s="556">
        <v>75</v>
      </c>
      <c r="F82" s="554">
        <v>2</v>
      </c>
      <c r="G82" s="557">
        <v>3</v>
      </c>
      <c r="H82" s="560">
        <v>7</v>
      </c>
      <c r="I82" s="560">
        <v>8</v>
      </c>
      <c r="J82" s="560">
        <v>7</v>
      </c>
      <c r="K82" s="560">
        <v>7</v>
      </c>
      <c r="L82" s="560">
        <v>5</v>
      </c>
      <c r="M82" s="560">
        <v>8</v>
      </c>
      <c r="N82" s="560">
        <v>5</v>
      </c>
      <c r="O82" s="560"/>
      <c r="P82" s="560"/>
      <c r="Q82" s="560">
        <v>8</v>
      </c>
      <c r="R82" s="518">
        <f t="shared" si="5"/>
        <v>7</v>
      </c>
      <c r="S82" s="519">
        <f t="array" ref="S82">IF(COUNT(H82:Q82)=0,"",COUNT(IF(H82:Q82=R82,H82:Q82,""))/COUNT(H82:Q82))</f>
        <v>0.375</v>
      </c>
      <c r="T82" s="520">
        <f t="array" ref="T82">IF(AND(H82:Q82=H82:Q82,H82:Q82="-"),"",STDEV(IF(H82:Q82="-","",H82:Q82))/AVERAGE(IF(H82:Q82="-","",H82:Q82+0.000000000000001)))</f>
        <v>0.56366894659812938</v>
      </c>
      <c r="U82" s="31"/>
      <c r="V82" s="31"/>
      <c r="W82" s="30">
        <f t="array" ref="W82">IF(AND(H82:Q82=H82:Q82,H82:Q82="-"),"",AVERAGE(H82:Q82))</f>
        <v>6.875</v>
      </c>
      <c r="X82" s="31"/>
      <c r="Y82" s="39" t="str">
        <f t="shared" si="3"/>
        <v>NO</v>
      </c>
      <c r="Z82" s="36"/>
      <c r="AA82" s="36"/>
      <c r="AB82" s="36"/>
      <c r="AC82" s="36"/>
      <c r="AD82" s="477"/>
      <c r="AE82" s="560">
        <v>6</v>
      </c>
      <c r="AF82" s="560">
        <v>6</v>
      </c>
      <c r="AG82" s="488">
        <f t="shared" si="4"/>
        <v>0</v>
      </c>
      <c r="AH82" s="36"/>
      <c r="AI82" s="36"/>
      <c r="AJ82" s="36"/>
      <c r="AK82" s="36"/>
      <c r="AL82" s="36"/>
      <c r="AM82" s="36"/>
      <c r="AN82" s="36"/>
      <c r="AO82" s="36"/>
      <c r="AP82" s="36"/>
      <c r="AQ82" s="36"/>
      <c r="AR82" s="36"/>
      <c r="AS82" s="36"/>
      <c r="AT82" s="36"/>
      <c r="AU82" s="36"/>
      <c r="AV82" s="36"/>
      <c r="AW82" s="36"/>
      <c r="AX82" s="36"/>
      <c r="AY82" s="36"/>
      <c r="AZ82" s="36"/>
      <c r="BA82" s="36"/>
      <c r="BB82" s="36"/>
      <c r="BC82" s="36"/>
      <c r="BD82" s="284"/>
      <c r="BE82" s="284"/>
      <c r="BF82" s="284"/>
      <c r="BG82" s="284"/>
      <c r="BH82" s="284"/>
      <c r="BI82" s="284"/>
      <c r="BJ82" s="284"/>
      <c r="BK82" s="284"/>
      <c r="BL82" s="284"/>
      <c r="BM82" s="284"/>
      <c r="BN82" s="284"/>
      <c r="BO82" s="284"/>
      <c r="BP82" s="284"/>
      <c r="BQ82" s="284"/>
      <c r="BR82" s="284"/>
      <c r="BS82" s="284"/>
      <c r="BT82" s="284"/>
      <c r="BU82" s="284"/>
    </row>
    <row r="83" spans="1:73" s="481" customFormat="1" ht="12.95" customHeight="1">
      <c r="A83" s="516" t="s">
        <v>138</v>
      </c>
      <c r="B83" s="517">
        <v>2011</v>
      </c>
      <c r="C83" s="517"/>
      <c r="D83" s="552">
        <v>118</v>
      </c>
      <c r="E83" s="556">
        <v>66</v>
      </c>
      <c r="F83" s="554">
        <v>1</v>
      </c>
      <c r="G83" s="557">
        <v>3</v>
      </c>
      <c r="H83" s="560">
        <v>5</v>
      </c>
      <c r="I83" s="560">
        <v>5</v>
      </c>
      <c r="J83" s="560">
        <v>5</v>
      </c>
      <c r="K83" s="560">
        <v>5</v>
      </c>
      <c r="L83" s="560">
        <v>4</v>
      </c>
      <c r="M83" s="560">
        <v>6</v>
      </c>
      <c r="N83" s="560">
        <v>5</v>
      </c>
      <c r="O83" s="560"/>
      <c r="P83" s="560"/>
      <c r="Q83" s="560">
        <v>7</v>
      </c>
      <c r="R83" s="518">
        <f t="shared" si="5"/>
        <v>5</v>
      </c>
      <c r="S83" s="519">
        <f t="array" ref="S83">IF(COUNT(H83:Q83)=0,"",COUNT(IF(H83:Q83=R83,H83:Q83,""))/COUNT(H83:Q83))</f>
        <v>0.625</v>
      </c>
      <c r="T83" s="520">
        <f t="array" ref="T83">IF(AND(H83:Q83=H83:Q83,H83:Q83="-"),"",STDEV(IF(H83:Q83="-","",H83:Q83))/AVERAGE(IF(H83:Q83="-","",H83:Q83+0.000000000000001)))</f>
        <v>0.55894656703679368</v>
      </c>
      <c r="U83" s="31"/>
      <c r="V83" s="31"/>
      <c r="W83" s="30">
        <f t="array" ref="W83">IF(AND(H83:Q83=H83:Q83,H83:Q83="-"),"",AVERAGE(H83:Q83))</f>
        <v>5.25</v>
      </c>
      <c r="X83" s="31"/>
      <c r="Y83" s="39" t="str">
        <f t="shared" si="3"/>
        <v>NO</v>
      </c>
      <c r="Z83" s="36"/>
      <c r="AA83" s="36"/>
      <c r="AB83" s="36"/>
      <c r="AC83" s="36"/>
      <c r="AD83" s="477"/>
      <c r="AE83" s="560">
        <v>0</v>
      </c>
      <c r="AF83" s="560">
        <v>0</v>
      </c>
      <c r="AG83" s="488">
        <f t="shared" si="4"/>
        <v>0</v>
      </c>
      <c r="AH83" s="36"/>
      <c r="AI83" s="36"/>
      <c r="AJ83" s="36"/>
      <c r="AK83" s="36"/>
      <c r="AL83" s="36"/>
      <c r="AM83" s="36"/>
      <c r="AN83" s="36"/>
      <c r="AO83" s="36"/>
      <c r="AP83" s="36"/>
      <c r="AQ83" s="36"/>
      <c r="AR83" s="36"/>
      <c r="AS83" s="36"/>
      <c r="AT83" s="36"/>
      <c r="AU83" s="36"/>
      <c r="AV83" s="36"/>
      <c r="AW83" s="36"/>
      <c r="AX83" s="36"/>
      <c r="AY83" s="36"/>
      <c r="AZ83" s="36"/>
      <c r="BA83" s="36"/>
      <c r="BB83" s="36"/>
      <c r="BC83" s="36"/>
      <c r="BD83" s="284"/>
      <c r="BE83" s="284"/>
      <c r="BF83" s="284"/>
      <c r="BG83" s="284"/>
      <c r="BH83" s="284"/>
      <c r="BI83" s="284"/>
      <c r="BJ83" s="284"/>
      <c r="BK83" s="284"/>
      <c r="BL83" s="284"/>
      <c r="BM83" s="284"/>
      <c r="BN83" s="284"/>
      <c r="BO83" s="284"/>
      <c r="BP83" s="284"/>
      <c r="BQ83" s="284"/>
      <c r="BR83" s="284"/>
      <c r="BS83" s="284"/>
      <c r="BT83" s="284"/>
      <c r="BU83" s="284"/>
    </row>
    <row r="84" spans="1:73" s="481" customFormat="1" ht="12.95" customHeight="1" thickBot="1">
      <c r="A84" s="516" t="s">
        <v>138</v>
      </c>
      <c r="B84" s="517">
        <v>2011</v>
      </c>
      <c r="C84" s="517"/>
      <c r="D84" s="552">
        <v>119</v>
      </c>
      <c r="E84" s="556">
        <v>66</v>
      </c>
      <c r="F84" s="554">
        <v>1</v>
      </c>
      <c r="G84" s="557">
        <v>3</v>
      </c>
      <c r="H84" s="560">
        <v>5</v>
      </c>
      <c r="I84" s="560">
        <v>4</v>
      </c>
      <c r="J84" s="560">
        <v>0</v>
      </c>
      <c r="K84" s="560">
        <v>5</v>
      </c>
      <c r="L84" s="560">
        <v>4</v>
      </c>
      <c r="M84" s="560">
        <v>6</v>
      </c>
      <c r="N84" s="560">
        <v>4</v>
      </c>
      <c r="O84" s="560"/>
      <c r="P84" s="560"/>
      <c r="Q84" s="560">
        <v>0</v>
      </c>
      <c r="R84" s="518">
        <f t="shared" si="5"/>
        <v>4</v>
      </c>
      <c r="S84" s="519">
        <f t="array" ref="S84">IF(COUNT(H84:Q84)=0,"",COUNT(IF(H84:Q84=R84,H84:Q84,""))/COUNT(H84:Q84))</f>
        <v>0.375</v>
      </c>
      <c r="T84" s="520">
        <f t="array" ref="T84">IF(AND(H84:Q84=H84:Q84,H84:Q84="-"),"",STDEV(IF(H84:Q84="-","",H84:Q84))/AVERAGE(IF(H84:Q84="-","",H84:Q84+0.000000000000001)))</f>
        <v>0.88768342296701175</v>
      </c>
      <c r="U84" s="31"/>
      <c r="V84" s="31"/>
      <c r="W84" s="30">
        <f t="array" ref="W84">IF(AND(H84:Q84=H84:Q84,H84:Q84="-"),"",AVERAGE(H84:Q84))</f>
        <v>3.5</v>
      </c>
      <c r="X84" s="31"/>
      <c r="Y84" s="39" t="str">
        <f t="shared" si="3"/>
        <v>NO</v>
      </c>
      <c r="Z84" s="36"/>
      <c r="AA84" s="36"/>
      <c r="AB84" s="36"/>
      <c r="AC84" s="36"/>
      <c r="AD84" s="477"/>
      <c r="AE84" s="560">
        <v>6</v>
      </c>
      <c r="AF84" s="560">
        <v>6</v>
      </c>
      <c r="AG84" s="488">
        <f t="shared" si="4"/>
        <v>0</v>
      </c>
      <c r="AH84" s="36"/>
      <c r="AI84" s="36"/>
      <c r="AJ84" s="36"/>
      <c r="AK84" s="36"/>
      <c r="AL84" s="36"/>
      <c r="AM84" s="36"/>
      <c r="AN84" s="36"/>
      <c r="AO84" s="36"/>
      <c r="AP84" s="36"/>
      <c r="AQ84" s="36"/>
      <c r="AR84" s="36"/>
      <c r="AS84" s="36"/>
      <c r="AT84" s="36"/>
      <c r="AU84" s="36"/>
      <c r="AV84" s="36"/>
      <c r="AW84" s="36"/>
      <c r="AX84" s="36"/>
      <c r="AY84" s="36"/>
      <c r="AZ84" s="36"/>
      <c r="BA84" s="36"/>
      <c r="BB84" s="36"/>
      <c r="BC84" s="36"/>
      <c r="BD84" s="284"/>
      <c r="BE84" s="284"/>
      <c r="BF84" s="284"/>
      <c r="BG84" s="284"/>
      <c r="BH84" s="284"/>
      <c r="BI84" s="284"/>
      <c r="BJ84" s="284"/>
      <c r="BK84" s="284"/>
      <c r="BL84" s="284"/>
      <c r="BM84" s="284"/>
      <c r="BN84" s="284"/>
      <c r="BO84" s="284"/>
      <c r="BP84" s="284"/>
      <c r="BQ84" s="284"/>
      <c r="BR84" s="284"/>
      <c r="BS84" s="284"/>
      <c r="BT84" s="284"/>
      <c r="BU84" s="284"/>
    </row>
    <row r="85" spans="1:73" s="481" customFormat="1" ht="14.1" customHeight="1" thickTop="1">
      <c r="A85" s="523"/>
      <c r="B85" s="523"/>
      <c r="C85" s="523"/>
      <c r="D85" s="523"/>
      <c r="E85" s="524"/>
      <c r="F85" s="525"/>
      <c r="G85" s="526" t="s">
        <v>29</v>
      </c>
      <c r="H85" s="527">
        <f t="shared" ref="H85:Q85" si="6">H119</f>
        <v>78</v>
      </c>
      <c r="I85" s="527">
        <f t="shared" si="6"/>
        <v>80</v>
      </c>
      <c r="J85" s="527">
        <f t="shared" si="6"/>
        <v>80</v>
      </c>
      <c r="K85" s="527">
        <f t="shared" si="6"/>
        <v>80</v>
      </c>
      <c r="L85" s="527">
        <f t="shared" si="6"/>
        <v>80</v>
      </c>
      <c r="M85" s="527">
        <f t="shared" si="6"/>
        <v>80</v>
      </c>
      <c r="N85" s="527">
        <f t="shared" si="6"/>
        <v>80</v>
      </c>
      <c r="O85" s="527"/>
      <c r="P85" s="527"/>
      <c r="Q85" s="527">
        <f t="shared" si="6"/>
        <v>80</v>
      </c>
      <c r="R85" s="528"/>
      <c r="S85" s="612">
        <f>AVERAGE(S5:S84)</f>
        <v>0.75659722222222237</v>
      </c>
      <c r="T85" s="612">
        <f>AVERAGE(T5:T84)</f>
        <v>0.22212070867413533</v>
      </c>
      <c r="U85" s="31"/>
      <c r="V85" s="31"/>
      <c r="W85" s="501"/>
      <c r="X85" s="31"/>
      <c r="Y85" s="502"/>
      <c r="Z85" s="36"/>
      <c r="AA85" s="36"/>
      <c r="AB85" s="36"/>
      <c r="AC85" s="36"/>
      <c r="AD85" s="36"/>
      <c r="AE85" s="527">
        <f>AE119</f>
        <v>0</v>
      </c>
      <c r="AF85" s="527">
        <f>AF119</f>
        <v>0</v>
      </c>
      <c r="AG85" s="503"/>
      <c r="AH85" s="36"/>
      <c r="AI85" s="36"/>
      <c r="AJ85" s="36"/>
      <c r="AK85" s="36"/>
      <c r="AL85" s="36"/>
      <c r="AM85" s="36"/>
      <c r="AN85" s="36"/>
      <c r="AO85" s="36"/>
      <c r="AP85" s="36"/>
      <c r="AQ85" s="36"/>
      <c r="AR85" s="36"/>
      <c r="AS85" s="36"/>
      <c r="AT85" s="36"/>
      <c r="AU85" s="36"/>
      <c r="AV85" s="36"/>
      <c r="AW85" s="36"/>
      <c r="AX85" s="36"/>
      <c r="AY85" s="36"/>
      <c r="AZ85" s="36"/>
      <c r="BA85" s="36"/>
      <c r="BB85" s="36"/>
      <c r="BC85" s="36"/>
      <c r="BD85" s="284"/>
      <c r="BE85" s="284"/>
      <c r="BF85" s="284"/>
      <c r="BG85" s="284"/>
      <c r="BH85" s="284"/>
      <c r="BI85" s="284"/>
      <c r="BJ85" s="284"/>
      <c r="BK85" s="284"/>
      <c r="BL85" s="284"/>
      <c r="BM85" s="284"/>
      <c r="BN85" s="284"/>
      <c r="BO85" s="284"/>
      <c r="BP85" s="284"/>
      <c r="BQ85" s="284"/>
      <c r="BR85" s="284"/>
      <c r="BS85" s="284"/>
      <c r="BT85" s="284"/>
      <c r="BU85" s="284"/>
    </row>
    <row r="86" spans="1:73" s="481" customFormat="1" ht="12.95" customHeight="1" thickBot="1">
      <c r="A86" s="529"/>
      <c r="B86" s="529"/>
      <c r="C86" s="530"/>
      <c r="D86" s="531"/>
      <c r="E86" s="532"/>
      <c r="F86" s="533"/>
      <c r="G86" s="534" t="s">
        <v>30</v>
      </c>
      <c r="H86" s="535">
        <f t="shared" ref="H86:Q86" si="7">121-H85</f>
        <v>43</v>
      </c>
      <c r="I86" s="535">
        <f t="shared" si="7"/>
        <v>41</v>
      </c>
      <c r="J86" s="535">
        <f t="shared" si="7"/>
        <v>41</v>
      </c>
      <c r="K86" s="535">
        <f t="shared" si="7"/>
        <v>41</v>
      </c>
      <c r="L86" s="535">
        <f t="shared" si="7"/>
        <v>41</v>
      </c>
      <c r="M86" s="535">
        <f t="shared" si="7"/>
        <v>41</v>
      </c>
      <c r="N86" s="535">
        <f t="shared" si="7"/>
        <v>41</v>
      </c>
      <c r="O86" s="535"/>
      <c r="P86" s="535"/>
      <c r="Q86" s="535">
        <f t="shared" si="7"/>
        <v>41</v>
      </c>
      <c r="R86" s="536"/>
      <c r="S86" s="613"/>
      <c r="T86" s="613"/>
      <c r="U86" s="31"/>
      <c r="V86" s="31"/>
      <c r="W86" s="31"/>
      <c r="X86" s="31"/>
      <c r="Y86" s="476"/>
      <c r="Z86" s="36"/>
      <c r="AA86" s="36"/>
      <c r="AB86" s="36"/>
      <c r="AC86" s="36"/>
      <c r="AD86" s="77"/>
      <c r="AE86" s="535">
        <f>121-AE85</f>
        <v>121</v>
      </c>
      <c r="AF86" s="535">
        <f>121-AF85</f>
        <v>121</v>
      </c>
      <c r="AG86" s="36"/>
      <c r="AH86" s="36"/>
      <c r="AI86" s="36"/>
      <c r="AJ86" s="36"/>
      <c r="AK86" s="36"/>
      <c r="AL86" s="36"/>
      <c r="AM86" s="36"/>
      <c r="AN86" s="36"/>
      <c r="AO86" s="36"/>
      <c r="AP86" s="36"/>
      <c r="AQ86" s="36"/>
      <c r="AR86" s="36"/>
      <c r="AS86" s="36"/>
      <c r="AT86" s="36"/>
      <c r="AU86" s="36"/>
      <c r="AV86" s="36"/>
      <c r="AW86" s="36"/>
      <c r="AX86" s="36"/>
      <c r="AY86" s="36"/>
      <c r="AZ86" s="36"/>
      <c r="BA86" s="36"/>
      <c r="BB86" s="36"/>
      <c r="BC86" s="36"/>
      <c r="BD86" s="284"/>
      <c r="BE86" s="284"/>
      <c r="BF86" s="284"/>
      <c r="BG86" s="284"/>
      <c r="BH86" s="284"/>
      <c r="BI86" s="284"/>
      <c r="BJ86" s="284"/>
      <c r="BK86" s="284"/>
      <c r="BL86" s="284"/>
      <c r="BM86" s="284"/>
      <c r="BN86" s="284"/>
      <c r="BO86" s="284"/>
      <c r="BP86" s="284"/>
      <c r="BQ86" s="284"/>
      <c r="BR86" s="284"/>
      <c r="BS86" s="284"/>
      <c r="BT86" s="284"/>
      <c r="BU86" s="284"/>
    </row>
    <row r="87" spans="1:73" s="84" customFormat="1" ht="12.75" customHeight="1" thickTop="1">
      <c r="A87" s="78"/>
      <c r="B87" s="78"/>
      <c r="C87" s="78"/>
      <c r="D87" s="78"/>
      <c r="E87" s="79"/>
      <c r="F87" s="79"/>
      <c r="G87" s="79"/>
      <c r="H87" s="79"/>
      <c r="I87" s="79"/>
      <c r="J87" s="78"/>
      <c r="K87" s="78"/>
      <c r="L87" s="78"/>
      <c r="M87" s="78"/>
      <c r="N87" s="78"/>
      <c r="O87" s="78"/>
      <c r="P87" s="78"/>
      <c r="Q87" s="78"/>
      <c r="R87" s="80"/>
      <c r="S87" s="80"/>
      <c r="T87" s="80"/>
      <c r="U87" s="81"/>
      <c r="V87" s="6"/>
      <c r="W87" s="81"/>
      <c r="X87" s="81"/>
      <c r="Y87" s="82"/>
      <c r="Z87" s="8"/>
      <c r="AA87" s="8"/>
      <c r="AB87" s="77"/>
      <c r="AC87" s="77"/>
      <c r="AD87" s="77"/>
      <c r="AE87" s="77"/>
      <c r="AF87" s="77"/>
      <c r="AG87" s="8"/>
      <c r="AH87" s="8"/>
      <c r="AI87" s="8"/>
      <c r="AJ87" s="8"/>
      <c r="AK87" s="77"/>
      <c r="AL87" s="77"/>
      <c r="AM87" s="77"/>
      <c r="AN87" s="77"/>
      <c r="AO87" s="77"/>
      <c r="AP87" s="77"/>
      <c r="AQ87" s="77"/>
      <c r="AR87" s="77"/>
      <c r="AS87" s="77"/>
      <c r="AT87" s="77"/>
      <c r="AU87" s="77"/>
      <c r="AV87" s="77"/>
      <c r="AW87" s="77"/>
      <c r="AX87" s="77"/>
      <c r="AY87" s="77"/>
      <c r="AZ87" s="77"/>
      <c r="BA87" s="77"/>
      <c r="BB87" s="77"/>
      <c r="BC87" s="77"/>
      <c r="BD87" s="83"/>
      <c r="BE87" s="83"/>
      <c r="BF87" s="83"/>
      <c r="BG87" s="83"/>
      <c r="BH87" s="83"/>
      <c r="BI87" s="83"/>
      <c r="BJ87" s="83"/>
      <c r="BK87" s="83"/>
      <c r="BL87" s="83"/>
      <c r="BM87" s="83"/>
      <c r="BN87" s="83"/>
      <c r="BO87" s="83"/>
      <c r="BP87" s="83"/>
      <c r="BQ87" s="83"/>
      <c r="BR87" s="83"/>
      <c r="BS87" s="83"/>
      <c r="BT87" s="83"/>
      <c r="BU87" s="83"/>
    </row>
    <row r="88" spans="1:73" s="84" customFormat="1" ht="12.75" customHeight="1">
      <c r="A88" s="78"/>
      <c r="B88" s="78"/>
      <c r="C88" s="85"/>
      <c r="D88" s="85"/>
      <c r="E88" s="86"/>
      <c r="F88" s="86"/>
      <c r="G88" s="85" t="s">
        <v>31</v>
      </c>
      <c r="H88" s="87">
        <f>MIN(H5:Q84)</f>
        <v>0</v>
      </c>
      <c r="I88" s="87"/>
      <c r="J88" s="78"/>
      <c r="K88" s="78"/>
      <c r="L88" s="78"/>
      <c r="M88" s="78"/>
      <c r="N88" s="78"/>
      <c r="O88" s="78"/>
      <c r="P88" s="78"/>
      <c r="Q88" s="78"/>
      <c r="R88" s="80"/>
      <c r="S88" s="78"/>
      <c r="T88" s="88"/>
      <c r="U88" s="81"/>
      <c r="V88" s="6"/>
      <c r="W88" s="81"/>
      <c r="X88" s="81"/>
      <c r="Y88" s="82"/>
      <c r="Z88" s="8"/>
      <c r="AA88" s="8"/>
      <c r="AB88" s="77"/>
      <c r="AC88" s="77"/>
      <c r="AD88" s="77"/>
      <c r="AE88" s="77"/>
      <c r="AF88" s="77"/>
      <c r="AG88" s="8"/>
      <c r="AH88" s="8"/>
      <c r="AI88" s="8"/>
      <c r="AJ88" s="8"/>
      <c r="AK88" s="77"/>
      <c r="AL88" s="77"/>
      <c r="AM88" s="77"/>
      <c r="AN88" s="77"/>
      <c r="AO88" s="77"/>
      <c r="AP88" s="77"/>
      <c r="AQ88" s="77"/>
      <c r="AR88" s="77"/>
      <c r="AS88" s="77"/>
      <c r="AT88" s="77"/>
      <c r="AU88" s="77"/>
      <c r="AV88" s="77"/>
      <c r="AW88" s="77"/>
      <c r="AX88" s="77"/>
      <c r="AY88" s="77"/>
      <c r="AZ88" s="77"/>
      <c r="BA88" s="77"/>
      <c r="BB88" s="77"/>
      <c r="BC88" s="77"/>
      <c r="BD88" s="83"/>
      <c r="BE88" s="83"/>
      <c r="BF88" s="83"/>
      <c r="BG88" s="83"/>
      <c r="BH88" s="83"/>
      <c r="BI88" s="83"/>
      <c r="BJ88" s="83"/>
      <c r="BK88" s="83"/>
      <c r="BL88" s="83"/>
      <c r="BM88" s="83"/>
      <c r="BN88" s="83"/>
      <c r="BO88" s="83"/>
      <c r="BP88" s="83"/>
      <c r="BQ88" s="83"/>
      <c r="BR88" s="83"/>
      <c r="BS88" s="83"/>
      <c r="BT88" s="83"/>
      <c r="BU88" s="83"/>
    </row>
    <row r="89" spans="1:73" s="84" customFormat="1" ht="12.75" customHeight="1">
      <c r="A89" s="78"/>
      <c r="B89" s="78"/>
      <c r="C89" s="85"/>
      <c r="D89" s="85"/>
      <c r="E89" s="86"/>
      <c r="F89" s="86"/>
      <c r="G89" s="85" t="s">
        <v>32</v>
      </c>
      <c r="H89" s="87">
        <f>MAX(H5:Q84)</f>
        <v>11</v>
      </c>
      <c r="I89" s="87"/>
      <c r="J89" s="78"/>
      <c r="K89" s="78"/>
      <c r="L89" s="78"/>
      <c r="M89" s="78"/>
      <c r="N89" s="78"/>
      <c r="O89" s="78"/>
      <c r="P89" s="78"/>
      <c r="Q89" s="78"/>
      <c r="R89" s="80"/>
      <c r="S89" s="78"/>
      <c r="T89" s="88"/>
      <c r="U89" s="81"/>
      <c r="V89" s="6"/>
      <c r="W89" s="81"/>
      <c r="X89" s="81"/>
      <c r="Y89" s="82"/>
      <c r="Z89" s="8"/>
      <c r="AA89" s="8"/>
      <c r="AB89" s="77"/>
      <c r="AC89" s="77"/>
      <c r="AD89" s="77"/>
      <c r="AE89" s="77"/>
      <c r="AF89" s="77"/>
      <c r="AG89" s="8"/>
      <c r="AH89" s="8"/>
      <c r="AI89" s="8"/>
      <c r="AJ89" s="8"/>
      <c r="AK89" s="77"/>
      <c r="AL89" s="77"/>
      <c r="AM89" s="77"/>
      <c r="AN89" s="77"/>
      <c r="AO89" s="77"/>
      <c r="AP89" s="77"/>
      <c r="AQ89" s="77"/>
      <c r="AR89" s="77"/>
      <c r="AS89" s="77"/>
      <c r="AT89" s="77"/>
      <c r="AU89" s="77"/>
      <c r="AV89" s="77"/>
      <c r="AW89" s="77"/>
      <c r="AX89" s="77"/>
      <c r="AY89" s="77"/>
      <c r="AZ89" s="77"/>
      <c r="BA89" s="77"/>
      <c r="BB89" s="77"/>
      <c r="BC89" s="77"/>
      <c r="BD89" s="83"/>
      <c r="BE89" s="83"/>
      <c r="BF89" s="83"/>
      <c r="BG89" s="83"/>
      <c r="BH89" s="83"/>
      <c r="BI89" s="83"/>
      <c r="BJ89" s="83"/>
      <c r="BK89" s="83"/>
      <c r="BL89" s="83"/>
      <c r="BM89" s="83"/>
      <c r="BN89" s="83"/>
      <c r="BO89" s="83"/>
      <c r="BP89" s="83"/>
      <c r="BQ89" s="83"/>
      <c r="BR89" s="83"/>
      <c r="BS89" s="83"/>
      <c r="BT89" s="83"/>
      <c r="BU89" s="83"/>
    </row>
    <row r="90" spans="1:73" customFormat="1" ht="12.75" customHeight="1">
      <c r="A90" s="19"/>
      <c r="B90" s="19"/>
      <c r="C90" s="19"/>
      <c r="D90" s="19"/>
      <c r="E90" s="89"/>
      <c r="F90" s="89"/>
      <c r="G90" s="19"/>
      <c r="H90" s="90"/>
      <c r="I90" s="90"/>
      <c r="J90" s="19"/>
      <c r="K90" s="19"/>
      <c r="L90" s="19"/>
      <c r="M90" s="19"/>
      <c r="N90" s="19"/>
      <c r="O90" s="19"/>
      <c r="P90" s="19"/>
      <c r="Q90" s="19"/>
      <c r="R90" s="8"/>
      <c r="S90" s="8"/>
      <c r="T90" s="8"/>
      <c r="U90" s="8"/>
      <c r="V90" s="6"/>
      <c r="W90" s="8"/>
      <c r="X90" s="8"/>
      <c r="Y90" s="91"/>
      <c r="Z90" s="8"/>
      <c r="AA90" s="8"/>
      <c r="AB90" s="8"/>
      <c r="AC90" s="8"/>
      <c r="AD90" s="36"/>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12"/>
      <c r="BE90" s="12"/>
      <c r="BF90" s="12"/>
      <c r="BG90" s="12"/>
      <c r="BH90" s="12"/>
      <c r="BI90" s="12"/>
      <c r="BJ90" s="12"/>
      <c r="BK90" s="12"/>
      <c r="BL90" s="12"/>
      <c r="BM90" s="12"/>
      <c r="BN90" s="12"/>
      <c r="BO90" s="12"/>
      <c r="BP90" s="12"/>
      <c r="BQ90" s="12"/>
      <c r="BR90" s="12"/>
      <c r="BS90" s="12"/>
      <c r="BT90" s="12"/>
      <c r="BU90" s="12"/>
    </row>
    <row r="91" spans="1:73" s="100" customFormat="1" ht="18" customHeight="1">
      <c r="A91" s="19"/>
      <c r="B91" s="19"/>
      <c r="C91" s="92" t="s">
        <v>33</v>
      </c>
      <c r="D91" s="92"/>
      <c r="E91" s="93"/>
      <c r="F91" s="93"/>
      <c r="G91" s="94"/>
      <c r="H91" s="95"/>
      <c r="I91" s="95"/>
      <c r="J91" s="96"/>
      <c r="K91" s="96"/>
      <c r="L91" s="96"/>
      <c r="M91" s="96"/>
      <c r="N91" s="96"/>
      <c r="O91" s="96"/>
      <c r="P91" s="96"/>
      <c r="Q91" s="96"/>
      <c r="R91" s="94"/>
      <c r="S91" s="8"/>
      <c r="T91" s="97"/>
      <c r="U91" s="97"/>
      <c r="V91" s="6"/>
      <c r="W91" s="97"/>
      <c r="X91" s="97"/>
      <c r="Y91" s="91"/>
      <c r="Z91" s="8"/>
      <c r="AA91" s="98"/>
      <c r="AB91" s="98"/>
      <c r="AC91" s="8"/>
      <c r="AD91" s="8"/>
      <c r="AE91" s="8"/>
      <c r="AF91" s="8"/>
      <c r="AG91" s="8"/>
      <c r="AH91" s="8"/>
      <c r="AI91" s="8"/>
      <c r="AJ91" s="8"/>
      <c r="AK91" s="98"/>
      <c r="AL91" s="98"/>
      <c r="AM91" s="98"/>
      <c r="AN91" s="98"/>
      <c r="AO91" s="98"/>
      <c r="AP91" s="98"/>
      <c r="AQ91" s="98"/>
      <c r="AR91" s="98"/>
      <c r="AS91" s="98"/>
      <c r="AT91" s="98"/>
      <c r="AU91" s="98"/>
      <c r="AV91" s="97"/>
      <c r="AW91" s="97"/>
      <c r="AX91" s="97"/>
      <c r="AY91" s="97"/>
      <c r="AZ91" s="97"/>
      <c r="BA91" s="97"/>
      <c r="BB91" s="97"/>
      <c r="BC91" s="97"/>
      <c r="BD91" s="99"/>
      <c r="BE91" s="99"/>
      <c r="BF91" s="99"/>
      <c r="BG91" s="99"/>
      <c r="BH91" s="99"/>
      <c r="BI91" s="99"/>
      <c r="BJ91" s="99"/>
      <c r="BK91" s="99"/>
      <c r="BL91" s="99"/>
      <c r="BM91" s="99"/>
      <c r="BN91" s="99"/>
      <c r="BO91" s="99"/>
      <c r="BP91" s="99"/>
      <c r="BQ91" s="99"/>
      <c r="BR91" s="99"/>
      <c r="BS91" s="99"/>
      <c r="BT91" s="99"/>
      <c r="BU91" s="99"/>
    </row>
    <row r="92" spans="1:73" s="100" customFormat="1" ht="15" customHeight="1">
      <c r="A92" s="19"/>
      <c r="B92" s="19"/>
      <c r="C92" s="101"/>
      <c r="D92" s="101"/>
      <c r="E92" s="93"/>
      <c r="F92" s="93"/>
      <c r="G92" s="94"/>
      <c r="H92" s="95"/>
      <c r="I92" s="95"/>
      <c r="J92" s="96"/>
      <c r="K92" s="96"/>
      <c r="L92" s="96"/>
      <c r="M92" s="96"/>
      <c r="N92" s="96"/>
      <c r="O92" s="96"/>
      <c r="P92" s="96"/>
      <c r="Q92" s="96"/>
      <c r="R92" s="94"/>
      <c r="S92" s="8"/>
      <c r="T92" s="97"/>
      <c r="U92" s="97"/>
      <c r="V92" s="97"/>
      <c r="W92" s="97"/>
      <c r="X92" s="97"/>
      <c r="Y92" s="91"/>
      <c r="Z92" s="98"/>
      <c r="AA92" s="98"/>
      <c r="AB92" s="98"/>
      <c r="AC92" s="8"/>
      <c r="AD92" s="8"/>
      <c r="AE92" s="8"/>
      <c r="AF92" s="8"/>
      <c r="AG92" s="8"/>
      <c r="AH92" s="8"/>
      <c r="AI92" s="8"/>
      <c r="AJ92" s="8"/>
      <c r="AK92" s="98"/>
      <c r="AL92" s="98"/>
      <c r="AM92" s="98"/>
      <c r="AN92" s="98"/>
      <c r="AO92" s="98"/>
      <c r="AP92" s="98"/>
      <c r="AQ92" s="98"/>
      <c r="AR92" s="98"/>
      <c r="AS92" s="98"/>
      <c r="AT92" s="98"/>
      <c r="AU92" s="98"/>
      <c r="AV92" s="97"/>
      <c r="AW92" s="97"/>
      <c r="AX92" s="97"/>
      <c r="AY92" s="97"/>
      <c r="AZ92" s="97"/>
      <c r="BA92" s="97"/>
      <c r="BB92" s="97"/>
      <c r="BC92" s="97"/>
      <c r="BD92" s="99"/>
      <c r="BE92" s="99"/>
      <c r="BF92" s="99"/>
      <c r="BG92" s="99"/>
      <c r="BH92" s="99"/>
      <c r="BI92" s="99"/>
      <c r="BJ92" s="99"/>
      <c r="BK92" s="99"/>
      <c r="BL92" s="99"/>
      <c r="BM92" s="99"/>
      <c r="BN92" s="99"/>
      <c r="BO92" s="99"/>
      <c r="BP92" s="99"/>
      <c r="BQ92" s="99"/>
      <c r="BR92" s="99"/>
      <c r="BS92" s="99"/>
      <c r="BT92" s="99"/>
      <c r="BU92" s="99"/>
    </row>
    <row r="93" spans="1:73" s="100" customFormat="1" ht="15" customHeight="1">
      <c r="A93" s="19"/>
      <c r="B93" s="19"/>
      <c r="C93" s="101"/>
      <c r="D93" s="101"/>
      <c r="E93" s="102"/>
      <c r="F93" s="102"/>
      <c r="G93" s="94"/>
      <c r="H93" s="95"/>
      <c r="I93" s="95"/>
      <c r="J93" s="96"/>
      <c r="K93" s="96"/>
      <c r="L93" s="96"/>
      <c r="M93" s="96"/>
      <c r="N93" s="96"/>
      <c r="O93" s="96"/>
      <c r="P93" s="96"/>
      <c r="Q93" s="96"/>
      <c r="R93" s="94"/>
      <c r="S93" s="8"/>
      <c r="T93" s="97"/>
      <c r="U93" s="97"/>
      <c r="V93" s="97"/>
      <c r="W93" s="97"/>
      <c r="X93" s="97"/>
      <c r="Y93" s="91"/>
      <c r="Z93" s="98"/>
      <c r="AA93" s="98"/>
      <c r="AB93" s="98"/>
      <c r="AC93" s="8"/>
      <c r="AD93" s="8"/>
      <c r="AE93" s="8"/>
      <c r="AF93" s="8"/>
      <c r="AG93" s="8"/>
      <c r="AH93" s="8"/>
      <c r="AI93" s="8"/>
      <c r="AJ93" s="8"/>
      <c r="AK93" s="98"/>
      <c r="AL93" s="98"/>
      <c r="AM93" s="98"/>
      <c r="AN93" s="98"/>
      <c r="AO93" s="98"/>
      <c r="AP93" s="98"/>
      <c r="AQ93" s="98"/>
      <c r="AR93" s="98"/>
      <c r="AS93" s="98"/>
      <c r="AT93" s="98"/>
      <c r="AU93" s="98"/>
      <c r="AV93" s="103"/>
      <c r="AW93" s="103"/>
      <c r="AX93" s="97"/>
      <c r="AY93" s="97"/>
      <c r="AZ93" s="97"/>
      <c r="BA93" s="97"/>
      <c r="BB93" s="97"/>
      <c r="BC93" s="97"/>
      <c r="BD93" s="99"/>
      <c r="BE93" s="99"/>
      <c r="BF93" s="99"/>
      <c r="BG93" s="99"/>
      <c r="BH93" s="99"/>
      <c r="BI93" s="99"/>
      <c r="BJ93" s="99"/>
      <c r="BK93" s="99"/>
      <c r="BL93" s="99"/>
      <c r="BM93" s="99"/>
      <c r="BN93" s="99"/>
      <c r="BO93" s="99"/>
      <c r="BP93" s="99"/>
      <c r="BQ93" s="99"/>
      <c r="BR93" s="99"/>
      <c r="BS93" s="99"/>
      <c r="BT93" s="99"/>
      <c r="BU93" s="99"/>
    </row>
    <row r="94" spans="1:73" s="100" customFormat="1" ht="15" customHeight="1">
      <c r="A94" s="19"/>
      <c r="B94" s="19"/>
      <c r="C94" s="101"/>
      <c r="D94" s="101"/>
      <c r="E94" s="102"/>
      <c r="F94" s="102"/>
      <c r="G94" s="94"/>
      <c r="H94" s="95"/>
      <c r="I94" s="95"/>
      <c r="J94" s="96"/>
      <c r="K94" s="96"/>
      <c r="L94" s="96"/>
      <c r="M94" s="96"/>
      <c r="N94" s="96"/>
      <c r="O94" s="96"/>
      <c r="P94" s="96"/>
      <c r="Q94" s="96"/>
      <c r="R94" s="94"/>
      <c r="S94" s="8"/>
      <c r="T94" s="97"/>
      <c r="U94" s="97"/>
      <c r="V94" s="97"/>
      <c r="W94" s="97"/>
      <c r="X94" s="97"/>
      <c r="Y94" s="91"/>
      <c r="Z94" s="98"/>
      <c r="AA94" s="98"/>
      <c r="AB94" s="98"/>
      <c r="AC94" s="8"/>
      <c r="AD94" s="8"/>
      <c r="AE94" s="8"/>
      <c r="AF94" s="8"/>
      <c r="AG94" s="8"/>
      <c r="AH94" s="8"/>
      <c r="AI94" s="8"/>
      <c r="AJ94" s="8"/>
      <c r="AK94" s="98"/>
      <c r="AL94" s="98"/>
      <c r="AM94" s="98"/>
      <c r="AN94" s="98"/>
      <c r="AO94" s="98"/>
      <c r="AP94" s="98"/>
      <c r="AQ94" s="98"/>
      <c r="AR94" s="98"/>
      <c r="AS94" s="98"/>
      <c r="AT94" s="98"/>
      <c r="AU94" s="98"/>
      <c r="AV94" s="103"/>
      <c r="AW94" s="103"/>
      <c r="AX94" s="97"/>
      <c r="AY94" s="97"/>
      <c r="AZ94" s="97"/>
      <c r="BA94" s="97"/>
      <c r="BB94" s="97"/>
      <c r="BC94" s="97"/>
      <c r="BD94" s="99"/>
      <c r="BE94" s="99"/>
      <c r="BF94" s="99"/>
      <c r="BG94" s="99"/>
      <c r="BH94" s="99"/>
      <c r="BI94" s="99"/>
      <c r="BJ94" s="99"/>
      <c r="BK94" s="99"/>
      <c r="BL94" s="99"/>
      <c r="BM94" s="99"/>
      <c r="BN94" s="99"/>
      <c r="BO94" s="99"/>
      <c r="BP94" s="99"/>
      <c r="BQ94" s="99"/>
      <c r="BR94" s="99"/>
      <c r="BS94" s="99"/>
      <c r="BT94" s="99"/>
      <c r="BU94" s="99"/>
    </row>
    <row r="95" spans="1:73" s="100" customFormat="1" ht="15" customHeight="1">
      <c r="A95" s="19"/>
      <c r="B95" s="19"/>
      <c r="C95" s="96"/>
      <c r="D95" s="96"/>
      <c r="E95" s="93"/>
      <c r="F95" s="93"/>
      <c r="G95" s="94"/>
      <c r="H95" s="95"/>
      <c r="I95" s="95"/>
      <c r="J95" s="96"/>
      <c r="K95" s="96"/>
      <c r="L95" s="96"/>
      <c r="M95" s="96"/>
      <c r="N95" s="96"/>
      <c r="O95" s="96"/>
      <c r="P95" s="96"/>
      <c r="Q95" s="96"/>
      <c r="R95" s="94"/>
      <c r="S95" s="8"/>
      <c r="T95" s="97"/>
      <c r="U95" s="97"/>
      <c r="V95" s="97"/>
      <c r="W95" s="97"/>
      <c r="X95" s="97"/>
      <c r="Y95" s="91"/>
      <c r="Z95" s="98"/>
      <c r="AA95" s="98"/>
      <c r="AB95" s="98"/>
      <c r="AC95" s="8"/>
      <c r="AD95" s="8"/>
      <c r="AE95" s="8"/>
      <c r="AF95" s="8"/>
      <c r="AG95" s="8"/>
      <c r="AH95" s="8"/>
      <c r="AI95" s="8"/>
      <c r="AJ95" s="8"/>
      <c r="AK95" s="98"/>
      <c r="AL95" s="98"/>
      <c r="AM95" s="98"/>
      <c r="AN95" s="98"/>
      <c r="AO95" s="98"/>
      <c r="AP95" s="98"/>
      <c r="AQ95" s="98"/>
      <c r="AR95" s="98"/>
      <c r="AS95" s="98"/>
      <c r="AT95" s="98"/>
      <c r="AU95" s="98"/>
      <c r="AV95" s="103"/>
      <c r="AW95" s="103"/>
      <c r="AX95" s="97"/>
      <c r="AY95" s="97"/>
      <c r="AZ95" s="97"/>
      <c r="BA95" s="97"/>
      <c r="BB95" s="97"/>
      <c r="BC95" s="97"/>
      <c r="BD95" s="99"/>
      <c r="BE95" s="99"/>
      <c r="BF95" s="99"/>
      <c r="BG95" s="99"/>
      <c r="BH95" s="99"/>
      <c r="BI95" s="99"/>
      <c r="BJ95" s="99"/>
      <c r="BK95" s="99"/>
      <c r="BL95" s="99"/>
      <c r="BM95" s="99"/>
      <c r="BN95" s="99"/>
      <c r="BO95" s="99"/>
      <c r="BP95" s="99"/>
      <c r="BQ95" s="99"/>
      <c r="BR95" s="99"/>
      <c r="BS95" s="99"/>
      <c r="BT95" s="99"/>
      <c r="BU95" s="99"/>
    </row>
    <row r="96" spans="1:73" s="100" customFormat="1" ht="15" customHeight="1">
      <c r="A96" s="19"/>
      <c r="B96" s="19"/>
      <c r="C96" s="96"/>
      <c r="D96" s="96"/>
      <c r="E96" s="93"/>
      <c r="F96" s="93"/>
      <c r="G96" s="94"/>
      <c r="H96" s="95"/>
      <c r="I96" s="95"/>
      <c r="J96" s="96"/>
      <c r="K96" s="96"/>
      <c r="L96" s="96"/>
      <c r="M96" s="96"/>
      <c r="N96" s="96"/>
      <c r="O96" s="96"/>
      <c r="P96" s="96"/>
      <c r="Q96" s="96"/>
      <c r="R96" s="94"/>
      <c r="S96" s="8"/>
      <c r="T96" s="97"/>
      <c r="U96" s="97"/>
      <c r="V96" s="97"/>
      <c r="W96" s="97"/>
      <c r="X96" s="97"/>
      <c r="Y96" s="91"/>
      <c r="Z96" s="98"/>
      <c r="AA96" s="98"/>
      <c r="AB96" s="98"/>
      <c r="AC96" s="8"/>
      <c r="AD96" s="8"/>
      <c r="AE96" s="8"/>
      <c r="AF96" s="8"/>
      <c r="AG96" s="8"/>
      <c r="AH96" s="8"/>
      <c r="AI96" s="8"/>
      <c r="AJ96" s="8"/>
      <c r="AK96" s="98"/>
      <c r="AL96" s="98"/>
      <c r="AM96" s="98"/>
      <c r="AN96" s="98"/>
      <c r="AO96" s="98"/>
      <c r="AP96" s="98"/>
      <c r="AQ96" s="98"/>
      <c r="AR96" s="98"/>
      <c r="AS96" s="98"/>
      <c r="AT96" s="98"/>
      <c r="AU96" s="98"/>
      <c r="AV96" s="103"/>
      <c r="AW96" s="103"/>
      <c r="AX96" s="97"/>
      <c r="AY96" s="97"/>
      <c r="AZ96" s="97"/>
      <c r="BA96" s="97"/>
      <c r="BB96" s="97"/>
      <c r="BC96" s="97"/>
      <c r="BD96" s="99"/>
      <c r="BE96" s="99"/>
      <c r="BF96" s="99"/>
      <c r="BG96" s="99"/>
      <c r="BH96" s="99"/>
      <c r="BI96" s="99"/>
      <c r="BJ96" s="99"/>
      <c r="BK96" s="99"/>
      <c r="BL96" s="99"/>
      <c r="BM96" s="99"/>
      <c r="BN96" s="99"/>
      <c r="BO96" s="99"/>
      <c r="BP96" s="99"/>
      <c r="BQ96" s="99"/>
      <c r="BR96" s="99"/>
      <c r="BS96" s="99"/>
      <c r="BT96" s="99"/>
      <c r="BU96" s="99"/>
    </row>
    <row r="97" spans="1:73" s="100" customFormat="1" ht="15" customHeight="1">
      <c r="A97" s="19"/>
      <c r="B97" s="19"/>
      <c r="C97" s="96"/>
      <c r="D97" s="96"/>
      <c r="E97" s="104"/>
      <c r="F97" s="104"/>
      <c r="G97" s="96"/>
      <c r="H97" s="95"/>
      <c r="I97" s="95"/>
      <c r="J97" s="96"/>
      <c r="K97" s="96"/>
      <c r="L97" s="96"/>
      <c r="M97" s="96"/>
      <c r="N97" s="96"/>
      <c r="O97" s="96"/>
      <c r="P97" s="96"/>
      <c r="Q97" s="96"/>
      <c r="R97" s="94"/>
      <c r="S97" s="8"/>
      <c r="T97" s="97"/>
      <c r="U97" s="97"/>
      <c r="V97" s="97"/>
      <c r="W97" s="97"/>
      <c r="X97" s="97"/>
      <c r="Y97" s="91"/>
      <c r="Z97" s="98"/>
      <c r="AA97" s="98"/>
      <c r="AB97" s="98"/>
      <c r="AC97" s="8"/>
      <c r="AD97" s="8"/>
      <c r="AE97" s="8"/>
      <c r="AF97" s="8"/>
      <c r="AG97" s="8"/>
      <c r="AH97" s="8"/>
      <c r="AI97" s="98"/>
      <c r="AJ97" s="98"/>
      <c r="AK97" s="98"/>
      <c r="AL97" s="98"/>
      <c r="AM97" s="98"/>
      <c r="AN97" s="98"/>
      <c r="AO97" s="98"/>
      <c r="AP97" s="98"/>
      <c r="AQ97" s="98"/>
      <c r="AR97" s="98"/>
      <c r="AS97" s="98"/>
      <c r="AT97" s="98"/>
      <c r="AU97" s="98"/>
      <c r="AV97" s="97"/>
      <c r="AW97" s="97"/>
      <c r="AX97" s="97"/>
      <c r="AY97" s="97"/>
      <c r="AZ97" s="97"/>
      <c r="BA97" s="97"/>
      <c r="BB97" s="97"/>
      <c r="BC97" s="97"/>
      <c r="BD97" s="99"/>
      <c r="BE97" s="99"/>
      <c r="BF97" s="12"/>
      <c r="BG97" s="12"/>
      <c r="BH97" s="12"/>
      <c r="BI97" s="12"/>
      <c r="BJ97" s="12"/>
      <c r="BK97" s="12"/>
      <c r="BL97" s="12"/>
      <c r="BM97" s="12"/>
      <c r="BN97" s="12"/>
      <c r="BO97" s="12"/>
      <c r="BP97" s="12"/>
      <c r="BQ97" s="12"/>
      <c r="BR97" s="12"/>
      <c r="BS97" s="12"/>
      <c r="BT97" s="12"/>
      <c r="BU97" s="12"/>
    </row>
    <row r="98" spans="1:73" s="110" customFormat="1" ht="26.25" customHeight="1">
      <c r="A98" s="19"/>
      <c r="B98" s="19"/>
      <c r="C98" s="105"/>
      <c r="D98" s="96"/>
      <c r="E98" s="104"/>
      <c r="F98" s="92" t="str">
        <f>$J$1</f>
        <v>North Sea cod International reading 2012, AGE</v>
      </c>
      <c r="G98" s="106"/>
      <c r="H98" s="106"/>
      <c r="I98" s="106"/>
      <c r="J98" s="106"/>
      <c r="K98" s="106"/>
      <c r="L98" s="106"/>
      <c r="M98" s="106"/>
      <c r="N98" s="106"/>
      <c r="O98" s="106"/>
      <c r="P98" s="106"/>
      <c r="Q98" s="106"/>
      <c r="R98" s="106"/>
      <c r="S98" s="8"/>
      <c r="T98" s="107"/>
      <c r="U98" s="107"/>
      <c r="V98" s="107"/>
      <c r="W98" s="107"/>
      <c r="X98" s="107"/>
      <c r="Y98" s="91"/>
      <c r="Z98" s="108"/>
      <c r="AA98" s="108"/>
      <c r="AB98" s="108"/>
      <c r="AC98" s="8"/>
      <c r="AD98" s="8"/>
      <c r="AE98" s="8"/>
      <c r="AF98" s="8"/>
      <c r="AG98" s="8"/>
      <c r="AH98" s="8"/>
      <c r="AI98" s="108"/>
      <c r="AJ98" s="108"/>
      <c r="AK98" s="108"/>
      <c r="AL98" s="108"/>
      <c r="AM98" s="108"/>
      <c r="AN98" s="108"/>
      <c r="AO98" s="108"/>
      <c r="AP98" s="108"/>
      <c r="AQ98" s="108"/>
      <c r="AR98" s="108"/>
      <c r="AS98" s="108"/>
      <c r="AT98" s="108"/>
      <c r="AU98" s="108"/>
      <c r="AV98" s="108"/>
      <c r="AW98" s="108"/>
      <c r="AX98" s="107"/>
      <c r="AY98" s="107"/>
      <c r="AZ98" s="107"/>
      <c r="BA98" s="107"/>
      <c r="BB98" s="107"/>
      <c r="BC98" s="107"/>
      <c r="BD98" s="109"/>
      <c r="BE98" s="109"/>
      <c r="BF98" s="12"/>
      <c r="BG98" s="12"/>
      <c r="BH98" s="12"/>
      <c r="BI98" s="12"/>
      <c r="BJ98" s="12"/>
      <c r="BK98" s="12"/>
      <c r="BL98" s="12"/>
      <c r="BM98" s="12"/>
      <c r="BN98" s="12"/>
      <c r="BO98" s="12"/>
      <c r="BP98" s="12"/>
      <c r="BQ98" s="12"/>
      <c r="BR98" s="12"/>
      <c r="BS98" s="12"/>
      <c r="BT98" s="12"/>
      <c r="BU98" s="12"/>
    </row>
    <row r="99" spans="1:73" s="117" customFormat="1" ht="15" customHeight="1">
      <c r="A99" s="19"/>
      <c r="B99" s="19"/>
      <c r="C99" s="111"/>
      <c r="D99" s="111"/>
      <c r="E99" s="112"/>
      <c r="F99" s="112"/>
      <c r="G99" s="111"/>
      <c r="H99" s="113"/>
      <c r="I99" s="113"/>
      <c r="J99" s="111"/>
      <c r="K99" s="111"/>
      <c r="L99" s="111"/>
      <c r="M99" s="111"/>
      <c r="N99" s="111"/>
      <c r="O99" s="111"/>
      <c r="P99" s="111"/>
      <c r="Q99" s="111"/>
      <c r="R99" s="114"/>
      <c r="S99" s="8"/>
      <c r="T99" s="115"/>
      <c r="U99" s="115"/>
      <c r="V99" s="115"/>
      <c r="W99" s="115"/>
      <c r="X99" s="115"/>
      <c r="Y99" s="91"/>
      <c r="Z99" s="19"/>
      <c r="AA99" s="19"/>
      <c r="AB99" s="19"/>
      <c r="AC99" s="8"/>
      <c r="AD99" s="8"/>
      <c r="AE99" s="8"/>
      <c r="AF99" s="8"/>
      <c r="AG99" s="8"/>
      <c r="AH99" s="8"/>
      <c r="AI99" s="19"/>
      <c r="AJ99" s="19"/>
      <c r="AK99" s="19"/>
      <c r="AL99" s="19"/>
      <c r="AM99" s="19"/>
      <c r="AN99" s="19"/>
      <c r="AO99" s="19"/>
      <c r="AP99" s="19"/>
      <c r="AQ99" s="19"/>
      <c r="AR99" s="19"/>
      <c r="AS99" s="19"/>
      <c r="AT99" s="19"/>
      <c r="AU99" s="19"/>
      <c r="AV99" s="115"/>
      <c r="AW99" s="115"/>
      <c r="AX99" s="115"/>
      <c r="AY99" s="115"/>
      <c r="AZ99" s="115"/>
      <c r="BA99" s="115"/>
      <c r="BB99" s="115"/>
      <c r="BC99" s="115"/>
      <c r="BD99" s="116"/>
      <c r="BE99" s="116"/>
      <c r="BF99" s="12"/>
      <c r="BG99" s="12"/>
      <c r="BH99" s="12"/>
      <c r="BI99" s="12"/>
      <c r="BJ99" s="12"/>
      <c r="BK99" s="12"/>
      <c r="BL99" s="12"/>
      <c r="BM99" s="12"/>
      <c r="BN99" s="12"/>
      <c r="BO99" s="12"/>
      <c r="BP99" s="12"/>
      <c r="BQ99" s="12"/>
      <c r="BR99" s="12"/>
      <c r="BS99" s="12"/>
      <c r="BT99" s="12"/>
      <c r="BU99" s="12"/>
    </row>
    <row r="100" spans="1:73" ht="18" customHeight="1">
      <c r="A100" s="19"/>
      <c r="B100" s="19"/>
      <c r="C100" s="118"/>
      <c r="D100" s="118"/>
      <c r="E100" s="118"/>
      <c r="F100" s="118"/>
      <c r="G100" s="119" t="s">
        <v>34</v>
      </c>
      <c r="H100" s="120"/>
      <c r="I100" s="120"/>
      <c r="J100" s="120"/>
      <c r="K100" s="120"/>
      <c r="L100" s="121"/>
      <c r="M100" s="122"/>
      <c r="N100" s="122"/>
      <c r="O100" s="122"/>
      <c r="P100" s="122"/>
      <c r="Q100" s="118"/>
      <c r="R100" s="123"/>
      <c r="S100" s="8"/>
      <c r="T100" s="124"/>
      <c r="U100" s="124"/>
      <c r="V100" s="124"/>
      <c r="W100" s="124"/>
      <c r="X100" s="124"/>
      <c r="Y100" s="124"/>
      <c r="Z100" s="19"/>
      <c r="AA100" s="19"/>
      <c r="AB100" s="19"/>
      <c r="AC100" s="8"/>
      <c r="AD100" s="8"/>
      <c r="AE100" s="8"/>
      <c r="AF100" s="8"/>
      <c r="AG100" s="8"/>
      <c r="AH100" s="8"/>
      <c r="AI100" s="19"/>
      <c r="AJ100" s="19"/>
      <c r="AK100" s="19"/>
      <c r="AL100" s="19"/>
      <c r="AM100" s="19"/>
      <c r="AN100" s="19"/>
      <c r="AO100" s="19"/>
      <c r="AP100" s="19"/>
      <c r="AQ100" s="19"/>
      <c r="AR100" s="19"/>
      <c r="AS100" s="19"/>
      <c r="AT100" s="19"/>
      <c r="AU100" s="19"/>
      <c r="AV100" s="19"/>
      <c r="AW100" s="19"/>
      <c r="AX100" s="19"/>
      <c r="AY100" s="19"/>
      <c r="AZ100" s="19"/>
      <c r="BA100" s="19"/>
      <c r="BB100" s="19"/>
      <c r="BC100" s="19"/>
      <c r="BF100" s="12"/>
      <c r="BG100" s="12"/>
      <c r="BH100" s="12"/>
      <c r="BI100" s="12"/>
      <c r="BJ100" s="12"/>
      <c r="BK100" s="12"/>
      <c r="BL100" s="12"/>
      <c r="BM100" s="12"/>
      <c r="BN100" s="12"/>
      <c r="BO100" s="12"/>
      <c r="BP100" s="12"/>
      <c r="BQ100" s="12"/>
      <c r="BR100" s="12"/>
      <c r="BS100" s="12"/>
      <c r="BT100" s="12"/>
      <c r="BU100" s="12"/>
    </row>
    <row r="101" spans="1:73" ht="24.75" customHeight="1">
      <c r="A101" s="19"/>
      <c r="B101" s="19"/>
      <c r="C101" s="118"/>
      <c r="D101" s="118"/>
      <c r="E101" s="126"/>
      <c r="F101" s="126"/>
      <c r="G101" s="147" t="str">
        <f>R3</f>
        <v>MODAL</v>
      </c>
      <c r="H101" s="464" t="str">
        <f t="shared" ref="H101:Q102" si="8">H3</f>
        <v>Norway Harald Senneset</v>
      </c>
      <c r="I101" s="464" t="str">
        <f t="shared" si="8"/>
        <v>Norway Hildegunn Mjanger</v>
      </c>
      <c r="J101" s="464" t="str">
        <f t="shared" si="8"/>
        <v>Scotland Peter Clark</v>
      </c>
      <c r="K101" s="464" t="str">
        <f t="shared" si="8"/>
        <v>United Kingdom Dave Brown</v>
      </c>
      <c r="L101" s="464" t="str">
        <f t="shared" si="8"/>
        <v>Sweden AnneMarie Palmén Bratt</v>
      </c>
      <c r="M101" s="464" t="str">
        <f t="shared" si="8"/>
        <v>Germany Friederike Beussel</v>
      </c>
      <c r="N101" s="464" t="str">
        <f t="shared" si="8"/>
        <v>Sweden Rajlie Sjöberg</v>
      </c>
      <c r="O101" s="464"/>
      <c r="P101" s="464"/>
      <c r="Q101" s="464" t="str">
        <f t="shared" si="8"/>
        <v>Germany Ines Wilhelms</v>
      </c>
      <c r="R101" s="129"/>
      <c r="S101" s="8"/>
      <c r="T101" s="130"/>
      <c r="U101" s="130"/>
      <c r="V101" s="130"/>
      <c r="W101" s="130"/>
      <c r="X101" s="130"/>
      <c r="Y101" s="130"/>
      <c r="Z101" s="19"/>
      <c r="AA101" s="19"/>
      <c r="AB101" s="19"/>
      <c r="AC101" s="8"/>
      <c r="AD101" s="8"/>
      <c r="AE101" s="8"/>
      <c r="AF101" s="8"/>
      <c r="AG101" s="8"/>
      <c r="AH101" s="8"/>
      <c r="AI101" s="19"/>
      <c r="AJ101" s="19"/>
      <c r="AK101" s="19"/>
      <c r="AL101" s="19"/>
      <c r="AM101" s="19"/>
      <c r="AN101" s="19"/>
      <c r="AO101" s="19"/>
      <c r="AP101" s="19"/>
      <c r="AQ101" s="19"/>
      <c r="AR101" s="19"/>
      <c r="AS101" s="19"/>
      <c r="AT101" s="19"/>
      <c r="AU101" s="19"/>
      <c r="AV101" s="19"/>
      <c r="AW101" s="131"/>
      <c r="AX101" s="19"/>
      <c r="AY101" s="19"/>
      <c r="AZ101" s="19"/>
      <c r="BA101" s="19"/>
      <c r="BB101" s="19"/>
      <c r="BC101" s="19"/>
      <c r="BF101" s="12"/>
      <c r="BG101" s="12"/>
      <c r="BH101" s="12"/>
      <c r="BI101" s="12"/>
      <c r="BJ101" s="12"/>
      <c r="BK101" s="12"/>
      <c r="BL101" s="12"/>
      <c r="BM101" s="12"/>
      <c r="BN101" s="12"/>
      <c r="BO101" s="12"/>
      <c r="BP101" s="12"/>
      <c r="BQ101" s="12"/>
      <c r="BR101" s="12"/>
      <c r="BS101" s="12"/>
      <c r="BT101" s="12"/>
      <c r="BU101" s="12"/>
    </row>
    <row r="102" spans="1:73" ht="12.75" customHeight="1">
      <c r="A102" s="19"/>
      <c r="B102" s="19"/>
      <c r="C102" s="118"/>
      <c r="D102" s="118"/>
      <c r="E102" s="118"/>
      <c r="F102" s="118"/>
      <c r="G102" s="132" t="str">
        <f>R4</f>
        <v>(R1-R5)</v>
      </c>
      <c r="H102" s="75" t="str">
        <f t="shared" si="8"/>
        <v>Leser 1</v>
      </c>
      <c r="I102" s="75" t="str">
        <f t="shared" si="8"/>
        <v>Leser 2</v>
      </c>
      <c r="J102" s="75" t="str">
        <f t="shared" si="8"/>
        <v>Leser 3</v>
      </c>
      <c r="K102" s="75" t="str">
        <f t="shared" si="8"/>
        <v>Leser 4</v>
      </c>
      <c r="L102" s="75" t="str">
        <f t="shared" si="8"/>
        <v>Leser 5</v>
      </c>
      <c r="M102" s="75" t="str">
        <f t="shared" si="8"/>
        <v>Leser 6</v>
      </c>
      <c r="N102" s="75" t="str">
        <f t="shared" si="8"/>
        <v>Leser 7</v>
      </c>
      <c r="O102" s="75"/>
      <c r="P102" s="75"/>
      <c r="Q102" s="75" t="str">
        <f t="shared" si="8"/>
        <v>Leser 10</v>
      </c>
      <c r="R102" s="133" t="s">
        <v>35</v>
      </c>
      <c r="S102" s="8"/>
      <c r="T102" s="130"/>
      <c r="U102" s="130"/>
      <c r="V102" s="130"/>
      <c r="W102" s="130"/>
      <c r="X102" s="130"/>
      <c r="Y102" s="130"/>
      <c r="Z102" s="19"/>
      <c r="AA102" s="19"/>
      <c r="AB102" s="19"/>
      <c r="AC102" s="8"/>
      <c r="AD102" s="8"/>
      <c r="AE102" s="8"/>
      <c r="AF102" s="8"/>
      <c r="AG102" s="8"/>
      <c r="AH102" s="8"/>
      <c r="AI102" s="19"/>
      <c r="AJ102" s="19"/>
      <c r="AK102" s="19"/>
      <c r="AL102" s="19"/>
      <c r="AM102" s="19"/>
      <c r="AN102" s="19"/>
      <c r="AO102" s="19"/>
      <c r="AP102" s="19"/>
      <c r="AQ102" s="19"/>
      <c r="AR102" s="19"/>
      <c r="AS102" s="19"/>
      <c r="AT102" s="19"/>
      <c r="AU102" s="19"/>
      <c r="AV102" s="19"/>
      <c r="AW102" s="19"/>
      <c r="AX102" s="19"/>
      <c r="AY102" s="19"/>
      <c r="AZ102" s="19"/>
      <c r="BA102" s="19"/>
      <c r="BB102" s="19"/>
      <c r="BC102" s="19"/>
      <c r="BF102" s="12"/>
      <c r="BG102" s="12"/>
      <c r="BH102" s="12"/>
      <c r="BI102" s="12"/>
      <c r="BJ102" s="12"/>
      <c r="BK102" s="12"/>
      <c r="BL102" s="12"/>
      <c r="BM102" s="12"/>
      <c r="BN102" s="12"/>
      <c r="BO102" s="12"/>
      <c r="BP102" s="12"/>
      <c r="BQ102" s="12"/>
      <c r="BR102" s="12"/>
      <c r="BS102" s="12"/>
      <c r="BT102" s="12"/>
      <c r="BU102" s="12"/>
    </row>
    <row r="103" spans="1:73" ht="12.75" customHeight="1">
      <c r="A103" s="19"/>
      <c r="B103" s="19"/>
      <c r="C103" s="134"/>
      <c r="D103" s="135"/>
      <c r="E103" s="136"/>
      <c r="F103" s="136"/>
      <c r="G103" s="137">
        <v>0</v>
      </c>
      <c r="H103" s="26" t="str">
        <f t="array" ref="H103">IF(COUNT(IF($R$5:$R$84=$G103,H$5:H$84,""))=0,"-",COUNT(IF($R$5:$R$84=$G103,H$5:H$84,"")))</f>
        <v>-</v>
      </c>
      <c r="I103" s="26" t="str">
        <f t="array" ref="I103">IF(COUNT(IF($R$5:$R$84=$G103,I$5:I$84,""))=0,"-",COUNT(IF($R$5:$R$84=$G103,I$5:I$84,"")))</f>
        <v>-</v>
      </c>
      <c r="J103" s="471" t="str">
        <f t="array" ref="J103">IF(COUNT(IF($R$5:$R$84=$G103,J$5:J$84,""))=0,"-",COUNT(IF($R$5:$R$84=$G103,J$5:J$84,"")))</f>
        <v>-</v>
      </c>
      <c r="K103" s="26" t="str">
        <f t="array" ref="K103">IF(COUNT(IF($R$5:$R$84=$G103,K$5:K$84,""))=0,"-",COUNT(IF($R$5:$R$84=$G103,K$5:K$84,"")))</f>
        <v>-</v>
      </c>
      <c r="L103" s="471" t="str">
        <f t="array" ref="L103">IF(COUNT(IF($R$5:$R$84=$G103,L$5:L$84,""))=0,"-",COUNT(IF($R$5:$R$84=$G103,L$5:L$84,"")))</f>
        <v>-</v>
      </c>
      <c r="M103" s="26" t="str">
        <f t="array" ref="M103">IF(COUNT(IF($R$5:$R$84=$G103,M$5:M$84,""))=0,"-",COUNT(IF($R$5:$R$84=$G103,M$5:M$84,"")))</f>
        <v>-</v>
      </c>
      <c r="N103" s="471" t="str">
        <f t="array" ref="N103">IF(COUNT(IF($R$5:$R$84=$G103,N$5:N$84,""))=0,"-",COUNT(IF($R$5:$R$84=$G103,N$5:N$84,"")))</f>
        <v>-</v>
      </c>
      <c r="O103" s="471"/>
      <c r="P103" s="471"/>
      <c r="Q103" s="471" t="str">
        <f t="array" ref="Q103">IF(COUNT(IF($R$5:$R$84=$G103,Q$5:Q$84,""))=0,"-",COUNT(IF($R$5:$R$84=$G103,Q$5:Q$84,"")))</f>
        <v>-</v>
      </c>
      <c r="R103" s="138" t="str">
        <f t="array" ref="R103">IF(H103:Q103="-","-",SUM(H103:Q103))</f>
        <v>-</v>
      </c>
      <c r="S103" s="8"/>
      <c r="T103" s="130"/>
      <c r="U103" s="130"/>
      <c r="V103" s="130"/>
      <c r="W103" s="130"/>
      <c r="X103" s="130"/>
      <c r="Y103" s="130"/>
      <c r="Z103" s="19"/>
      <c r="AA103" s="19"/>
      <c r="AB103" s="19"/>
      <c r="AC103" s="8"/>
      <c r="AD103" s="8"/>
      <c r="AE103" s="8"/>
      <c r="AF103" s="8"/>
      <c r="AG103" s="8"/>
      <c r="AH103" s="8"/>
      <c r="AI103" s="8"/>
      <c r="AJ103" s="19"/>
      <c r="AK103" s="19"/>
      <c r="AL103" s="19"/>
      <c r="AM103" s="19"/>
      <c r="AN103" s="19"/>
      <c r="AO103" s="19"/>
      <c r="AP103" s="19"/>
      <c r="AQ103" s="19"/>
      <c r="AR103" s="19"/>
      <c r="AS103" s="19"/>
      <c r="AT103" s="19"/>
      <c r="AU103" s="19"/>
      <c r="AV103" s="19"/>
      <c r="AW103" s="19"/>
      <c r="AX103" s="19"/>
      <c r="AY103" s="19"/>
      <c r="AZ103" s="19"/>
      <c r="BA103" s="19"/>
      <c r="BB103" s="19"/>
      <c r="BC103" s="19"/>
      <c r="BF103" s="12"/>
      <c r="BG103" s="12"/>
      <c r="BH103" s="12"/>
      <c r="BI103" s="12"/>
      <c r="BJ103" s="12"/>
      <c r="BK103" s="12"/>
      <c r="BL103" s="12"/>
      <c r="BM103" s="12"/>
      <c r="BN103" s="12"/>
      <c r="BO103" s="12"/>
      <c r="BP103" s="12"/>
      <c r="BQ103" s="12"/>
      <c r="BR103" s="12"/>
      <c r="BS103" s="12"/>
      <c r="BT103" s="12"/>
      <c r="BU103" s="12"/>
    </row>
    <row r="104" spans="1:73" ht="12.75" customHeight="1">
      <c r="A104" s="19"/>
      <c r="B104" s="19"/>
      <c r="C104" s="139"/>
      <c r="D104" s="139"/>
      <c r="E104" s="136"/>
      <c r="F104" s="136"/>
      <c r="G104" s="140">
        <f t="shared" ref="G104:G118" si="9">G103+1</f>
        <v>1</v>
      </c>
      <c r="H104" s="26" t="str">
        <f t="array" ref="H104">IF(COUNT(IF($R$5:$R$84=$G104,H$5:H$84,""))=0,"-",COUNT(IF($R$5:$R$84=$G104,H$5:H$84,"")))</f>
        <v>-</v>
      </c>
      <c r="I104" s="26" t="str">
        <f t="array" ref="I104">IF(COUNT(IF($R$5:$R$84=$G104,I$5:I$84,""))=0,"-",COUNT(IF($R$5:$R$84=$G104,I$5:I$84,"")))</f>
        <v>-</v>
      </c>
      <c r="J104" s="472" t="str">
        <f t="array" ref="J104">IF(COUNT(IF($R$5:$R$84=$G104,J$5:J$84,""))=0,"-",COUNT(IF($R$5:$R$84=$G104,J$5:J$84,"")))</f>
        <v>-</v>
      </c>
      <c r="K104" s="26" t="str">
        <f t="array" ref="K104">IF(COUNT(IF($R$5:$R$84=$G104,K$5:K$84,""))=0,"-",COUNT(IF($R$5:$R$84=$G104,K$5:K$84,"")))</f>
        <v>-</v>
      </c>
      <c r="L104" s="472" t="str">
        <f t="array" ref="L104">IF(COUNT(IF($R$5:$R$84=$G104,L$5:L$84,""))=0,"-",COUNT(IF($R$5:$R$84=$G104,L$5:L$84,"")))</f>
        <v>-</v>
      </c>
      <c r="M104" s="26" t="str">
        <f t="array" ref="M104">IF(COUNT(IF($R$5:$R$84=$G104,M$5:M$84,""))=0,"-",COUNT(IF($R$5:$R$84=$G104,M$5:M$84,"")))</f>
        <v>-</v>
      </c>
      <c r="N104" s="472" t="str">
        <f t="array" ref="N104">IF(COUNT(IF($R$5:$R$84=$G104,N$5:N$84,""))=0,"-",COUNT(IF($R$5:$R$84=$G104,N$5:N$84,"")))</f>
        <v>-</v>
      </c>
      <c r="O104" s="472"/>
      <c r="P104" s="472"/>
      <c r="Q104" s="472" t="str">
        <f t="array" ref="Q104">IF(COUNT(IF($R$5:$R$84=$G104,Q$5:Q$84,""))=0,"-",COUNT(IF($R$5:$R$84=$G104,Q$5:Q$84,"")))</f>
        <v>-</v>
      </c>
      <c r="R104" s="138" t="str">
        <f t="array" ref="R104">IF(H104:Q104="-","-",SUM(H104:Q104))</f>
        <v>-</v>
      </c>
      <c r="S104" s="8"/>
      <c r="T104" s="141"/>
      <c r="U104" s="141"/>
      <c r="V104" s="141"/>
      <c r="W104" s="141"/>
      <c r="X104" s="141"/>
      <c r="Y104" s="141"/>
      <c r="Z104" s="19"/>
      <c r="AA104" s="19"/>
      <c r="AB104" s="19"/>
      <c r="AC104" s="8"/>
      <c r="AD104" s="8"/>
      <c r="AE104" s="8"/>
      <c r="AF104" s="8"/>
      <c r="AG104" s="8"/>
      <c r="AH104" s="8"/>
      <c r="AI104" s="8"/>
      <c r="AJ104" s="19"/>
      <c r="AK104" s="19"/>
      <c r="AL104" s="19"/>
      <c r="AM104" s="19"/>
      <c r="AN104" s="19"/>
      <c r="AO104" s="19"/>
      <c r="AP104" s="19"/>
      <c r="AQ104" s="19"/>
      <c r="AR104" s="19"/>
      <c r="AS104" s="19"/>
      <c r="AT104" s="19"/>
      <c r="AU104" s="19"/>
      <c r="AV104" s="19"/>
      <c r="AW104" s="19"/>
      <c r="AX104" s="19"/>
      <c r="AY104" s="19"/>
      <c r="AZ104" s="19"/>
      <c r="BA104" s="19"/>
      <c r="BB104" s="19"/>
      <c r="BC104" s="19"/>
      <c r="BF104" s="12"/>
      <c r="BG104" s="12"/>
      <c r="BH104" s="12"/>
      <c r="BI104" s="12"/>
      <c r="BJ104" s="12"/>
      <c r="BK104" s="12"/>
      <c r="BL104" s="12"/>
      <c r="BM104" s="12"/>
      <c r="BN104" s="12"/>
      <c r="BO104" s="12"/>
      <c r="BP104" s="12"/>
      <c r="BQ104" s="12"/>
      <c r="BR104" s="12"/>
      <c r="BS104" s="12"/>
      <c r="BT104" s="12"/>
      <c r="BU104" s="12"/>
    </row>
    <row r="105" spans="1:73" ht="12.75" customHeight="1">
      <c r="A105" s="19"/>
      <c r="B105" s="19"/>
      <c r="C105" s="139"/>
      <c r="D105" s="139"/>
      <c r="E105" s="136"/>
      <c r="F105" s="136"/>
      <c r="G105" s="140">
        <f t="shared" si="9"/>
        <v>2</v>
      </c>
      <c r="H105" s="26">
        <f t="array" ref="H105">IF(COUNT(IF($R$5:$R$84=$G105,H$5:H$84,""))=0,"-",COUNT(IF($R$5:$R$84=$G105,H$5:H$84,"")))</f>
        <v>2</v>
      </c>
      <c r="I105" s="26">
        <f t="array" ref="I105">IF(COUNT(IF($R$5:$R$84=$G105,I$5:I$84,""))=0,"-",COUNT(IF($R$5:$R$84=$G105,I$5:I$84,"")))</f>
        <v>2</v>
      </c>
      <c r="J105" s="472">
        <f t="array" ref="J105">IF(COUNT(IF($R$5:$R$84=$G105,J$5:J$84,""))=0,"-",COUNT(IF($R$5:$R$84=$G105,J$5:J$84,"")))</f>
        <v>2</v>
      </c>
      <c r="K105" s="26">
        <f t="array" ref="K105">IF(COUNT(IF($R$5:$R$84=$G105,K$5:K$84,""))=0,"-",COUNT(IF($R$5:$R$84=$G105,K$5:K$84,"")))</f>
        <v>2</v>
      </c>
      <c r="L105" s="472">
        <f t="array" ref="L105">IF(COUNT(IF($R$5:$R$84=$G105,L$5:L$84,""))=0,"-",COUNT(IF($R$5:$R$84=$G105,L$5:L$84,"")))</f>
        <v>2</v>
      </c>
      <c r="M105" s="26">
        <f t="array" ref="M105">IF(COUNT(IF($R$5:$R$84=$G105,M$5:M$84,""))=0,"-",COUNT(IF($R$5:$R$84=$G105,M$5:M$84,"")))</f>
        <v>2</v>
      </c>
      <c r="N105" s="472">
        <f t="array" ref="N105">IF(COUNT(IF($R$5:$R$84=$G105,N$5:N$84,""))=0,"-",COUNT(IF($R$5:$R$84=$G105,N$5:N$84,"")))</f>
        <v>2</v>
      </c>
      <c r="O105" s="472"/>
      <c r="P105" s="472"/>
      <c r="Q105" s="472">
        <f t="array" ref="Q105">IF(COUNT(IF($R$5:$R$84=$G105,Q$5:Q$84,""))=0,"-",COUNT(IF($R$5:$R$84=$G105,Q$5:Q$84,"")))</f>
        <v>2</v>
      </c>
      <c r="R105" s="138">
        <f t="array" ref="R105">IF(H105:Q105="-","-",SUM(H105:Q105))</f>
        <v>16</v>
      </c>
      <c r="S105" s="8"/>
      <c r="T105" s="141"/>
      <c r="U105" s="141"/>
      <c r="V105" s="141"/>
      <c r="W105" s="141"/>
      <c r="X105" s="141"/>
      <c r="Y105" s="141"/>
      <c r="Z105" s="19"/>
      <c r="AA105" s="19"/>
      <c r="AB105" s="19"/>
      <c r="AC105" s="8"/>
      <c r="AD105" s="8"/>
      <c r="AE105" s="8"/>
      <c r="AF105" s="8"/>
      <c r="AG105" s="8"/>
      <c r="AH105" s="8"/>
      <c r="AI105" s="19"/>
      <c r="AJ105" s="19"/>
      <c r="AK105" s="19"/>
      <c r="AL105" s="19"/>
      <c r="AM105" s="19"/>
      <c r="AN105" s="19"/>
      <c r="AO105" s="19"/>
      <c r="AP105" s="19"/>
      <c r="AQ105" s="19"/>
      <c r="AR105" s="19"/>
      <c r="AS105" s="19"/>
      <c r="AT105" s="19"/>
      <c r="AU105" s="19"/>
      <c r="AV105" s="19"/>
      <c r="AW105" s="19"/>
      <c r="AX105" s="19"/>
      <c r="AY105" s="19"/>
      <c r="AZ105" s="19"/>
      <c r="BA105" s="19"/>
      <c r="BB105" s="19"/>
      <c r="BC105" s="19"/>
      <c r="BF105" s="12"/>
      <c r="BG105" s="12"/>
      <c r="BH105" s="12"/>
      <c r="BI105" s="12"/>
      <c r="BJ105" s="12"/>
      <c r="BK105" s="12"/>
      <c r="BL105" s="12"/>
      <c r="BM105" s="12"/>
      <c r="BN105" s="12"/>
      <c r="BO105" s="12"/>
      <c r="BP105" s="12"/>
      <c r="BQ105" s="12"/>
      <c r="BR105" s="12"/>
      <c r="BS105" s="12"/>
      <c r="BT105" s="12"/>
      <c r="BU105" s="12"/>
    </row>
    <row r="106" spans="1:73" ht="12.75" customHeight="1">
      <c r="A106" s="19"/>
      <c r="B106" s="19"/>
      <c r="C106" s="118"/>
      <c r="D106" s="118"/>
      <c r="E106" s="136"/>
      <c r="F106" s="136"/>
      <c r="G106" s="140">
        <f t="shared" si="9"/>
        <v>3</v>
      </c>
      <c r="H106" s="26">
        <f t="array" ref="H106">IF(COUNT(IF($R$5:$R$84=$G106,H$5:H$84,""))=0,"-",COUNT(IF($R$5:$R$84=$G106,H$5:H$84,"")))</f>
        <v>8</v>
      </c>
      <c r="I106" s="26">
        <f t="array" ref="I106">IF(COUNT(IF($R$5:$R$84=$G106,I$5:I$84,""))=0,"-",COUNT(IF($R$5:$R$84=$G106,I$5:I$84,"")))</f>
        <v>9</v>
      </c>
      <c r="J106" s="26">
        <f t="array" ref="J106">IF(COUNT(IF($R$5:$R$84=$G106,J$5:J$84,""))=0,"-",COUNT(IF($R$5:$R$84=$G106,J$5:J$84,"")))</f>
        <v>9</v>
      </c>
      <c r="K106" s="26">
        <f t="array" ref="K106">IF(COUNT(IF($R$5:$R$84=$G106,K$5:K$84,""))=0,"-",COUNT(IF($R$5:$R$84=$G106,K$5:K$84,"")))</f>
        <v>9</v>
      </c>
      <c r="L106" s="26">
        <f t="array" ref="L106">IF(COUNT(IF($R$5:$R$84=$G106,L$5:L$84,""))=0,"-",COUNT(IF($R$5:$R$84=$G106,L$5:L$84,"")))</f>
        <v>9</v>
      </c>
      <c r="M106" s="26">
        <f t="array" ref="M106">IF(COUNT(IF($R$5:$R$84=$G106,M$5:M$84,""))=0,"-",COUNT(IF($R$5:$R$84=$G106,M$5:M$84,"")))</f>
        <v>9</v>
      </c>
      <c r="N106" s="26">
        <f t="array" ref="N106">IF(COUNT(IF($R$5:$R$84=$G106,N$5:N$84,""))=0,"-",COUNT(IF($R$5:$R$84=$G106,N$5:N$84,"")))</f>
        <v>9</v>
      </c>
      <c r="O106" s="26"/>
      <c r="P106" s="26"/>
      <c r="Q106" s="26">
        <f t="array" ref="Q106">IF(COUNT(IF($R$5:$R$84=$G106,Q$5:Q$84,""))=0,"-",COUNT(IF($R$5:$R$84=$G106,Q$5:Q$84,"")))</f>
        <v>9</v>
      </c>
      <c r="R106" s="138">
        <f t="array" ref="R106">IF(H106:Q106="-","-",SUM(H106:Q106))</f>
        <v>71</v>
      </c>
      <c r="S106" s="8"/>
      <c r="T106" s="141"/>
      <c r="U106" s="141"/>
      <c r="V106" s="141"/>
      <c r="W106" s="141"/>
      <c r="X106" s="141"/>
      <c r="Y106" s="141"/>
      <c r="Z106" s="19"/>
      <c r="AA106" s="19"/>
      <c r="AB106" s="19"/>
      <c r="AC106" s="8"/>
      <c r="AD106" s="8"/>
      <c r="AE106" s="8"/>
      <c r="AF106" s="8"/>
      <c r="AG106" s="8"/>
      <c r="AH106" s="8"/>
      <c r="AI106" s="19"/>
      <c r="AJ106" s="19"/>
      <c r="AK106" s="19"/>
      <c r="AL106" s="19"/>
      <c r="AM106" s="19"/>
      <c r="AN106" s="19"/>
      <c r="AO106" s="19"/>
      <c r="AP106" s="19"/>
      <c r="AQ106" s="19"/>
      <c r="AR106" s="19"/>
      <c r="AS106" s="19"/>
      <c r="AT106" s="19"/>
      <c r="AU106" s="19"/>
      <c r="AV106" s="19"/>
      <c r="AW106" s="19"/>
      <c r="AX106" s="19"/>
      <c r="AY106" s="19"/>
      <c r="AZ106" s="19"/>
      <c r="BA106" s="19"/>
      <c r="BB106" s="19"/>
      <c r="BC106" s="19"/>
      <c r="BF106" s="12"/>
      <c r="BG106" s="12"/>
      <c r="BH106" s="12"/>
      <c r="BI106" s="12"/>
      <c r="BJ106" s="12"/>
      <c r="BK106" s="12"/>
      <c r="BL106" s="12"/>
      <c r="BM106" s="12"/>
      <c r="BN106" s="12"/>
      <c r="BO106" s="12"/>
      <c r="BP106" s="12"/>
      <c r="BQ106" s="12"/>
      <c r="BR106" s="12"/>
      <c r="BS106" s="12"/>
      <c r="BT106" s="12"/>
      <c r="BU106" s="12"/>
    </row>
    <row r="107" spans="1:73" ht="12.75" customHeight="1">
      <c r="A107" s="19"/>
      <c r="B107" s="19"/>
      <c r="C107" s="118"/>
      <c r="D107" s="118"/>
      <c r="E107" s="136"/>
      <c r="F107" s="136"/>
      <c r="G107" s="140">
        <f t="shared" si="9"/>
        <v>4</v>
      </c>
      <c r="H107" s="26">
        <f t="array" ref="H107">IF(COUNT(IF($R$5:$R$84=$G107,H$5:H$84,""))=0,"-",COUNT(IF($R$5:$R$84=$G107,H$5:H$84,"")))</f>
        <v>23</v>
      </c>
      <c r="I107" s="26">
        <f t="array" ref="I107">IF(COUNT(IF($R$5:$R$84=$G107,I$5:I$84,""))=0,"-",COUNT(IF($R$5:$R$84=$G107,I$5:I$84,"")))</f>
        <v>23</v>
      </c>
      <c r="J107" s="472">
        <f t="array" ref="J107">IF(COUNT(IF($R$5:$R$84=$G107,J$5:J$84,""))=0,"-",COUNT(IF($R$5:$R$84=$G107,J$5:J$84,"")))</f>
        <v>23</v>
      </c>
      <c r="K107" s="26">
        <f t="array" ref="K107">IF(COUNT(IF($R$5:$R$84=$G107,K$5:K$84,""))=0,"-",COUNT(IF($R$5:$R$84=$G107,K$5:K$84,"")))</f>
        <v>23</v>
      </c>
      <c r="L107" s="472">
        <f t="array" ref="L107">IF(COUNT(IF($R$5:$R$84=$G107,L$5:L$84,""))=0,"-",COUNT(IF($R$5:$R$84=$G107,L$5:L$84,"")))</f>
        <v>23</v>
      </c>
      <c r="M107" s="26">
        <f t="array" ref="M107">IF(COUNT(IF($R$5:$R$84=$G107,M$5:M$84,""))=0,"-",COUNT(IF($R$5:$R$84=$G107,M$5:M$84,"")))</f>
        <v>23</v>
      </c>
      <c r="N107" s="472">
        <f t="array" ref="N107">IF(COUNT(IF($R$5:$R$84=$G107,N$5:N$84,""))=0,"-",COUNT(IF($R$5:$R$84=$G107,N$5:N$84,"")))</f>
        <v>23</v>
      </c>
      <c r="O107" s="472"/>
      <c r="P107" s="472"/>
      <c r="Q107" s="472">
        <f t="array" ref="Q107">IF(COUNT(IF($R$5:$R$84=$G107,Q$5:Q$84,""))=0,"-",COUNT(IF($R$5:$R$84=$G107,Q$5:Q$84,"")))</f>
        <v>23</v>
      </c>
      <c r="R107" s="138">
        <f t="array" ref="R107">IF(H107:Q107="-","-",SUM(H107:Q107))</f>
        <v>184</v>
      </c>
      <c r="S107" s="8"/>
      <c r="T107" s="141"/>
      <c r="U107" s="141"/>
      <c r="V107" s="141"/>
      <c r="W107" s="141"/>
      <c r="X107" s="141"/>
      <c r="Y107" s="141"/>
      <c r="Z107" s="19"/>
      <c r="AA107" s="19"/>
      <c r="AB107" s="19"/>
      <c r="AC107" s="8"/>
      <c r="AD107" s="8"/>
      <c r="AE107" s="8"/>
      <c r="AF107" s="8"/>
      <c r="AG107" s="8"/>
      <c r="AH107" s="8"/>
      <c r="AI107" s="19"/>
      <c r="AJ107" s="19"/>
      <c r="AK107" s="19"/>
      <c r="AL107" s="19"/>
      <c r="AM107" s="19"/>
      <c r="AN107" s="19"/>
      <c r="AO107" s="19"/>
      <c r="AP107" s="19"/>
      <c r="AQ107" s="19"/>
      <c r="AR107" s="19"/>
      <c r="AS107" s="19"/>
      <c r="AT107" s="19"/>
      <c r="AU107" s="19"/>
      <c r="AV107" s="19"/>
      <c r="AW107" s="19"/>
      <c r="AX107" s="19"/>
      <c r="AY107" s="19"/>
      <c r="AZ107" s="19"/>
      <c r="BA107" s="19"/>
      <c r="BB107" s="19"/>
      <c r="BC107" s="19"/>
      <c r="BF107" s="12"/>
      <c r="BG107" s="12"/>
      <c r="BH107" s="12"/>
      <c r="BI107" s="12"/>
      <c r="BJ107" s="12"/>
      <c r="BK107" s="12"/>
      <c r="BL107" s="12"/>
      <c r="BM107" s="12"/>
      <c r="BN107" s="12"/>
      <c r="BO107" s="12"/>
      <c r="BP107" s="12"/>
      <c r="BQ107" s="12"/>
      <c r="BR107" s="12"/>
      <c r="BS107" s="12"/>
      <c r="BT107" s="12"/>
      <c r="BU107" s="12"/>
    </row>
    <row r="108" spans="1:73" ht="12.75" customHeight="1">
      <c r="A108" s="19"/>
      <c r="B108" s="19"/>
      <c r="C108" s="118"/>
      <c r="D108" s="118"/>
      <c r="E108" s="136"/>
      <c r="F108" s="136"/>
      <c r="G108" s="140">
        <f t="shared" si="9"/>
        <v>5</v>
      </c>
      <c r="H108" s="26">
        <f t="array" ref="H108">IF(COUNT(IF($R$5:$R$84=$G108,H$5:H$84,""))=0,"-",COUNT(IF($R$5:$R$84=$G108,H$5:H$84,"")))</f>
        <v>18</v>
      </c>
      <c r="I108" s="26">
        <f t="array" ref="I108">IF(COUNT(IF($R$5:$R$84=$G108,I$5:I$84,""))=0,"-",COUNT(IF($R$5:$R$84=$G108,I$5:I$84,"")))</f>
        <v>19</v>
      </c>
      <c r="J108" s="472">
        <f t="array" ref="J108">IF(COUNT(IF($R$5:$R$84=$G108,J$5:J$84,""))=0,"-",COUNT(IF($R$5:$R$84=$G108,J$5:J$84,"")))</f>
        <v>19</v>
      </c>
      <c r="K108" s="26">
        <f t="array" ref="K108">IF(COUNT(IF($R$5:$R$84=$G108,K$5:K$84,""))=0,"-",COUNT(IF($R$5:$R$84=$G108,K$5:K$84,"")))</f>
        <v>19</v>
      </c>
      <c r="L108" s="472">
        <f t="array" ref="L108">IF(COUNT(IF($R$5:$R$84=$G108,L$5:L$84,""))=0,"-",COUNT(IF($R$5:$R$84=$G108,L$5:L$84,"")))</f>
        <v>19</v>
      </c>
      <c r="M108" s="26">
        <f t="array" ref="M108">IF(COUNT(IF($R$5:$R$84=$G108,M$5:M$84,""))=0,"-",COUNT(IF($R$5:$R$84=$G108,M$5:M$84,"")))</f>
        <v>19</v>
      </c>
      <c r="N108" s="472">
        <f t="array" ref="N108">IF(COUNT(IF($R$5:$R$84=$G108,N$5:N$84,""))=0,"-",COUNT(IF($R$5:$R$84=$G108,N$5:N$84,"")))</f>
        <v>19</v>
      </c>
      <c r="O108" s="472"/>
      <c r="P108" s="472"/>
      <c r="Q108" s="472">
        <f t="array" ref="Q108">IF(COUNT(IF($R$5:$R$84=$G108,Q$5:Q$84,""))=0,"-",COUNT(IF($R$5:$R$84=$G108,Q$5:Q$84,"")))</f>
        <v>19</v>
      </c>
      <c r="R108" s="138">
        <f t="array" ref="R108">IF(H108:Q108="-","-",SUM(H108:Q108))</f>
        <v>151</v>
      </c>
      <c r="S108" s="8"/>
      <c r="T108" s="141"/>
      <c r="U108" s="141"/>
      <c r="V108" s="141"/>
      <c r="W108" s="141"/>
      <c r="X108" s="141"/>
      <c r="Y108" s="141"/>
      <c r="Z108" s="19"/>
      <c r="AA108" s="19"/>
      <c r="AB108" s="19"/>
      <c r="AC108" s="8"/>
      <c r="AD108" s="8"/>
      <c r="AE108" s="8"/>
      <c r="AF108" s="8"/>
      <c r="AG108" s="8"/>
      <c r="AH108" s="8"/>
      <c r="AI108" s="19"/>
      <c r="AJ108" s="19"/>
      <c r="AK108" s="19"/>
      <c r="AL108" s="19"/>
      <c r="AM108" s="19"/>
      <c r="AN108" s="19"/>
      <c r="AO108" s="19"/>
      <c r="AP108" s="19"/>
      <c r="AQ108" s="19"/>
      <c r="AR108" s="19"/>
      <c r="AS108" s="19"/>
      <c r="AT108" s="19"/>
      <c r="AU108" s="19"/>
      <c r="AV108" s="19"/>
      <c r="AW108" s="19"/>
      <c r="AX108" s="19"/>
      <c r="AY108" s="19"/>
      <c r="AZ108" s="19"/>
      <c r="BA108" s="19"/>
      <c r="BB108" s="19"/>
      <c r="BC108" s="19"/>
      <c r="BF108" s="12"/>
      <c r="BG108" s="12"/>
      <c r="BH108" s="12"/>
      <c r="BI108" s="12"/>
      <c r="BJ108" s="12"/>
      <c r="BK108" s="12"/>
      <c r="BL108" s="12"/>
      <c r="BM108" s="12"/>
      <c r="BN108" s="12"/>
      <c r="BO108" s="12"/>
      <c r="BP108" s="12"/>
      <c r="BQ108" s="12"/>
      <c r="BR108" s="12"/>
      <c r="BS108" s="12"/>
      <c r="BT108" s="12"/>
      <c r="BU108" s="12"/>
    </row>
    <row r="109" spans="1:73" ht="12.75" customHeight="1">
      <c r="A109" s="19"/>
      <c r="B109" s="19"/>
      <c r="C109" s="118"/>
      <c r="D109" s="118"/>
      <c r="E109" s="136"/>
      <c r="F109" s="136"/>
      <c r="G109" s="140">
        <f t="shared" si="9"/>
        <v>6</v>
      </c>
      <c r="H109" s="26">
        <f t="array" ref="H109">IF(COUNT(IF($R$5:$R$84=$G109,H$5:H$84,""))=0,"-",COUNT(IF($R$5:$R$84=$G109,H$5:H$84,"")))</f>
        <v>17</v>
      </c>
      <c r="I109" s="26">
        <f t="array" ref="I109">IF(COUNT(IF($R$5:$R$84=$G109,I$5:I$84,""))=0,"-",COUNT(IF($R$5:$R$84=$G109,I$5:I$84,"")))</f>
        <v>17</v>
      </c>
      <c r="J109" s="472">
        <f t="array" ref="J109">IF(COUNT(IF($R$5:$R$84=$G109,J$5:J$84,""))=0,"-",COUNT(IF($R$5:$R$84=$G109,J$5:J$84,"")))</f>
        <v>17</v>
      </c>
      <c r="K109" s="26">
        <f t="array" ref="K109">IF(COUNT(IF($R$5:$R$84=$G109,K$5:K$84,""))=0,"-",COUNT(IF($R$5:$R$84=$G109,K$5:K$84,"")))</f>
        <v>17</v>
      </c>
      <c r="L109" s="472">
        <f t="array" ref="L109">IF(COUNT(IF($R$5:$R$84=$G109,L$5:L$84,""))=0,"-",COUNT(IF($R$5:$R$84=$G109,L$5:L$84,"")))</f>
        <v>17</v>
      </c>
      <c r="M109" s="26">
        <f t="array" ref="M109">IF(COUNT(IF($R$5:$R$84=$G109,M$5:M$84,""))=0,"-",COUNT(IF($R$5:$R$84=$G109,M$5:M$84,"")))</f>
        <v>17</v>
      </c>
      <c r="N109" s="472">
        <f t="array" ref="N109">IF(COUNT(IF($R$5:$R$84=$G109,N$5:N$84,""))=0,"-",COUNT(IF($R$5:$R$84=$G109,N$5:N$84,"")))</f>
        <v>17</v>
      </c>
      <c r="O109" s="472"/>
      <c r="P109" s="472"/>
      <c r="Q109" s="472">
        <f t="array" ref="Q109">IF(COUNT(IF($R$5:$R$84=$G109,Q$5:Q$84,""))=0,"-",COUNT(IF($R$5:$R$84=$G109,Q$5:Q$84,"")))</f>
        <v>17</v>
      </c>
      <c r="R109" s="138">
        <f t="array" ref="R109">IF(H109:Q109="-","-",SUM(H109:Q109))</f>
        <v>136</v>
      </c>
      <c r="S109" s="8"/>
      <c r="T109" s="141"/>
      <c r="U109" s="141"/>
      <c r="V109" s="141"/>
      <c r="W109" s="141"/>
      <c r="X109" s="141"/>
      <c r="Y109" s="141"/>
      <c r="Z109" s="19"/>
      <c r="AA109" s="19"/>
      <c r="AB109" s="19"/>
      <c r="AC109" s="8"/>
      <c r="AD109" s="8"/>
      <c r="AE109" s="8"/>
      <c r="AF109" s="8"/>
      <c r="AG109" s="8"/>
      <c r="AH109" s="8"/>
      <c r="AI109" s="19"/>
      <c r="AJ109" s="19"/>
      <c r="AK109" s="19"/>
      <c r="AL109" s="19"/>
      <c r="AM109" s="19"/>
      <c r="AN109" s="19"/>
      <c r="AO109" s="19"/>
      <c r="AP109" s="19"/>
      <c r="AQ109" s="19"/>
      <c r="AR109" s="19"/>
      <c r="AS109" s="19"/>
      <c r="AT109" s="19"/>
      <c r="AU109" s="19"/>
      <c r="AV109" s="19"/>
      <c r="AW109" s="19"/>
      <c r="AX109" s="19"/>
      <c r="AY109" s="19"/>
      <c r="AZ109" s="19"/>
      <c r="BA109" s="19"/>
      <c r="BB109" s="19"/>
      <c r="BC109" s="19"/>
      <c r="BF109" s="12"/>
      <c r="BG109" s="12"/>
      <c r="BH109" s="12"/>
      <c r="BI109" s="12"/>
      <c r="BJ109" s="12"/>
      <c r="BK109" s="12"/>
      <c r="BL109" s="12"/>
      <c r="BM109" s="12"/>
      <c r="BN109" s="12"/>
      <c r="BO109" s="12"/>
      <c r="BP109" s="12"/>
      <c r="BQ109" s="12"/>
      <c r="BR109" s="12"/>
      <c r="BS109" s="12"/>
      <c r="BT109" s="12"/>
      <c r="BU109" s="12"/>
    </row>
    <row r="110" spans="1:73" ht="12.75" customHeight="1">
      <c r="A110" s="19"/>
      <c r="B110" s="19"/>
      <c r="C110" s="118"/>
      <c r="D110" s="118"/>
      <c r="E110" s="136"/>
      <c r="F110" s="136"/>
      <c r="G110" s="140">
        <f t="shared" si="9"/>
        <v>7</v>
      </c>
      <c r="H110" s="26">
        <f t="array" ref="H110">IF(COUNT(IF($R$5:$R$84=$G110,H$5:H$84,""))=0,"-",COUNT(IF($R$5:$R$84=$G110,H$5:H$84,"")))</f>
        <v>7</v>
      </c>
      <c r="I110" s="26">
        <f t="array" ref="I110">IF(COUNT(IF($R$5:$R$84=$G110,I$5:I$84,""))=0,"-",COUNT(IF($R$5:$R$84=$G110,I$5:I$84,"")))</f>
        <v>7</v>
      </c>
      <c r="J110" s="472">
        <f t="array" ref="J110">IF(COUNT(IF($R$5:$R$84=$G110,J$5:J$84,""))=0,"-",COUNT(IF($R$5:$R$84=$G110,J$5:J$84,"")))</f>
        <v>7</v>
      </c>
      <c r="K110" s="26">
        <f t="array" ref="K110">IF(COUNT(IF($R$5:$R$84=$G110,K$5:K$84,""))=0,"-",COUNT(IF($R$5:$R$84=$G110,K$5:K$84,"")))</f>
        <v>7</v>
      </c>
      <c r="L110" s="472">
        <f t="array" ref="L110">IF(COUNT(IF($R$5:$R$84=$G110,L$5:L$84,""))=0,"-",COUNT(IF($R$5:$R$84=$G110,L$5:L$84,"")))</f>
        <v>7</v>
      </c>
      <c r="M110" s="26">
        <f t="array" ref="M110">IF(COUNT(IF($R$5:$R$84=$G110,M$5:M$84,""))=0,"-",COUNT(IF($R$5:$R$84=$G110,M$5:M$84,"")))</f>
        <v>7</v>
      </c>
      <c r="N110" s="472">
        <f t="array" ref="N110">IF(COUNT(IF($R$5:$R$84=$G110,N$5:N$84,""))=0,"-",COUNT(IF($R$5:$R$84=$G110,N$5:N$84,"")))</f>
        <v>7</v>
      </c>
      <c r="O110" s="472"/>
      <c r="P110" s="472"/>
      <c r="Q110" s="472">
        <f t="array" ref="Q110">IF(COUNT(IF($R$5:$R$84=$G110,Q$5:Q$84,""))=0,"-",COUNT(IF($R$5:$R$84=$G110,Q$5:Q$84,"")))</f>
        <v>7</v>
      </c>
      <c r="R110" s="138">
        <f t="array" ref="R110">IF(H110:Q110="-","-",SUM(H110:Q110))</f>
        <v>56</v>
      </c>
      <c r="S110" s="8"/>
      <c r="T110" s="141"/>
      <c r="U110" s="141"/>
      <c r="V110" s="141"/>
      <c r="W110" s="141"/>
      <c r="X110" s="141"/>
      <c r="Y110" s="141"/>
      <c r="Z110" s="19"/>
      <c r="AA110" s="19"/>
      <c r="AB110" s="19"/>
      <c r="AC110" s="8"/>
      <c r="AD110" s="8"/>
      <c r="AE110" s="8"/>
      <c r="AF110" s="8"/>
      <c r="AG110" s="8"/>
      <c r="AH110" s="8"/>
      <c r="AI110" s="19"/>
      <c r="AJ110" s="19"/>
      <c r="AK110" s="19"/>
      <c r="AL110" s="19"/>
      <c r="AM110" s="19"/>
      <c r="AN110" s="19"/>
      <c r="AO110" s="19"/>
      <c r="AP110" s="19"/>
      <c r="AQ110" s="19"/>
      <c r="AR110" s="19"/>
      <c r="AS110" s="19"/>
      <c r="AT110" s="19"/>
      <c r="AU110" s="19"/>
      <c r="AV110" s="19"/>
      <c r="AW110" s="19"/>
      <c r="AX110" s="19"/>
      <c r="AY110" s="19"/>
      <c r="AZ110" s="19"/>
      <c r="BA110" s="19"/>
      <c r="BB110" s="19"/>
      <c r="BC110" s="19"/>
      <c r="BF110" s="12"/>
      <c r="BG110" s="12"/>
      <c r="BH110" s="12"/>
      <c r="BI110" s="12"/>
      <c r="BJ110" s="12"/>
      <c r="BK110" s="12"/>
      <c r="BL110" s="12"/>
      <c r="BM110" s="12"/>
      <c r="BN110" s="12"/>
      <c r="BO110" s="12"/>
      <c r="BP110" s="12"/>
      <c r="BQ110" s="12"/>
      <c r="BR110" s="12"/>
      <c r="BS110" s="12"/>
      <c r="BT110" s="12"/>
      <c r="BU110" s="12"/>
    </row>
    <row r="111" spans="1:73" ht="12.75" customHeight="1">
      <c r="A111" s="19"/>
      <c r="B111" s="19"/>
      <c r="C111" s="118"/>
      <c r="D111" s="118"/>
      <c r="E111" s="136"/>
      <c r="F111" s="136"/>
      <c r="G111" s="140">
        <f t="shared" si="9"/>
        <v>8</v>
      </c>
      <c r="H111" s="26" t="str">
        <f t="array" ref="H111">IF(COUNT(IF($R$5:$R$84=$G111,H$5:H$84,""))=0,"-",COUNT(IF($R$5:$R$84=$G111,H$5:H$84,"")))</f>
        <v>-</v>
      </c>
      <c r="I111" s="26" t="str">
        <f t="array" ref="I111">IF(COUNT(IF($R$5:$R$84=$G111,I$5:I$84,""))=0,"-",COUNT(IF($R$5:$R$84=$G111,I$5:I$84,"")))</f>
        <v>-</v>
      </c>
      <c r="J111" s="472" t="str">
        <f t="array" ref="J111">IF(COUNT(IF($R$5:$R$84=$G111,J$5:J$84,""))=0,"-",COUNT(IF($R$5:$R$84=$G111,J$5:J$84,"")))</f>
        <v>-</v>
      </c>
      <c r="K111" s="26" t="str">
        <f t="array" ref="K111">IF(COUNT(IF($R$5:$R$84=$G111,K$5:K$84,""))=0,"-",COUNT(IF($R$5:$R$84=$G111,K$5:K$84,"")))</f>
        <v>-</v>
      </c>
      <c r="L111" s="472" t="str">
        <f t="array" ref="L111">IF(COUNT(IF($R$5:$R$84=$G111,L$5:L$84,""))=0,"-",COUNT(IF($R$5:$R$84=$G111,L$5:L$84,"")))</f>
        <v>-</v>
      </c>
      <c r="M111" s="26" t="str">
        <f t="array" ref="M111">IF(COUNT(IF($R$5:$R$84=$G111,M$5:M$84,""))=0,"-",COUNT(IF($R$5:$R$84=$G111,M$5:M$84,"")))</f>
        <v>-</v>
      </c>
      <c r="N111" s="472" t="str">
        <f t="array" ref="N111">IF(COUNT(IF($R$5:$R$84=$G111,N$5:N$84,""))=0,"-",COUNT(IF($R$5:$R$84=$G111,N$5:N$84,"")))</f>
        <v>-</v>
      </c>
      <c r="O111" s="472"/>
      <c r="P111" s="472"/>
      <c r="Q111" s="472" t="str">
        <f t="array" ref="Q111">IF(COUNT(IF($R$5:$R$84=$G111,Q$5:Q$84,""))=0,"-",COUNT(IF($R$5:$R$84=$G111,Q$5:Q$84,"")))</f>
        <v>-</v>
      </c>
      <c r="R111" s="138" t="str">
        <f t="array" ref="R111">IF(H111:Q111="-","-",SUM(H111:Q111))</f>
        <v>-</v>
      </c>
      <c r="S111" s="8"/>
      <c r="T111" s="141"/>
      <c r="U111" s="141"/>
      <c r="V111" s="141"/>
      <c r="W111" s="141"/>
      <c r="X111" s="141"/>
      <c r="Y111" s="141"/>
      <c r="Z111" s="19"/>
      <c r="AA111" s="19"/>
      <c r="AB111" s="19"/>
      <c r="AC111" s="8"/>
      <c r="AD111" s="8"/>
      <c r="AE111" s="8"/>
      <c r="AF111" s="8"/>
      <c r="AG111" s="8"/>
      <c r="AH111" s="8"/>
      <c r="AI111" s="19"/>
      <c r="AJ111" s="19"/>
      <c r="AK111" s="19"/>
      <c r="AL111" s="19"/>
      <c r="AM111" s="19"/>
      <c r="AN111" s="19"/>
      <c r="AO111" s="19"/>
      <c r="AP111" s="19"/>
      <c r="AQ111" s="19"/>
      <c r="AR111" s="19"/>
      <c r="AS111" s="19"/>
      <c r="AT111" s="19"/>
      <c r="AU111" s="19"/>
      <c r="AV111" s="19"/>
      <c r="AW111" s="19"/>
      <c r="AX111" s="19"/>
      <c r="AY111" s="19"/>
      <c r="AZ111" s="19"/>
      <c r="BA111" s="19"/>
      <c r="BB111" s="19"/>
      <c r="BC111" s="19"/>
      <c r="BF111" s="12"/>
      <c r="BG111" s="12"/>
      <c r="BH111" s="12"/>
      <c r="BI111" s="12"/>
      <c r="BJ111" s="12"/>
      <c r="BK111" s="12"/>
      <c r="BL111" s="12"/>
      <c r="BM111" s="12"/>
      <c r="BN111" s="12"/>
      <c r="BO111" s="12"/>
      <c r="BP111" s="12"/>
      <c r="BQ111" s="12"/>
      <c r="BR111" s="12"/>
      <c r="BS111" s="12"/>
      <c r="BT111" s="12"/>
      <c r="BU111" s="12"/>
    </row>
    <row r="112" spans="1:73" ht="12.75" customHeight="1">
      <c r="A112" s="19"/>
      <c r="B112" s="19"/>
      <c r="C112" s="118"/>
      <c r="D112" s="118"/>
      <c r="E112" s="136"/>
      <c r="F112" s="136"/>
      <c r="G112" s="140">
        <f t="shared" si="9"/>
        <v>9</v>
      </c>
      <c r="H112" s="26">
        <f t="array" ref="H112">IF(COUNT(IF($R$5:$R$84=$G112,H$5:H$84,""))=0,"-",COUNT(IF($R$5:$R$84=$G112,H$5:H$84,"")))</f>
        <v>2</v>
      </c>
      <c r="I112" s="26">
        <f t="array" ref="I112">IF(COUNT(IF($R$5:$R$84=$G112,I$5:I$84,""))=0,"-",COUNT(IF($R$5:$R$84=$G112,I$5:I$84,"")))</f>
        <v>2</v>
      </c>
      <c r="J112" s="26">
        <f t="array" ref="J112">IF(COUNT(IF($R$5:$R$84=$G112,J$5:J$84,""))=0,"-",COUNT(IF($R$5:$R$84=$G112,J$5:J$84,"")))</f>
        <v>2</v>
      </c>
      <c r="K112" s="26">
        <f t="array" ref="K112">IF(COUNT(IF($R$5:$R$84=$G112,K$5:K$84,""))=0,"-",COUNT(IF($R$5:$R$84=$G112,K$5:K$84,"")))</f>
        <v>2</v>
      </c>
      <c r="L112" s="26">
        <f t="array" ref="L112">IF(COUNT(IF($R$5:$R$84=$G112,L$5:L$84,""))=0,"-",COUNT(IF($R$5:$R$84=$G112,L$5:L$84,"")))</f>
        <v>2</v>
      </c>
      <c r="M112" s="26">
        <f t="array" ref="M112">IF(COUNT(IF($R$5:$R$84=$G112,M$5:M$84,""))=0,"-",COUNT(IF($R$5:$R$84=$G112,M$5:M$84,"")))</f>
        <v>2</v>
      </c>
      <c r="N112" s="26">
        <f t="array" ref="N112">IF(COUNT(IF($R$5:$R$84=$G112,N$5:N$84,""))=0,"-",COUNT(IF($R$5:$R$84=$G112,N$5:N$84,"")))</f>
        <v>2</v>
      </c>
      <c r="O112" s="26"/>
      <c r="P112" s="26"/>
      <c r="Q112" s="26">
        <f t="array" ref="Q112">IF(COUNT(IF($R$5:$R$84=$G112,Q$5:Q$84,""))=0,"-",COUNT(IF($R$5:$R$84=$G112,Q$5:Q$84,"")))</f>
        <v>2</v>
      </c>
      <c r="R112" s="138">
        <f t="array" ref="R112">IF(H112:Q112="-","-",SUM(H112:Q112))</f>
        <v>16</v>
      </c>
      <c r="S112" s="8"/>
      <c r="T112" s="141"/>
      <c r="U112" s="141"/>
      <c r="V112" s="141"/>
      <c r="W112" s="141"/>
      <c r="X112" s="141"/>
      <c r="Y112" s="141"/>
      <c r="Z112" s="19"/>
      <c r="AA112" s="19"/>
      <c r="AB112" s="19"/>
      <c r="AC112" s="8"/>
      <c r="AD112" s="8"/>
      <c r="AE112" s="8"/>
      <c r="AF112" s="8"/>
      <c r="AG112" s="8"/>
      <c r="AH112" s="8"/>
      <c r="AI112" s="19"/>
      <c r="AJ112" s="19"/>
      <c r="AK112" s="19"/>
      <c r="AL112" s="19"/>
      <c r="AM112" s="19"/>
      <c r="AN112" s="19"/>
      <c r="AO112" s="19"/>
      <c r="AP112" s="19"/>
      <c r="AQ112" s="19"/>
      <c r="AR112" s="19"/>
      <c r="AS112" s="19"/>
      <c r="AT112" s="19"/>
      <c r="AU112" s="19"/>
      <c r="AV112" s="19"/>
      <c r="AW112" s="19"/>
      <c r="AX112" s="19"/>
      <c r="AY112" s="19"/>
      <c r="AZ112" s="19"/>
      <c r="BA112" s="19"/>
      <c r="BB112" s="19"/>
      <c r="BC112" s="19"/>
      <c r="BF112" s="12"/>
      <c r="BG112" s="12"/>
      <c r="BH112" s="12"/>
      <c r="BI112" s="12"/>
      <c r="BJ112" s="12"/>
      <c r="BK112" s="12"/>
      <c r="BL112" s="12"/>
      <c r="BM112" s="12"/>
      <c r="BN112" s="12"/>
      <c r="BO112" s="12"/>
      <c r="BP112" s="12"/>
      <c r="BQ112" s="12"/>
      <c r="BR112" s="12"/>
      <c r="BS112" s="12"/>
      <c r="BT112" s="12"/>
      <c r="BU112" s="12"/>
    </row>
    <row r="113" spans="1:73" ht="12.75" customHeight="1">
      <c r="A113" s="19"/>
      <c r="B113" s="19"/>
      <c r="C113" s="118"/>
      <c r="D113" s="118"/>
      <c r="E113" s="136"/>
      <c r="F113" s="136"/>
      <c r="G113" s="140">
        <f t="shared" si="9"/>
        <v>10</v>
      </c>
      <c r="H113" s="26">
        <f t="array" ref="H113">IF(COUNT(IF($R$5:$R$84=$G113,H$5:H$84,""))=0,"-",COUNT(IF($R$5:$R$84=$G113,H$5:H$84,"")))</f>
        <v>1</v>
      </c>
      <c r="I113" s="26">
        <f t="array" ref="I113">IF(COUNT(IF($R$5:$R$84=$G113,I$5:I$84,""))=0,"-",COUNT(IF($R$5:$R$84=$G113,I$5:I$84,"")))</f>
        <v>1</v>
      </c>
      <c r="J113" s="472">
        <f t="array" ref="J113">IF(COUNT(IF($R$5:$R$84=$G113,J$5:J$84,""))=0,"-",COUNT(IF($R$5:$R$84=$G113,J$5:J$84,"")))</f>
        <v>1</v>
      </c>
      <c r="K113" s="26">
        <f t="array" ref="K113">IF(COUNT(IF($R$5:$R$84=$G113,K$5:K$84,""))=0,"-",COUNT(IF($R$5:$R$84=$G113,K$5:K$84,"")))</f>
        <v>1</v>
      </c>
      <c r="L113" s="472">
        <f t="array" ref="L113">IF(COUNT(IF($R$5:$R$84=$G113,L$5:L$84,""))=0,"-",COUNT(IF($R$5:$R$84=$G113,L$5:L$84,"")))</f>
        <v>1</v>
      </c>
      <c r="M113" s="26">
        <f t="array" ref="M113">IF(COUNT(IF($R$5:$R$84=$G113,M$5:M$84,""))=0,"-",COUNT(IF($R$5:$R$84=$G113,M$5:M$84,"")))</f>
        <v>1</v>
      </c>
      <c r="N113" s="472">
        <f t="array" ref="N113">IF(COUNT(IF($R$5:$R$84=$G113,N$5:N$84,""))=0,"-",COUNT(IF($R$5:$R$84=$G113,N$5:N$84,"")))</f>
        <v>1</v>
      </c>
      <c r="O113" s="472"/>
      <c r="P113" s="472"/>
      <c r="Q113" s="472">
        <f t="array" ref="Q113">IF(COUNT(IF($R$5:$R$84=$G113,Q$5:Q$84,""))=0,"-",COUNT(IF($R$5:$R$84=$G113,Q$5:Q$84,"")))</f>
        <v>1</v>
      </c>
      <c r="R113" s="138">
        <f t="array" ref="R113">IF(H113:Q113="-","-",SUM(H113:Q113))</f>
        <v>8</v>
      </c>
      <c r="S113" s="8"/>
      <c r="T113" s="131"/>
      <c r="U113" s="131"/>
      <c r="V113" s="131"/>
      <c r="W113" s="131"/>
      <c r="X113" s="131"/>
      <c r="Y113" s="142"/>
      <c r="Z113" s="19"/>
      <c r="AA113" s="19"/>
      <c r="AB113" s="19"/>
      <c r="AC113" s="8"/>
      <c r="AD113" s="8"/>
      <c r="AE113" s="8"/>
      <c r="AF113" s="8"/>
      <c r="AG113" s="8"/>
      <c r="AH113" s="8"/>
      <c r="AI113" s="19"/>
      <c r="AJ113" s="19"/>
      <c r="AK113" s="19"/>
      <c r="AL113" s="19"/>
      <c r="AM113" s="19"/>
      <c r="AN113" s="19"/>
      <c r="AO113" s="19"/>
      <c r="AP113" s="19"/>
      <c r="AQ113" s="19"/>
      <c r="AR113" s="19"/>
      <c r="AS113" s="19"/>
      <c r="AT113" s="19"/>
      <c r="AU113" s="19"/>
      <c r="AV113" s="19"/>
      <c r="AW113" s="19"/>
      <c r="AX113" s="19"/>
      <c r="AY113" s="19"/>
      <c r="AZ113" s="19"/>
      <c r="BA113" s="19"/>
      <c r="BB113" s="19"/>
      <c r="BC113" s="19"/>
      <c r="BF113" s="12"/>
      <c r="BG113" s="12"/>
      <c r="BH113" s="12"/>
      <c r="BI113" s="12"/>
      <c r="BJ113" s="12"/>
      <c r="BK113" s="12"/>
      <c r="BL113" s="12"/>
      <c r="BM113" s="12"/>
      <c r="BN113" s="12"/>
      <c r="BO113" s="12"/>
      <c r="BP113" s="12"/>
      <c r="BQ113" s="12"/>
      <c r="BR113" s="12"/>
      <c r="BS113" s="12"/>
      <c r="BT113" s="12"/>
      <c r="BU113" s="12"/>
    </row>
    <row r="114" spans="1:73" ht="12.75" customHeight="1">
      <c r="A114" s="19"/>
      <c r="B114" s="19"/>
      <c r="C114" s="118"/>
      <c r="D114" s="118"/>
      <c r="E114" s="136"/>
      <c r="F114" s="136"/>
      <c r="G114" s="140">
        <f t="shared" si="9"/>
        <v>11</v>
      </c>
      <c r="H114" s="26" t="str">
        <f t="array" ref="H114">IF(COUNT(IF($R$5:$R$84=$G114,H$5:H$84,""))=0,"-",COUNT(IF($R$5:$R$84=$G114,H$5:H$84,"")))</f>
        <v>-</v>
      </c>
      <c r="I114" s="26" t="str">
        <f t="array" ref="I114">IF(COUNT(IF($R$5:$R$84=$G114,I$5:I$84,""))=0,"-",COUNT(IF($R$5:$R$84=$G114,I$5:I$84,"")))</f>
        <v>-</v>
      </c>
      <c r="J114" s="472" t="str">
        <f t="array" ref="J114">IF(COUNT(IF($R$5:$R$84=$G114,J$5:J$84,""))=0,"-",COUNT(IF($R$5:$R$84=$G114,J$5:J$84,"")))</f>
        <v>-</v>
      </c>
      <c r="K114" s="26" t="str">
        <f t="array" ref="K114">IF(COUNT(IF($R$5:$R$84=$G114,K$5:K$84,""))=0,"-",COUNT(IF($R$5:$R$84=$G114,K$5:K$84,"")))</f>
        <v>-</v>
      </c>
      <c r="L114" s="472" t="str">
        <f t="array" ref="L114">IF(COUNT(IF($R$5:$R$84=$G114,L$5:L$84,""))=0,"-",COUNT(IF($R$5:$R$84=$G114,L$5:L$84,"")))</f>
        <v>-</v>
      </c>
      <c r="M114" s="26" t="str">
        <f t="array" ref="M114">IF(COUNT(IF($R$5:$R$84=$G114,M$5:M$84,""))=0,"-",COUNT(IF($R$5:$R$84=$G114,M$5:M$84,"")))</f>
        <v>-</v>
      </c>
      <c r="N114" s="472" t="str">
        <f t="array" ref="N114">IF(COUNT(IF($R$5:$R$84=$G114,N$5:N$84,""))=0,"-",COUNT(IF($R$5:$R$84=$G114,N$5:N$84,"")))</f>
        <v>-</v>
      </c>
      <c r="O114" s="472"/>
      <c r="P114" s="472"/>
      <c r="Q114" s="472" t="str">
        <f t="array" ref="Q114">IF(COUNT(IF($R$5:$R$84=$G114,Q$5:Q$84,""))=0,"-",COUNT(IF($R$5:$R$84=$G114,Q$5:Q$84,"")))</f>
        <v>-</v>
      </c>
      <c r="R114" s="138" t="str">
        <f t="array" ref="R114">IF(H114:Q114="-","-",SUM(H114:Q114))</f>
        <v>-</v>
      </c>
      <c r="S114" s="8"/>
      <c r="T114" s="141"/>
      <c r="U114" s="141"/>
      <c r="V114" s="141"/>
      <c r="W114" s="141"/>
      <c r="X114" s="141"/>
      <c r="Y114" s="141"/>
      <c r="Z114" s="19"/>
      <c r="AA114" s="19"/>
      <c r="AB114" s="19"/>
      <c r="AC114" s="19"/>
      <c r="AD114" s="8"/>
      <c r="AE114" s="8"/>
      <c r="AF114" s="8"/>
      <c r="AG114" s="8"/>
      <c r="AH114" s="8"/>
      <c r="AI114" s="19"/>
      <c r="AJ114" s="19"/>
      <c r="AK114" s="19"/>
      <c r="AL114" s="19"/>
      <c r="AM114" s="19"/>
      <c r="AN114" s="19"/>
      <c r="AO114" s="19"/>
      <c r="AP114" s="19"/>
      <c r="AQ114" s="19"/>
      <c r="AR114" s="19"/>
      <c r="AS114" s="19"/>
      <c r="AT114" s="19"/>
      <c r="AU114" s="19"/>
      <c r="AV114" s="19"/>
      <c r="AW114" s="19"/>
      <c r="AX114" s="19"/>
      <c r="AY114" s="19"/>
      <c r="AZ114" s="19"/>
      <c r="BA114" s="19"/>
      <c r="BB114" s="19"/>
      <c r="BC114" s="19"/>
      <c r="BF114" s="12"/>
      <c r="BG114" s="12"/>
      <c r="BH114" s="12"/>
      <c r="BI114" s="12"/>
      <c r="BJ114" s="12"/>
      <c r="BK114" s="12"/>
      <c r="BL114" s="12"/>
      <c r="BM114" s="12"/>
      <c r="BN114" s="12"/>
      <c r="BO114" s="12"/>
      <c r="BP114" s="12"/>
      <c r="BQ114" s="12"/>
      <c r="BR114" s="12"/>
      <c r="BS114" s="12"/>
      <c r="BT114" s="12"/>
      <c r="BU114" s="12"/>
    </row>
    <row r="115" spans="1:73" ht="12.75" customHeight="1">
      <c r="A115" s="19"/>
      <c r="B115" s="19"/>
      <c r="C115" s="139"/>
      <c r="D115" s="139"/>
      <c r="E115" s="136"/>
      <c r="F115" s="136"/>
      <c r="G115" s="140">
        <f t="shared" si="9"/>
        <v>12</v>
      </c>
      <c r="H115" s="26" t="str">
        <f t="array" ref="H115">IF(COUNT(IF($R$5:$R$84=$G115,H$5:H$84,""))=0,"-",COUNT(IF($R$5:$R$84=$G115,H$5:H$84,"")))</f>
        <v>-</v>
      </c>
      <c r="I115" s="26" t="str">
        <f t="array" ref="I115">IF(COUNT(IF($R$5:$R$84=$G115,I$5:I$84,""))=0,"-",COUNT(IF($R$5:$R$84=$G115,I$5:I$84,"")))</f>
        <v>-</v>
      </c>
      <c r="J115" s="472" t="str">
        <f t="array" ref="J115">IF(COUNT(IF($R$5:$R$84=$G115,J$5:J$84,""))=0,"-",COUNT(IF($R$5:$R$84=$G115,J$5:J$84,"")))</f>
        <v>-</v>
      </c>
      <c r="K115" s="26" t="str">
        <f t="array" ref="K115">IF(COUNT(IF($R$5:$R$84=$G115,K$5:K$84,""))=0,"-",COUNT(IF($R$5:$R$84=$G115,K$5:K$84,"")))</f>
        <v>-</v>
      </c>
      <c r="L115" s="472" t="str">
        <f t="array" ref="L115">IF(COUNT(IF($R$5:$R$84=$G115,L$5:L$84,""))=0,"-",COUNT(IF($R$5:$R$84=$G115,L$5:L$84,"")))</f>
        <v>-</v>
      </c>
      <c r="M115" s="26" t="str">
        <f t="array" ref="M115">IF(COUNT(IF($R$5:$R$84=$G115,M$5:M$84,""))=0,"-",COUNT(IF($R$5:$R$84=$G115,M$5:M$84,"")))</f>
        <v>-</v>
      </c>
      <c r="N115" s="472" t="str">
        <f t="array" ref="N115">IF(COUNT(IF($R$5:$R$84=$G115,N$5:N$84,""))=0,"-",COUNT(IF($R$5:$R$84=$G115,N$5:N$84,"")))</f>
        <v>-</v>
      </c>
      <c r="O115" s="472"/>
      <c r="P115" s="472"/>
      <c r="Q115" s="472" t="str">
        <f t="array" ref="Q115">IF(COUNT(IF($R$5:$R$84=$G115,Q$5:Q$84,""))=0,"-",COUNT(IF($R$5:$R$84=$G115,Q$5:Q$84,"")))</f>
        <v>-</v>
      </c>
      <c r="R115" s="138" t="str">
        <f t="array" ref="R115">IF(H115:Q115="-","-",SUM(H115:Q115))</f>
        <v>-</v>
      </c>
      <c r="S115" s="8"/>
      <c r="T115" s="141"/>
      <c r="U115" s="141"/>
      <c r="V115" s="141"/>
      <c r="W115" s="141"/>
      <c r="X115" s="141"/>
      <c r="Y115" s="141"/>
      <c r="Z115" s="19"/>
      <c r="AA115" s="19"/>
      <c r="AB115" s="19"/>
      <c r="AC115" s="19"/>
      <c r="AD115" s="8"/>
      <c r="AE115" s="8"/>
      <c r="AF115" s="8"/>
      <c r="AG115" s="8"/>
      <c r="AH115" s="8"/>
      <c r="AI115" s="19"/>
      <c r="AJ115" s="19"/>
      <c r="AK115" s="19"/>
      <c r="AL115" s="19"/>
      <c r="AM115" s="19"/>
      <c r="AN115" s="19"/>
      <c r="AO115" s="19"/>
      <c r="AP115" s="19"/>
      <c r="AQ115" s="19"/>
      <c r="AR115" s="19"/>
      <c r="AS115" s="19"/>
      <c r="AT115" s="19"/>
      <c r="AU115" s="19"/>
      <c r="AV115" s="19"/>
      <c r="AW115" s="19"/>
      <c r="AX115" s="19"/>
      <c r="AY115" s="19"/>
      <c r="AZ115" s="19"/>
      <c r="BA115" s="19"/>
      <c r="BB115" s="19"/>
      <c r="BC115" s="19"/>
      <c r="BF115" s="12"/>
      <c r="BG115" s="12"/>
      <c r="BH115" s="12"/>
      <c r="BI115" s="12"/>
      <c r="BJ115" s="12"/>
      <c r="BK115" s="12"/>
      <c r="BL115" s="12"/>
      <c r="BM115" s="12"/>
      <c r="BN115" s="12"/>
      <c r="BO115" s="12"/>
      <c r="BP115" s="12"/>
      <c r="BQ115" s="12"/>
      <c r="BR115" s="12"/>
      <c r="BS115" s="12"/>
      <c r="BT115" s="12"/>
      <c r="BU115" s="12"/>
    </row>
    <row r="116" spans="1:73" ht="12.75" customHeight="1">
      <c r="A116" s="19"/>
      <c r="B116" s="19"/>
      <c r="C116" s="139"/>
      <c r="D116" s="139"/>
      <c r="E116" s="136"/>
      <c r="F116" s="136"/>
      <c r="G116" s="140">
        <f t="shared" si="9"/>
        <v>13</v>
      </c>
      <c r="H116" s="26" t="str">
        <f t="array" ref="H116">IF(COUNT(IF($R$5:$R$84=$G116,H$5:H$84,""))=0,"-",COUNT(IF($R$5:$R$84=$G116,H$5:H$84,"")))</f>
        <v>-</v>
      </c>
      <c r="I116" s="26" t="str">
        <f t="array" ref="I116">IF(COUNT(IF($R$5:$R$84=$G116,I$5:I$84,""))=0,"-",COUNT(IF($R$5:$R$84=$G116,I$5:I$84,"")))</f>
        <v>-</v>
      </c>
      <c r="J116" s="472" t="str">
        <f t="array" ref="J116">IF(COUNT(IF($R$5:$R$84=$G116,J$5:J$84,""))=0,"-",COUNT(IF($R$5:$R$84=$G116,J$5:J$84,"")))</f>
        <v>-</v>
      </c>
      <c r="K116" s="26" t="str">
        <f t="array" ref="K116">IF(COUNT(IF($R$5:$R$84=$G116,K$5:K$84,""))=0,"-",COUNT(IF($R$5:$R$84=$G116,K$5:K$84,"")))</f>
        <v>-</v>
      </c>
      <c r="L116" s="472" t="str">
        <f t="array" ref="L116">IF(COUNT(IF($R$5:$R$84=$G116,L$5:L$84,""))=0,"-",COUNT(IF($R$5:$R$84=$G116,L$5:L$84,"")))</f>
        <v>-</v>
      </c>
      <c r="M116" s="26" t="str">
        <f t="array" ref="M116">IF(COUNT(IF($R$5:$R$84=$G116,M$5:M$84,""))=0,"-",COUNT(IF($R$5:$R$84=$G116,M$5:M$84,"")))</f>
        <v>-</v>
      </c>
      <c r="N116" s="472" t="str">
        <f t="array" ref="N116">IF(COUNT(IF($R$5:$R$84=$G116,N$5:N$84,""))=0,"-",COUNT(IF($R$5:$R$84=$G116,N$5:N$84,"")))</f>
        <v>-</v>
      </c>
      <c r="O116" s="472"/>
      <c r="P116" s="472"/>
      <c r="Q116" s="472" t="str">
        <f t="array" ref="Q116">IF(COUNT(IF($R$5:$R$84=$G116,Q$5:Q$84,""))=0,"-",COUNT(IF($R$5:$R$84=$G116,Q$5:Q$84,"")))</f>
        <v>-</v>
      </c>
      <c r="R116" s="127" t="str">
        <f t="array" ref="R116">IF(H116:Q116="-","-",SUM(H116:Q116))</f>
        <v>-</v>
      </c>
      <c r="S116" s="8"/>
      <c r="T116" s="141"/>
      <c r="U116" s="141"/>
      <c r="V116" s="141"/>
      <c r="W116" s="141"/>
      <c r="X116" s="141"/>
      <c r="Y116" s="141"/>
      <c r="Z116" s="19"/>
      <c r="AA116" s="19"/>
      <c r="AB116" s="19"/>
      <c r="AC116" s="19"/>
      <c r="AD116" s="8"/>
      <c r="AE116" s="8"/>
      <c r="AF116" s="8"/>
      <c r="AG116" s="8"/>
      <c r="AH116" s="8"/>
      <c r="AI116" s="19"/>
      <c r="AJ116" s="19"/>
      <c r="AK116" s="19"/>
      <c r="AL116" s="19"/>
      <c r="AM116" s="19"/>
      <c r="AN116" s="19"/>
      <c r="AO116" s="19"/>
      <c r="AP116" s="19"/>
      <c r="AQ116" s="19"/>
      <c r="AR116" s="19"/>
      <c r="AS116" s="19"/>
      <c r="AT116" s="19"/>
      <c r="AU116" s="19"/>
      <c r="AV116" s="19"/>
      <c r="AW116" s="19"/>
      <c r="AX116" s="19"/>
      <c r="AY116" s="19"/>
      <c r="AZ116" s="19"/>
      <c r="BA116" s="19"/>
      <c r="BB116" s="19"/>
      <c r="BC116" s="19"/>
      <c r="BF116" s="12"/>
      <c r="BG116" s="12"/>
      <c r="BH116" s="12"/>
      <c r="BI116" s="12"/>
      <c r="BJ116" s="12"/>
      <c r="BK116" s="12"/>
      <c r="BL116" s="12"/>
      <c r="BM116" s="12"/>
      <c r="BN116" s="12"/>
      <c r="BO116" s="12"/>
      <c r="BP116" s="12"/>
      <c r="BQ116" s="12"/>
      <c r="BR116" s="12"/>
      <c r="BS116" s="12"/>
      <c r="BT116" s="12"/>
      <c r="BU116" s="12"/>
    </row>
    <row r="117" spans="1:73" ht="12.75" customHeight="1">
      <c r="A117" s="19"/>
      <c r="B117" s="19"/>
      <c r="C117" s="139"/>
      <c r="D117" s="139"/>
      <c r="E117" s="136"/>
      <c r="F117" s="136"/>
      <c r="G117" s="140">
        <f t="shared" si="9"/>
        <v>14</v>
      </c>
      <c r="H117" s="26" t="str">
        <f t="array" ref="H117">IF(COUNT(IF($R$5:$R$84=$G117,H$5:H$84,""))=0,"-",COUNT(IF($R$5:$R$84=$G117,H$5:H$84,"")))</f>
        <v>-</v>
      </c>
      <c r="I117" s="26" t="str">
        <f t="array" ref="I117">IF(COUNT(IF($R$5:$R$84=$G117,I$5:I$84,""))=0,"-",COUNT(IF($R$5:$R$84=$G117,I$5:I$84,"")))</f>
        <v>-</v>
      </c>
      <c r="J117" s="472" t="str">
        <f t="array" ref="J117">IF(COUNT(IF($R$5:$R$84=$G117,J$5:J$84,""))=0,"-",COUNT(IF($R$5:$R$84=$G117,J$5:J$84,"")))</f>
        <v>-</v>
      </c>
      <c r="K117" s="26" t="str">
        <f t="array" ref="K117">IF(COUNT(IF($R$5:$R$84=$G117,K$5:K$84,""))=0,"-",COUNT(IF($R$5:$R$84=$G117,K$5:K$84,"")))</f>
        <v>-</v>
      </c>
      <c r="L117" s="472" t="str">
        <f t="array" ref="L117">IF(COUNT(IF($R$5:$R$84=$G117,L$5:L$84,""))=0,"-",COUNT(IF($R$5:$R$84=$G117,L$5:L$84,"")))</f>
        <v>-</v>
      </c>
      <c r="M117" s="26" t="str">
        <f t="array" ref="M117">IF(COUNT(IF($R$5:$R$84=$G117,M$5:M$84,""))=0,"-",COUNT(IF($R$5:$R$84=$G117,M$5:M$84,"")))</f>
        <v>-</v>
      </c>
      <c r="N117" s="472" t="str">
        <f t="array" ref="N117">IF(COUNT(IF($R$5:$R$84=$G117,N$5:N$84,""))=0,"-",COUNT(IF($R$5:$R$84=$G117,N$5:N$84,"")))</f>
        <v>-</v>
      </c>
      <c r="O117" s="472"/>
      <c r="P117" s="472"/>
      <c r="Q117" s="472" t="str">
        <f t="array" ref="Q117">IF(COUNT(IF($R$5:$R$84=$G117,Q$5:Q$84,""))=0,"-",COUNT(IF($R$5:$R$84=$G117,Q$5:Q$84,"")))</f>
        <v>-</v>
      </c>
      <c r="R117" s="127" t="str">
        <f t="array" ref="R117">IF(H117:Q117="-","-",SUM(H117:Q117))</f>
        <v>-</v>
      </c>
      <c r="S117" s="8"/>
      <c r="T117" s="141"/>
      <c r="U117" s="141"/>
      <c r="V117" s="141"/>
      <c r="W117" s="141"/>
      <c r="X117" s="141"/>
      <c r="Y117" s="141"/>
      <c r="Z117" s="19"/>
      <c r="AA117" s="19"/>
      <c r="AB117" s="19"/>
      <c r="AC117" s="19"/>
      <c r="AD117" s="8"/>
      <c r="AE117" s="8"/>
      <c r="AF117" s="8"/>
      <c r="AG117" s="8"/>
      <c r="AH117" s="8"/>
      <c r="AI117" s="19"/>
      <c r="AJ117" s="19"/>
      <c r="AK117" s="19"/>
      <c r="AL117" s="19"/>
      <c r="AM117" s="19"/>
      <c r="AN117" s="19"/>
      <c r="AO117" s="19"/>
      <c r="AP117" s="19"/>
      <c r="AQ117" s="19"/>
      <c r="AR117" s="19"/>
      <c r="AS117" s="19"/>
      <c r="AT117" s="19"/>
      <c r="AU117" s="19"/>
      <c r="AV117" s="19"/>
      <c r="AW117" s="19"/>
      <c r="AX117" s="19"/>
      <c r="AY117" s="19"/>
      <c r="AZ117" s="19"/>
      <c r="BA117" s="19"/>
      <c r="BB117" s="19"/>
      <c r="BC117" s="19"/>
      <c r="BF117" s="12"/>
      <c r="BG117" s="12"/>
      <c r="BH117" s="12"/>
      <c r="BI117" s="12"/>
      <c r="BJ117" s="12"/>
      <c r="BK117" s="12"/>
      <c r="BL117" s="12"/>
      <c r="BM117" s="12"/>
      <c r="BN117" s="12"/>
      <c r="BO117" s="12"/>
      <c r="BP117" s="12"/>
      <c r="BQ117" s="12"/>
      <c r="BR117" s="12"/>
      <c r="BS117" s="12"/>
      <c r="BT117" s="12"/>
      <c r="BU117" s="12"/>
    </row>
    <row r="118" spans="1:73" ht="12.75" customHeight="1">
      <c r="A118" s="19"/>
      <c r="B118" s="19"/>
      <c r="C118" s="118"/>
      <c r="D118" s="118"/>
      <c r="E118" s="136"/>
      <c r="F118" s="136"/>
      <c r="G118" s="143">
        <f t="shared" si="9"/>
        <v>15</v>
      </c>
      <c r="H118" s="26" t="str">
        <f t="array" ref="H118">IF(COUNT(IF($R$5:$R$84=$G118,H$5:H$84,""))=0,"-",COUNT(IF($R$5:$R$84=$G118,H$5:H$84,"")))</f>
        <v>-</v>
      </c>
      <c r="I118" s="26" t="str">
        <f t="array" ref="I118">IF(COUNT(IF($R$5:$R$84=$G118,I$5:I$84,""))=0,"-",COUNT(IF($R$5:$R$84=$G118,I$5:I$84,"")))</f>
        <v>-</v>
      </c>
      <c r="J118" s="473" t="str">
        <f t="array" ref="J118">IF(COUNT(IF($R$5:$R$84=$G118,J$5:J$84,""))=0,"-",COUNT(IF($R$5:$R$84=$G118,J$5:J$84,"")))</f>
        <v>-</v>
      </c>
      <c r="K118" s="26" t="str">
        <f t="array" ref="K118">IF(COUNT(IF($R$5:$R$84=$G118,K$5:K$84,""))=0,"-",COUNT(IF($R$5:$R$84=$G118,K$5:K$84,"")))</f>
        <v>-</v>
      </c>
      <c r="L118" s="473" t="str">
        <f t="array" ref="L118">IF(COUNT(IF($R$5:$R$84=$G118,L$5:L$84,""))=0,"-",COUNT(IF($R$5:$R$84=$G118,L$5:L$84,"")))</f>
        <v>-</v>
      </c>
      <c r="M118" s="26" t="str">
        <f t="array" ref="M118">IF(COUNT(IF($R$5:$R$84=$G118,M$5:M$84,""))=0,"-",COUNT(IF($R$5:$R$84=$G118,M$5:M$84,"")))</f>
        <v>-</v>
      </c>
      <c r="N118" s="473" t="str">
        <f t="array" ref="N118">IF(COUNT(IF($R$5:$R$84=$G118,N$5:N$84,""))=0,"-",COUNT(IF($R$5:$R$84=$G118,N$5:N$84,"")))</f>
        <v>-</v>
      </c>
      <c r="O118" s="473"/>
      <c r="P118" s="473"/>
      <c r="Q118" s="473" t="str">
        <f t="array" ref="Q118">IF(COUNT(IF($R$5:$R$84=$G118,Q$5:Q$84,""))=0,"-",COUNT(IF($R$5:$R$84=$G118,Q$5:Q$84,"")))</f>
        <v>-</v>
      </c>
      <c r="R118" s="132" t="str">
        <f t="array" ref="R118">IF(H118:Q118="-","-",SUM(H118:Q118))</f>
        <v>-</v>
      </c>
      <c r="S118" s="8"/>
      <c r="T118" s="141"/>
      <c r="U118" s="141"/>
      <c r="V118" s="141"/>
      <c r="W118" s="141"/>
      <c r="X118" s="141"/>
      <c r="Y118" s="141"/>
      <c r="Z118" s="19"/>
      <c r="AA118" s="19"/>
      <c r="AB118" s="19"/>
      <c r="AC118" s="19"/>
      <c r="AD118" s="8"/>
      <c r="AE118" s="8"/>
      <c r="AF118" s="8"/>
      <c r="AG118" s="8"/>
      <c r="AH118" s="8"/>
      <c r="AI118" s="19"/>
      <c r="AJ118" s="19"/>
      <c r="AK118" s="19"/>
      <c r="AL118" s="19"/>
      <c r="AM118" s="19"/>
      <c r="AN118" s="19"/>
      <c r="AO118" s="19"/>
      <c r="AP118" s="19"/>
      <c r="AQ118" s="19"/>
      <c r="AR118" s="19"/>
      <c r="AS118" s="19"/>
      <c r="AT118" s="19"/>
      <c r="AU118" s="19"/>
      <c r="AV118" s="19"/>
      <c r="AW118" s="19"/>
      <c r="AX118" s="19"/>
      <c r="AY118" s="19"/>
      <c r="AZ118" s="19"/>
      <c r="BA118" s="19"/>
      <c r="BB118" s="19"/>
      <c r="BC118" s="19"/>
      <c r="BF118" s="12"/>
      <c r="BG118" s="12"/>
      <c r="BH118" s="12"/>
      <c r="BI118" s="12"/>
      <c r="BJ118" s="12"/>
      <c r="BK118" s="12"/>
      <c r="BL118" s="12"/>
      <c r="BM118" s="12"/>
      <c r="BN118" s="12"/>
      <c r="BO118" s="12"/>
      <c r="BP118" s="12"/>
      <c r="BQ118" s="12"/>
      <c r="BR118" s="12"/>
      <c r="BS118" s="12"/>
      <c r="BT118" s="12"/>
      <c r="BU118" s="12"/>
    </row>
    <row r="119" spans="1:73" ht="12.75" customHeight="1">
      <c r="A119" s="19"/>
      <c r="B119" s="19"/>
      <c r="C119" s="118"/>
      <c r="D119" s="118"/>
      <c r="E119" s="136"/>
      <c r="F119" s="144" t="s">
        <v>36</v>
      </c>
      <c r="G119" s="145" t="s">
        <v>37</v>
      </c>
      <c r="H119" s="146">
        <f t="shared" ref="H119:Q119" si="10">IF(COUNT(H5:H84)=0,"-",COUNT(H5:H84))</f>
        <v>78</v>
      </c>
      <c r="I119" s="146">
        <f t="shared" si="10"/>
        <v>80</v>
      </c>
      <c r="J119" s="146">
        <f t="shared" si="10"/>
        <v>80</v>
      </c>
      <c r="K119" s="146">
        <f t="shared" si="10"/>
        <v>80</v>
      </c>
      <c r="L119" s="146">
        <f t="shared" si="10"/>
        <v>80</v>
      </c>
      <c r="M119" s="146">
        <f t="shared" si="10"/>
        <v>80</v>
      </c>
      <c r="N119" s="146">
        <f t="shared" si="10"/>
        <v>80</v>
      </c>
      <c r="O119" s="146"/>
      <c r="P119" s="146"/>
      <c r="Q119" s="146">
        <f t="shared" si="10"/>
        <v>80</v>
      </c>
      <c r="R119" s="147">
        <f>SUM(H119:Q119)</f>
        <v>638</v>
      </c>
      <c r="S119" s="8"/>
      <c r="T119" s="141"/>
      <c r="U119" s="141"/>
      <c r="V119" s="141"/>
      <c r="W119" s="141"/>
      <c r="X119" s="141"/>
      <c r="Y119" s="141"/>
      <c r="Z119" s="19"/>
      <c r="AA119" s="19"/>
      <c r="AB119" s="19"/>
      <c r="AC119" s="19"/>
      <c r="AD119" s="8"/>
      <c r="AE119" s="8"/>
      <c r="AF119" s="8"/>
      <c r="AG119" s="8"/>
      <c r="AH119" s="8"/>
      <c r="AI119" s="19"/>
      <c r="AJ119" s="19"/>
      <c r="AK119" s="19"/>
      <c r="AL119" s="19"/>
      <c r="AM119" s="19"/>
      <c r="AN119" s="19"/>
      <c r="AO119" s="19"/>
      <c r="AP119" s="19"/>
      <c r="AQ119" s="19"/>
      <c r="AR119" s="19"/>
      <c r="AS119" s="19"/>
      <c r="AT119" s="19"/>
      <c r="AU119" s="19"/>
      <c r="AV119" s="19"/>
      <c r="AW119" s="19"/>
      <c r="AX119" s="19"/>
      <c r="AY119" s="19"/>
      <c r="AZ119" s="19"/>
      <c r="BA119" s="19"/>
      <c r="BB119" s="19"/>
      <c r="BC119" s="19"/>
      <c r="BF119" s="12"/>
      <c r="BG119" s="12"/>
      <c r="BH119" s="12"/>
      <c r="BI119" s="12"/>
      <c r="BJ119" s="12"/>
      <c r="BK119" s="12"/>
      <c r="BL119" s="12"/>
      <c r="BM119" s="12"/>
      <c r="BN119" s="12"/>
      <c r="BO119" s="12"/>
      <c r="BP119" s="12"/>
      <c r="BQ119" s="12"/>
      <c r="BR119" s="12"/>
      <c r="BS119" s="12"/>
      <c r="BT119" s="12"/>
      <c r="BU119" s="12"/>
    </row>
    <row r="120" spans="1:73" ht="12.75" customHeight="1">
      <c r="A120" s="19"/>
      <c r="B120" s="19"/>
      <c r="C120" s="118"/>
      <c r="D120" s="118"/>
      <c r="E120" s="118"/>
      <c r="F120" s="118"/>
      <c r="G120" s="118"/>
      <c r="H120" s="118"/>
      <c r="I120" s="118"/>
      <c r="J120" s="118"/>
      <c r="K120" s="118"/>
      <c r="L120" s="118"/>
      <c r="M120" s="118"/>
      <c r="N120" s="118"/>
      <c r="O120" s="118"/>
      <c r="P120" s="118"/>
      <c r="Q120" s="118"/>
      <c r="R120" s="118"/>
      <c r="S120" s="8"/>
      <c r="T120" s="141"/>
      <c r="U120" s="141"/>
      <c r="V120" s="141"/>
      <c r="W120" s="141"/>
      <c r="X120" s="141"/>
      <c r="Y120" s="141"/>
      <c r="Z120" s="19"/>
      <c r="AA120" s="19"/>
      <c r="AB120" s="19"/>
      <c r="AC120" s="19"/>
      <c r="AD120" s="8"/>
      <c r="AE120" s="8"/>
      <c r="AF120" s="8"/>
      <c r="AG120" s="8"/>
      <c r="AH120" s="8"/>
      <c r="AI120" s="19"/>
      <c r="AJ120" s="19"/>
      <c r="AK120" s="19"/>
      <c r="AL120" s="19"/>
      <c r="AM120" s="19"/>
      <c r="AN120" s="19"/>
      <c r="AO120" s="19"/>
      <c r="AP120" s="19"/>
      <c r="AQ120" s="19"/>
      <c r="AR120" s="19"/>
      <c r="AS120" s="19"/>
      <c r="AT120" s="19"/>
      <c r="AU120" s="19"/>
      <c r="AV120" s="19"/>
      <c r="AW120" s="19"/>
      <c r="AX120" s="19"/>
      <c r="AY120" s="19"/>
      <c r="AZ120" s="19"/>
      <c r="BA120" s="19"/>
      <c r="BB120" s="19"/>
      <c r="BC120" s="19"/>
      <c r="BF120" s="12"/>
      <c r="BG120" s="12"/>
      <c r="BH120" s="12"/>
      <c r="BI120" s="12"/>
      <c r="BJ120" s="12"/>
      <c r="BK120" s="12"/>
      <c r="BL120" s="12"/>
      <c r="BM120" s="12"/>
      <c r="BN120" s="12"/>
      <c r="BO120" s="12"/>
      <c r="BP120" s="12"/>
      <c r="BQ120" s="12"/>
      <c r="BR120" s="12"/>
      <c r="BS120" s="12"/>
      <c r="BT120" s="12"/>
      <c r="BU120" s="12"/>
    </row>
    <row r="121" spans="1:73" ht="12.75" customHeight="1">
      <c r="A121" s="19"/>
      <c r="B121" s="19"/>
      <c r="C121" s="118"/>
      <c r="D121" s="118"/>
      <c r="E121" s="118"/>
      <c r="F121" s="118"/>
      <c r="G121" s="148" t="s">
        <v>38</v>
      </c>
      <c r="H121" s="120"/>
      <c r="I121" s="120"/>
      <c r="J121" s="120"/>
      <c r="K121" s="120"/>
      <c r="L121" s="120"/>
      <c r="M121" s="121"/>
      <c r="N121" s="122"/>
      <c r="O121" s="122"/>
      <c r="P121" s="122"/>
      <c r="Q121" s="122"/>
      <c r="R121" s="123"/>
      <c r="S121" s="8"/>
      <c r="T121" s="141"/>
      <c r="U121" s="141"/>
      <c r="V121" s="141"/>
      <c r="W121" s="141"/>
      <c r="X121" s="141"/>
      <c r="Y121" s="141"/>
      <c r="Z121" s="19"/>
      <c r="AA121" s="19"/>
      <c r="AB121" s="19"/>
      <c r="AC121" s="19"/>
      <c r="AD121" s="8"/>
      <c r="AE121" s="8"/>
      <c r="AF121" s="8"/>
      <c r="AG121" s="8"/>
      <c r="AH121" s="8"/>
      <c r="AI121" s="19"/>
      <c r="AJ121" s="19"/>
      <c r="AK121" s="19"/>
      <c r="AL121" s="19"/>
      <c r="AM121" s="19"/>
      <c r="AN121" s="19"/>
      <c r="AO121" s="19"/>
      <c r="AP121" s="19"/>
      <c r="AQ121" s="19"/>
      <c r="AR121" s="19"/>
      <c r="AS121" s="19"/>
      <c r="AT121" s="19"/>
      <c r="AU121" s="19"/>
      <c r="AV121" s="19"/>
      <c r="AW121" s="19"/>
      <c r="AX121" s="19"/>
      <c r="AY121" s="19"/>
      <c r="AZ121" s="19"/>
      <c r="BA121" s="19"/>
      <c r="BB121" s="19"/>
      <c r="BC121" s="19"/>
      <c r="BF121" s="12"/>
      <c r="BG121" s="12"/>
      <c r="BH121" s="12"/>
      <c r="BI121" s="12"/>
      <c r="BJ121" s="12"/>
      <c r="BK121" s="12"/>
      <c r="BL121" s="12"/>
      <c r="BM121" s="12"/>
      <c r="BN121" s="12"/>
      <c r="BO121" s="12"/>
      <c r="BP121" s="12"/>
      <c r="BQ121" s="12"/>
      <c r="BR121" s="12"/>
      <c r="BS121" s="12"/>
      <c r="BT121" s="12"/>
      <c r="BU121" s="12"/>
    </row>
    <row r="122" spans="1:73" ht="24.75" customHeight="1">
      <c r="A122" s="19"/>
      <c r="B122" s="19"/>
      <c r="C122" s="118"/>
      <c r="D122" s="118"/>
      <c r="E122" s="126"/>
      <c r="F122" s="126"/>
      <c r="G122" s="147" t="str">
        <f>R3</f>
        <v>MODAL</v>
      </c>
      <c r="H122" s="464" t="str">
        <f t="shared" ref="H122:Q123" si="11">H3</f>
        <v>Norway Harald Senneset</v>
      </c>
      <c r="I122" s="464" t="str">
        <f t="shared" si="11"/>
        <v>Norway Hildegunn Mjanger</v>
      </c>
      <c r="J122" s="464" t="str">
        <f t="shared" si="11"/>
        <v>Scotland Peter Clark</v>
      </c>
      <c r="K122" s="464" t="str">
        <f t="shared" si="11"/>
        <v>United Kingdom Dave Brown</v>
      </c>
      <c r="L122" s="464" t="str">
        <f t="shared" si="11"/>
        <v>Sweden AnneMarie Palmén Bratt</v>
      </c>
      <c r="M122" s="464" t="str">
        <f t="shared" si="11"/>
        <v>Germany Friederike Beussel</v>
      </c>
      <c r="N122" s="464" t="str">
        <f t="shared" si="11"/>
        <v>Sweden Rajlie Sjöberg</v>
      </c>
      <c r="O122" s="464"/>
      <c r="P122" s="464"/>
      <c r="Q122" s="464" t="str">
        <f t="shared" si="11"/>
        <v>Germany Ines Wilhelms</v>
      </c>
      <c r="R122" s="129" t="s">
        <v>39</v>
      </c>
      <c r="S122" s="8"/>
      <c r="T122" s="141"/>
      <c r="U122" s="141"/>
      <c r="V122" s="141"/>
      <c r="W122" s="141"/>
      <c r="X122" s="141"/>
      <c r="Y122" s="141"/>
      <c r="Z122" s="19"/>
      <c r="AA122" s="19"/>
      <c r="AB122" s="19"/>
      <c r="AC122" s="19"/>
      <c r="AD122" s="8"/>
      <c r="AE122" s="8"/>
      <c r="AF122" s="8"/>
      <c r="AG122" s="8"/>
      <c r="AH122" s="8"/>
      <c r="AI122" s="19"/>
      <c r="AJ122" s="19"/>
      <c r="AK122" s="19"/>
      <c r="AL122" s="19"/>
      <c r="AM122" s="19"/>
      <c r="AN122" s="19"/>
      <c r="AO122" s="19"/>
      <c r="AP122" s="19"/>
      <c r="AQ122" s="19"/>
      <c r="AR122" s="19"/>
      <c r="AS122" s="19"/>
      <c r="AT122" s="19"/>
      <c r="AU122" s="19"/>
      <c r="AV122" s="19"/>
      <c r="AW122" s="19"/>
      <c r="AX122" s="19"/>
      <c r="AY122" s="19"/>
      <c r="AZ122" s="19"/>
      <c r="BA122" s="19"/>
      <c r="BB122" s="19"/>
      <c r="BC122" s="19"/>
      <c r="BF122" s="12"/>
      <c r="BG122" s="12"/>
      <c r="BH122" s="12"/>
      <c r="BI122" s="12"/>
      <c r="BJ122" s="12"/>
      <c r="BK122" s="12"/>
      <c r="BL122" s="12"/>
      <c r="BM122" s="12"/>
      <c r="BN122" s="12"/>
      <c r="BO122" s="12"/>
      <c r="BP122" s="12"/>
      <c r="BQ122" s="12"/>
      <c r="BR122" s="12"/>
      <c r="BS122" s="12"/>
      <c r="BT122" s="12"/>
      <c r="BU122" s="12"/>
    </row>
    <row r="123" spans="1:73" ht="12.75" customHeight="1">
      <c r="A123" s="19"/>
      <c r="B123" s="19"/>
      <c r="C123" s="118"/>
      <c r="D123" s="118"/>
      <c r="E123" s="126"/>
      <c r="F123" s="126"/>
      <c r="G123" s="132" t="str">
        <f>R4</f>
        <v>(R1-R5)</v>
      </c>
      <c r="H123" s="149" t="str">
        <f t="shared" si="11"/>
        <v>Leser 1</v>
      </c>
      <c r="I123" s="149" t="str">
        <f t="shared" si="11"/>
        <v>Leser 2</v>
      </c>
      <c r="J123" s="149" t="str">
        <f t="shared" si="11"/>
        <v>Leser 3</v>
      </c>
      <c r="K123" s="149" t="str">
        <f t="shared" si="11"/>
        <v>Leser 4</v>
      </c>
      <c r="L123" s="149" t="str">
        <f t="shared" si="11"/>
        <v>Leser 5</v>
      </c>
      <c r="M123" s="149" t="str">
        <f t="shared" si="11"/>
        <v>Leser 6</v>
      </c>
      <c r="N123" s="149" t="str">
        <f t="shared" si="11"/>
        <v>Leser 7</v>
      </c>
      <c r="O123" s="149"/>
      <c r="P123" s="149"/>
      <c r="Q123" s="149" t="str">
        <f t="shared" si="11"/>
        <v>Leser 10</v>
      </c>
      <c r="R123" s="133" t="s">
        <v>40</v>
      </c>
      <c r="S123" s="8"/>
      <c r="T123" s="141"/>
      <c r="U123" s="141"/>
      <c r="V123" s="141"/>
      <c r="W123" s="141"/>
      <c r="X123" s="141"/>
      <c r="Y123" s="141"/>
      <c r="Z123" s="19"/>
      <c r="AA123" s="19"/>
      <c r="AB123" s="19"/>
      <c r="AC123" s="19"/>
      <c r="AD123" s="8"/>
      <c r="AE123" s="8"/>
      <c r="AF123" s="8"/>
      <c r="AG123" s="8"/>
      <c r="AH123" s="8"/>
      <c r="AI123" s="19"/>
      <c r="AJ123" s="19"/>
      <c r="AK123" s="19"/>
      <c r="AL123" s="19"/>
      <c r="AM123" s="19"/>
      <c r="AN123" s="19"/>
      <c r="AO123" s="19"/>
      <c r="AP123" s="19"/>
      <c r="AQ123" s="19"/>
      <c r="AR123" s="19"/>
      <c r="AS123" s="19"/>
      <c r="AT123" s="19"/>
      <c r="AU123" s="19"/>
      <c r="AV123" s="19"/>
      <c r="AW123" s="19"/>
      <c r="AX123" s="19"/>
      <c r="AY123" s="19"/>
      <c r="AZ123" s="19"/>
      <c r="BA123" s="19"/>
      <c r="BB123" s="19"/>
      <c r="BC123" s="19"/>
      <c r="BF123" s="12"/>
      <c r="BG123" s="12"/>
      <c r="BH123" s="12"/>
      <c r="BI123" s="12"/>
      <c r="BJ123" s="12"/>
      <c r="BK123" s="12"/>
      <c r="BL123" s="12"/>
      <c r="BM123" s="12"/>
      <c r="BN123" s="12"/>
      <c r="BO123" s="12"/>
      <c r="BP123" s="12"/>
      <c r="BQ123" s="12"/>
      <c r="BR123" s="12"/>
      <c r="BS123" s="12"/>
      <c r="BT123" s="12"/>
      <c r="BU123" s="12"/>
    </row>
    <row r="124" spans="1:73" ht="12.75" customHeight="1">
      <c r="A124" s="19"/>
      <c r="B124" s="19"/>
      <c r="C124" s="118"/>
      <c r="D124" s="118"/>
      <c r="E124" s="136"/>
      <c r="F124" s="136"/>
      <c r="G124" s="150">
        <v>0</v>
      </c>
      <c r="H124" s="151" t="str">
        <f t="array" ref="H124">IF(H103="-","-",IF(H103&gt;1,0.5*H288/(H309+0.0000000000000000001),"-"))</f>
        <v>-</v>
      </c>
      <c r="I124" s="151" t="str">
        <f t="array" ref="I124">IF(I103="-","-",IF(I103&gt;1,0.5*I288/(I309+0.0000000000000000001),"-"))</f>
        <v>-</v>
      </c>
      <c r="J124" s="151" t="str">
        <f t="array" ref="J124">IF(J103="-","-",IF(J103&gt;1,0.5*J288/(J309+0.0000000000000000001),"-"))</f>
        <v>-</v>
      </c>
      <c r="K124" s="151" t="str">
        <f t="array" ref="K124">IF(K103="-","-",IF(K103&gt;1,0.5*K288/(K309+0.0000000000000000001),"-"))</f>
        <v>-</v>
      </c>
      <c r="L124" s="151" t="str">
        <f t="array" ref="L124">IF(L103="-","-",IF(L103&gt;1,0.5*L288/(L309+0.0000000000000000001),"-"))</f>
        <v>-</v>
      </c>
      <c r="M124" s="151" t="str">
        <f>IF(M103="-","-",IF(M103&gt;1,0.5*M288/(M309+0.0000000000000000001),"-"))</f>
        <v>-</v>
      </c>
      <c r="N124" s="151" t="str">
        <f t="array" ref="N124">IF(N103="-","-",IF(N103&gt;1,0.5*N288/(N309+0.0000000000000000001),"-"))</f>
        <v>-</v>
      </c>
      <c r="O124" s="151"/>
      <c r="P124" s="151"/>
      <c r="Q124" s="151" t="str">
        <f t="array" ref="Q124">IF(Q103="-","-",IF(Q103&gt;1,0.5*Q288/(Q309+0.0000000000000000001),"-"))</f>
        <v>-</v>
      </c>
      <c r="R124" s="152" t="str">
        <f t="array" ref="R124">IF(H103="-","-",IF(H103&gt;1,AVERAGE(IF($R$5:$R$84=G124,$T$5:$T$84,"-")),"-"))</f>
        <v>-</v>
      </c>
      <c r="S124" s="8"/>
      <c r="T124" s="141"/>
      <c r="U124" s="141"/>
      <c r="V124" s="141"/>
      <c r="W124" s="141"/>
      <c r="X124" s="141"/>
      <c r="Y124" s="141"/>
      <c r="Z124" s="19"/>
      <c r="AA124" s="19"/>
      <c r="AB124" s="19"/>
      <c r="AC124" s="19"/>
      <c r="AD124" s="8"/>
      <c r="AE124" s="8"/>
      <c r="AF124" s="8"/>
      <c r="AG124" s="8"/>
      <c r="AH124" s="8"/>
      <c r="AI124" s="19"/>
      <c r="AJ124" s="19"/>
      <c r="AK124" s="19"/>
      <c r="AL124" s="19"/>
      <c r="AM124" s="19"/>
      <c r="AN124" s="19"/>
      <c r="AO124" s="19"/>
      <c r="AP124" s="19"/>
      <c r="AQ124" s="19"/>
      <c r="AR124" s="19"/>
      <c r="AS124" s="19"/>
      <c r="AT124" s="19"/>
      <c r="AU124" s="19"/>
      <c r="AV124" s="19"/>
      <c r="AW124" s="19"/>
      <c r="AX124" s="19"/>
      <c r="AY124" s="19"/>
      <c r="AZ124" s="19"/>
      <c r="BA124" s="19"/>
      <c r="BB124" s="19"/>
      <c r="BC124" s="19"/>
      <c r="BF124" s="12"/>
      <c r="BG124" s="12"/>
      <c r="BH124" s="12"/>
      <c r="BI124" s="12"/>
      <c r="BJ124" s="12"/>
      <c r="BK124" s="12"/>
      <c r="BL124" s="12"/>
      <c r="BM124" s="12"/>
      <c r="BN124" s="12"/>
      <c r="BO124" s="12"/>
      <c r="BP124" s="12"/>
      <c r="BQ124" s="12"/>
      <c r="BR124" s="12"/>
      <c r="BS124" s="12"/>
      <c r="BT124" s="12"/>
      <c r="BU124" s="12"/>
    </row>
    <row r="125" spans="1:73" ht="12.75" customHeight="1">
      <c r="A125" s="19"/>
      <c r="B125" s="19"/>
      <c r="C125" s="118"/>
      <c r="D125" s="118"/>
      <c r="E125" s="136"/>
      <c r="F125" s="136"/>
      <c r="G125" s="153">
        <f t="shared" ref="G125:G139" si="12">G124+1</f>
        <v>1</v>
      </c>
      <c r="H125" s="154" t="str">
        <f t="array" ref="H125">IF(H104="-","-",IF(H104&gt;1,0.5*H289/H310,"-"))</f>
        <v>-</v>
      </c>
      <c r="I125" s="154" t="str">
        <f t="array" ref="I125">IF(I104="-","-",IF(I104&gt;1,0.5*I289/I310,"-"))</f>
        <v>-</v>
      </c>
      <c r="J125" s="154" t="str">
        <f t="array" ref="J125">IF(J104="-","-",IF(J104&gt;1,0.5*J289/J310,"-"))</f>
        <v>-</v>
      </c>
      <c r="K125" s="154" t="str">
        <f t="array" ref="K125">IF(K104="-","-",IF(K104&gt;1,0.5*K289/K310,"-"))</f>
        <v>-</v>
      </c>
      <c r="L125" s="154" t="str">
        <f t="array" ref="L125">IF(L104="-","-",IF(L104&gt;1,0.5*L289/L310,"-"))</f>
        <v>-</v>
      </c>
      <c r="M125" s="154" t="str">
        <f>IF(M104="-","-",IF(M104&gt;1,0.5*M289/(M310+0.0000000000000000001),"-"))</f>
        <v>-</v>
      </c>
      <c r="N125" s="154" t="str">
        <f t="array" ref="N125">IF(N104="-","-",IF(N104&gt;1,0.5*N289/N310,"-"))</f>
        <v>-</v>
      </c>
      <c r="O125" s="154"/>
      <c r="P125" s="154"/>
      <c r="Q125" s="154" t="str">
        <f t="array" ref="Q125">IF(Q104="-","-",IF(Q104&gt;1,0.5*Q289/Q310,"-"))</f>
        <v>-</v>
      </c>
      <c r="R125" s="155" t="str">
        <f t="array" ref="R125">IF(H104="-","-",IF(H104&gt;1,AVERAGE(IF($R$5:$R$84=G125,$T$5:$T$84,"-")),"-"))</f>
        <v>-</v>
      </c>
      <c r="S125" s="8"/>
      <c r="T125" s="141"/>
      <c r="U125" s="141"/>
      <c r="V125" s="141"/>
      <c r="W125" s="141"/>
      <c r="X125" s="141"/>
      <c r="Y125" s="141"/>
      <c r="Z125" s="19"/>
      <c r="AA125" s="19"/>
      <c r="AB125" s="19"/>
      <c r="AC125" s="19"/>
      <c r="AD125" s="8"/>
      <c r="AE125" s="8"/>
      <c r="AF125" s="8"/>
      <c r="AG125" s="8"/>
      <c r="AH125" s="8"/>
      <c r="AI125" s="19"/>
      <c r="AJ125" s="19"/>
      <c r="AK125" s="19"/>
      <c r="AL125" s="19"/>
      <c r="AM125" s="19"/>
      <c r="AN125" s="19"/>
      <c r="AO125" s="19"/>
      <c r="AP125" s="19"/>
      <c r="AQ125" s="19"/>
      <c r="AR125" s="19"/>
      <c r="AS125" s="19"/>
      <c r="AT125" s="19"/>
      <c r="AU125" s="19"/>
      <c r="AV125" s="19"/>
      <c r="AW125" s="19"/>
      <c r="AX125" s="19"/>
      <c r="AY125" s="19"/>
      <c r="AZ125" s="19"/>
      <c r="BA125" s="19"/>
      <c r="BB125" s="19"/>
      <c r="BC125" s="19"/>
      <c r="BF125" s="12"/>
      <c r="BG125" s="12"/>
      <c r="BH125" s="12"/>
      <c r="BI125" s="12"/>
      <c r="BJ125" s="12"/>
      <c r="BK125" s="12"/>
      <c r="BL125" s="12"/>
      <c r="BM125" s="12"/>
      <c r="BN125" s="12"/>
      <c r="BO125" s="12"/>
      <c r="BP125" s="12"/>
      <c r="BQ125" s="12"/>
      <c r="BR125" s="12"/>
      <c r="BS125" s="12"/>
      <c r="BT125" s="12"/>
      <c r="BU125" s="12"/>
    </row>
    <row r="126" spans="1:73" ht="12.75" customHeight="1">
      <c r="A126" s="19"/>
      <c r="B126" s="19"/>
      <c r="C126" s="118"/>
      <c r="D126" s="118"/>
      <c r="E126" s="136"/>
      <c r="F126" s="136"/>
      <c r="G126" s="153">
        <f t="shared" si="12"/>
        <v>2</v>
      </c>
      <c r="H126" s="154">
        <f t="array" ref="H126">IF(H105="-","-",IF(H105&gt;1,0.5*H290/H311,"-"))</f>
        <v>0</v>
      </c>
      <c r="I126" s="154">
        <f t="array" ref="I126">IF(I105="-","-",IF(I105&gt;1,0.5*I290/I311,"-"))</f>
        <v>0</v>
      </c>
      <c r="J126" s="154">
        <f t="array" ref="J126">IF(J105="-","-",IF(J105&gt;1,0.5*J290/J311,"-"))</f>
        <v>0</v>
      </c>
      <c r="K126" s="154">
        <f t="array" ref="K126">IF(K105="-","-",IF(K105&gt;1,0.5*K290/K311,"-"))</f>
        <v>0</v>
      </c>
      <c r="L126" s="154">
        <f t="array" ref="L126">IF(L105="-","-",IF(L105&gt;1,0.5*L290/L311,"-"))</f>
        <v>0.28284271247461901</v>
      </c>
      <c r="M126" s="154">
        <f t="shared" ref="M126:M139" si="13">IF(M105="-","-",IF(M105&gt;1,0.5*M290/(M311+0.0000000000000000001),"-"))</f>
        <v>0</v>
      </c>
      <c r="N126" s="154">
        <f t="array" ref="N126">IF(N105="-","-",IF(N105&gt;1,0.5*N290/N311,"-"))</f>
        <v>0</v>
      </c>
      <c r="O126" s="154"/>
      <c r="P126" s="154"/>
      <c r="Q126" s="154">
        <f t="array" ref="Q126">IF(Q105="-","-",IF(Q105&gt;1,0.5*Q290/Q311,"-"))</f>
        <v>0</v>
      </c>
      <c r="R126" s="155">
        <f t="array" ref="R126">IF(H105="-","-",IF(H105&gt;1,AVERAGE(IF($R$5:$R$84=G126,$T$5:$T$84,"-")),"-"))</f>
        <v>7.5292325242104191E-2</v>
      </c>
      <c r="S126" s="8"/>
      <c r="T126" s="141"/>
      <c r="U126" s="141"/>
      <c r="V126" s="141"/>
      <c r="W126" s="141"/>
      <c r="X126" s="141"/>
      <c r="Y126" s="141"/>
      <c r="Z126" s="19"/>
      <c r="AA126" s="19"/>
      <c r="AB126" s="19"/>
      <c r="AC126" s="19"/>
      <c r="AD126" s="8"/>
      <c r="AE126" s="8"/>
      <c r="AF126" s="8"/>
      <c r="AG126" s="8"/>
      <c r="AH126" s="8"/>
      <c r="AI126" s="19"/>
      <c r="AJ126" s="19"/>
      <c r="AK126" s="19"/>
      <c r="AL126" s="19"/>
      <c r="AM126" s="19"/>
      <c r="AN126" s="19"/>
      <c r="AO126" s="19"/>
      <c r="AP126" s="19"/>
      <c r="AQ126" s="19"/>
      <c r="AR126" s="19"/>
      <c r="AS126" s="19"/>
      <c r="AT126" s="19"/>
      <c r="AU126" s="19"/>
      <c r="AV126" s="19"/>
      <c r="AW126" s="19"/>
      <c r="AX126" s="19"/>
      <c r="AY126" s="19"/>
      <c r="AZ126" s="19"/>
      <c r="BA126" s="19"/>
      <c r="BB126" s="19"/>
      <c r="BC126" s="19"/>
      <c r="BF126" s="12"/>
      <c r="BG126" s="12"/>
      <c r="BH126" s="12"/>
      <c r="BI126" s="12"/>
      <c r="BJ126" s="12"/>
      <c r="BK126" s="12"/>
      <c r="BL126" s="12"/>
      <c r="BM126" s="12"/>
      <c r="BN126" s="12"/>
      <c r="BO126" s="12"/>
      <c r="BP126" s="12"/>
      <c r="BQ126" s="12"/>
      <c r="BR126" s="12"/>
      <c r="BS126" s="12"/>
      <c r="BT126" s="12"/>
      <c r="BU126" s="12"/>
    </row>
    <row r="127" spans="1:73" ht="12.75" customHeight="1">
      <c r="A127" s="19"/>
      <c r="B127" s="19"/>
      <c r="C127" s="118"/>
      <c r="D127" s="118"/>
      <c r="E127" s="136"/>
      <c r="F127" s="136"/>
      <c r="G127" s="153">
        <f t="shared" si="12"/>
        <v>3</v>
      </c>
      <c r="H127" s="154">
        <f t="array" ref="H127">IF(H106="-","-",IF(H106&gt;1,0.5*H291/H312,"-"))</f>
        <v>0</v>
      </c>
      <c r="I127" s="154">
        <f t="array" ref="I127">IF(I106="-","-",IF(I106&gt;1,0.5*I291/I312,"-"))</f>
        <v>0</v>
      </c>
      <c r="J127" s="154">
        <f t="array" ref="J127">IF(J106="-","-",IF(J106&gt;1,0.5*J291/J312,"-"))</f>
        <v>0.10714285714285696</v>
      </c>
      <c r="K127" s="154">
        <f t="array" ref="K127">IF(K106="-","-",IF(K106&gt;1,0.5*K291/K312,"-"))</f>
        <v>0.375</v>
      </c>
      <c r="L127" s="154">
        <f t="array" ref="L127">IF(L106="-","-",IF(L106&gt;1,0.5*L291/L312,"-"))</f>
        <v>0</v>
      </c>
      <c r="M127" s="154">
        <f t="shared" si="13"/>
        <v>0.10714285714285696</v>
      </c>
      <c r="N127" s="154">
        <f t="array" ref="N127">IF(N106="-","-",IF(N106&gt;1,0.5*N291/N312,"-"))</f>
        <v>0.20432338797846925</v>
      </c>
      <c r="O127" s="154"/>
      <c r="P127" s="154"/>
      <c r="Q127" s="154">
        <f t="array" ref="Q127">IF(Q106="-","-",IF(Q106&gt;1,0.5*Q291/Q312,"-"))</f>
        <v>0.13684920574472026</v>
      </c>
      <c r="R127" s="155">
        <f t="array" ref="R127">IF(H106="-","-",IF(H106&gt;1,AVERAGE(IF($R$5:$R$84=G127,$T$5:$T$84,"-")),"-"))</f>
        <v>0.12043291888823189</v>
      </c>
      <c r="S127" s="8"/>
      <c r="T127" s="141"/>
      <c r="U127" s="141"/>
      <c r="V127" s="141"/>
      <c r="W127" s="141"/>
      <c r="X127" s="141"/>
      <c r="Y127" s="141"/>
      <c r="Z127" s="19"/>
      <c r="AA127" s="19"/>
      <c r="AB127" s="19"/>
      <c r="AC127" s="19"/>
      <c r="AD127" s="8"/>
      <c r="AE127" s="8"/>
      <c r="AF127" s="8"/>
      <c r="AG127" s="8"/>
      <c r="AH127" s="8"/>
      <c r="AI127" s="19"/>
      <c r="AJ127" s="19"/>
      <c r="AK127" s="19"/>
      <c r="AL127" s="19"/>
      <c r="AM127" s="19"/>
      <c r="AN127" s="19"/>
      <c r="AO127" s="19"/>
      <c r="AP127" s="19"/>
      <c r="AQ127" s="19"/>
      <c r="AR127" s="19"/>
      <c r="AS127" s="19"/>
      <c r="AT127" s="19"/>
      <c r="AU127" s="19"/>
      <c r="AV127" s="19"/>
      <c r="AW127" s="19"/>
      <c r="AX127" s="19"/>
      <c r="AY127" s="19"/>
      <c r="AZ127" s="19"/>
      <c r="BA127" s="19"/>
      <c r="BB127" s="19"/>
      <c r="BC127" s="19"/>
      <c r="BF127" s="12"/>
      <c r="BG127" s="12"/>
      <c r="BH127" s="12"/>
      <c r="BI127" s="12"/>
      <c r="BJ127" s="12"/>
      <c r="BK127" s="12"/>
      <c r="BL127" s="12"/>
      <c r="BM127" s="12"/>
      <c r="BN127" s="12"/>
      <c r="BO127" s="12"/>
      <c r="BP127" s="12"/>
      <c r="BQ127" s="12"/>
      <c r="BR127" s="12"/>
      <c r="BS127" s="12"/>
      <c r="BT127" s="12"/>
      <c r="BU127" s="12"/>
    </row>
    <row r="128" spans="1:73" ht="12.75" customHeight="1">
      <c r="A128" s="19"/>
      <c r="B128" s="19"/>
      <c r="C128" s="118"/>
      <c r="D128" s="118"/>
      <c r="E128" s="136"/>
      <c r="F128" s="136"/>
      <c r="G128" s="153">
        <f t="shared" si="12"/>
        <v>4</v>
      </c>
      <c r="H128" s="154">
        <f t="array" ref="H128">IF(H107="-","-",IF(H107&gt;1,0.5*H292/H313,"-"))</f>
        <v>0.10660035817780522</v>
      </c>
      <c r="I128" s="154">
        <f t="array" ref="I128">IF(I107="-","-",IF(I107&gt;1,0.5*I292/I313,"-"))</f>
        <v>8.8989383103675157E-2</v>
      </c>
      <c r="J128" s="154">
        <f t="array" ref="J128">IF(J107="-","-",IF(J107&gt;1,0.5*J292/J313,"-"))</f>
        <v>0.23694607262782977</v>
      </c>
      <c r="K128" s="154">
        <f t="array" ref="K128">IF(K107="-","-",IF(K107&gt;1,0.5*K292/K313,"-"))</f>
        <v>0.1505998524309248</v>
      </c>
      <c r="L128" s="154">
        <f t="array" ref="L128">IF(L107="-","-",IF(L107&gt;1,0.5*L292/L313,"-"))</f>
        <v>0.1558074540980797</v>
      </c>
      <c r="M128" s="154">
        <f t="shared" si="13"/>
        <v>0.1558074540980797</v>
      </c>
      <c r="N128" s="154">
        <f t="array" ref="N128">IF(N107="-","-",IF(N107&gt;1,0.5*N292/N313,"-"))</f>
        <v>0.12292785328637001</v>
      </c>
      <c r="O128" s="154"/>
      <c r="P128" s="154"/>
      <c r="Q128" s="154">
        <f t="array" ref="Q128">IF(Q107="-","-",IF(Q107&gt;1,0.5*Q292/Q313,"-"))</f>
        <v>0.2526309704187254</v>
      </c>
      <c r="R128" s="155">
        <f t="array" ref="R128">IF(H107="-","-",IF(H107&gt;1,AVERAGE(IF($R$5:$R$84=G128,$T$5:$T$84,"-")),"-"))</f>
        <v>0.12260157275292889</v>
      </c>
      <c r="S128" s="8"/>
      <c r="T128" s="141"/>
      <c r="U128" s="141"/>
      <c r="V128" s="141"/>
      <c r="W128" s="141"/>
      <c r="X128" s="141"/>
      <c r="Y128" s="141"/>
      <c r="Z128" s="19"/>
      <c r="AA128" s="19"/>
      <c r="AB128" s="19"/>
      <c r="AC128" s="19"/>
      <c r="AD128" s="8"/>
      <c r="AE128" s="8"/>
      <c r="AF128" s="8"/>
      <c r="AG128" s="8"/>
      <c r="AH128" s="8"/>
      <c r="AI128" s="19"/>
      <c r="AJ128" s="19"/>
      <c r="AK128" s="19"/>
      <c r="AL128" s="19"/>
      <c r="AM128" s="19"/>
      <c r="AN128" s="19"/>
      <c r="AO128" s="19"/>
      <c r="AP128" s="19"/>
      <c r="AQ128" s="19"/>
      <c r="AR128" s="19"/>
      <c r="AS128" s="19"/>
      <c r="AT128" s="19"/>
      <c r="AU128" s="19"/>
      <c r="AV128" s="19"/>
      <c r="AW128" s="19"/>
      <c r="AX128" s="19"/>
      <c r="AY128" s="19"/>
      <c r="AZ128" s="19"/>
      <c r="BA128" s="19"/>
      <c r="BB128" s="19"/>
      <c r="BC128" s="19"/>
      <c r="BF128" s="12"/>
      <c r="BG128" s="12"/>
      <c r="BH128" s="12"/>
      <c r="BI128" s="12"/>
      <c r="BJ128" s="12"/>
      <c r="BK128" s="12"/>
      <c r="BL128" s="12"/>
      <c r="BM128" s="12"/>
      <c r="BN128" s="12"/>
      <c r="BO128" s="12"/>
      <c r="BP128" s="12"/>
      <c r="BQ128" s="12"/>
      <c r="BR128" s="12"/>
      <c r="BS128" s="12"/>
      <c r="BT128" s="12"/>
      <c r="BU128" s="12"/>
    </row>
    <row r="129" spans="1:73" ht="12.75" customHeight="1">
      <c r="A129" s="19"/>
      <c r="B129" s="19"/>
      <c r="C129" s="118"/>
      <c r="D129" s="118"/>
      <c r="E129" s="136"/>
      <c r="F129" s="136"/>
      <c r="G129" s="153">
        <f t="shared" si="12"/>
        <v>5</v>
      </c>
      <c r="H129" s="154">
        <f t="array" ref="H129">IF(H108="-","-",IF(H108&gt;1,0.5*H293/H314,"-"))</f>
        <v>0.10499723244637943</v>
      </c>
      <c r="I129" s="154">
        <f t="array" ref="I129">IF(I108="-","-",IF(I108&gt;1,0.5*I293/I314,"-"))</f>
        <v>4.540519732854869E-2</v>
      </c>
      <c r="J129" s="154">
        <f t="array" ref="J129">IF(J108="-","-",IF(J108&gt;1,0.5*J293/J314,"-"))</f>
        <v>0.24683861668617491</v>
      </c>
      <c r="K129" s="154">
        <f t="array" ref="K129">IF(K108="-","-",IF(K108&gt;1,0.5*K293/K314,"-"))</f>
        <v>4.6371265356815676E-2</v>
      </c>
      <c r="L129" s="154">
        <f t="array" ref="L129">IF(L108="-","-",IF(L108&gt;1,0.5*L293/L314,"-"))</f>
        <v>0.11547005383792515</v>
      </c>
      <c r="M129" s="154">
        <f t="shared" si="13"/>
        <v>0.36845762210021737</v>
      </c>
      <c r="N129" s="154">
        <f t="array" ref="N129">IF(N108="-","-",IF(N108&gt;1,0.5*N293/N314,"-"))</f>
        <v>0.11108749055150931</v>
      </c>
      <c r="O129" s="154"/>
      <c r="P129" s="154"/>
      <c r="Q129" s="154">
        <f t="array" ref="Q129">IF(Q108="-","-",IF(Q108&gt;1,0.5*Q293/Q314,"-"))</f>
        <v>0.54644255712585443</v>
      </c>
      <c r="R129" s="155">
        <f t="array" ref="R129">IF(H108="-","-",IF(H108&gt;1,AVERAGE(IF($R$5:$R$84=G129,$T$5:$T$84,"-")),"-"))</f>
        <v>0.27835032081695416</v>
      </c>
      <c r="S129" s="8"/>
      <c r="T129" s="141"/>
      <c r="U129" s="141"/>
      <c r="V129" s="141"/>
      <c r="W129" s="141"/>
      <c r="X129" s="141"/>
      <c r="Y129" s="141"/>
      <c r="Z129" s="19"/>
      <c r="AA129" s="19"/>
      <c r="AB129" s="19"/>
      <c r="AC129" s="19"/>
      <c r="AD129" s="8"/>
      <c r="AE129" s="8"/>
      <c r="AF129" s="8"/>
      <c r="AG129" s="8"/>
      <c r="AH129" s="8"/>
      <c r="AI129" s="19"/>
      <c r="AJ129" s="19"/>
      <c r="AK129" s="19"/>
      <c r="AL129" s="19"/>
      <c r="AM129" s="19"/>
      <c r="AN129" s="19"/>
      <c r="AO129" s="19"/>
      <c r="AP129" s="19"/>
      <c r="AQ129" s="19"/>
      <c r="AR129" s="19"/>
      <c r="AS129" s="19"/>
      <c r="AT129" s="19"/>
      <c r="AU129" s="19"/>
      <c r="AV129" s="19"/>
      <c r="AW129" s="19"/>
      <c r="AX129" s="19"/>
      <c r="AY129" s="19"/>
      <c r="AZ129" s="19"/>
      <c r="BA129" s="19"/>
      <c r="BB129" s="19"/>
      <c r="BC129" s="19"/>
      <c r="BF129" s="12"/>
      <c r="BG129" s="12"/>
      <c r="BH129" s="12"/>
      <c r="BI129" s="12"/>
      <c r="BJ129" s="12"/>
      <c r="BK129" s="12"/>
      <c r="BL129" s="12"/>
      <c r="BM129" s="12"/>
      <c r="BN129" s="12"/>
      <c r="BO129" s="12"/>
      <c r="BP129" s="12"/>
      <c r="BQ129" s="12"/>
      <c r="BR129" s="12"/>
      <c r="BS129" s="12"/>
      <c r="BT129" s="12"/>
      <c r="BU129" s="12"/>
    </row>
    <row r="130" spans="1:73" ht="12.75" customHeight="1">
      <c r="A130" s="19"/>
      <c r="B130" s="19"/>
      <c r="C130" s="118"/>
      <c r="D130" s="118"/>
      <c r="E130" s="136"/>
      <c r="F130" s="136"/>
      <c r="G130" s="153">
        <f t="shared" si="12"/>
        <v>6</v>
      </c>
      <c r="H130" s="154">
        <f t="array" ref="H130">IF(H109="-","-",IF(H109&gt;1,0.5*H294/H315,"-"))</f>
        <v>0.10898975504383721</v>
      </c>
      <c r="I130" s="154">
        <f t="array" ref="I130">IF(I109="-","-",IF(I109&gt;1,0.5*I294/I315,"-"))</f>
        <v>0.10296070624018883</v>
      </c>
      <c r="J130" s="154">
        <f t="array" ref="J130">IF(J109="-","-",IF(J109&gt;1,0.5*J294/J315,"-"))</f>
        <v>0.26454411703847247</v>
      </c>
      <c r="K130" s="154">
        <f t="array" ref="K130">IF(K109="-","-",IF(K109&gt;1,0.5*K294/K315,"-"))</f>
        <v>6.7476713211552478E-2</v>
      </c>
      <c r="L130" s="154">
        <f t="array" ref="L130">IF(L109="-","-",IF(L109&gt;1,0.5*L294/L315,"-"))</f>
        <v>0.10204165815979276</v>
      </c>
      <c r="M130" s="154">
        <f t="shared" si="13"/>
        <v>0.28209135366155214</v>
      </c>
      <c r="N130" s="154">
        <f t="array" ref="N130">IF(N109="-","-",IF(N109&gt;1,0.5*N294/N315,"-"))</f>
        <v>8.5581908360054429E-2</v>
      </c>
      <c r="O130" s="154"/>
      <c r="P130" s="154"/>
      <c r="Q130" s="154">
        <f t="array" ref="Q130">IF(Q109="-","-",IF(Q109&gt;1,0.5*Q294/Q315,"-"))</f>
        <v>0.48956629786457967</v>
      </c>
      <c r="R130" s="155">
        <f t="array" ref="R130">IF(H109="-","-",IF(H109&gt;1,AVERAGE(IF($R$5:$R$84=G130,$T$5:$T$84,"-")),"-"))</f>
        <v>0.32224137981335349</v>
      </c>
      <c r="S130" s="8"/>
      <c r="T130" s="141"/>
      <c r="U130" s="141"/>
      <c r="V130" s="141"/>
      <c r="W130" s="141"/>
      <c r="X130" s="141"/>
      <c r="Y130" s="141"/>
      <c r="Z130" s="19"/>
      <c r="AA130" s="19"/>
      <c r="AB130" s="19"/>
      <c r="AC130" s="19"/>
      <c r="AD130" s="8"/>
      <c r="AE130" s="8"/>
      <c r="AF130" s="8"/>
      <c r="AG130" s="8"/>
      <c r="AH130" s="8"/>
      <c r="AI130" s="19"/>
      <c r="AJ130" s="19"/>
      <c r="AK130" s="19"/>
      <c r="AL130" s="19"/>
      <c r="AM130" s="19"/>
      <c r="AN130" s="19"/>
      <c r="AO130" s="19"/>
      <c r="AP130" s="19"/>
      <c r="AQ130" s="19"/>
      <c r="AR130" s="19"/>
      <c r="AS130" s="19"/>
      <c r="AT130" s="19"/>
      <c r="AU130" s="19"/>
      <c r="AV130" s="19"/>
      <c r="AW130" s="19"/>
      <c r="AX130" s="19"/>
      <c r="AY130" s="19"/>
      <c r="AZ130" s="19"/>
      <c r="BA130" s="19"/>
      <c r="BB130" s="19"/>
      <c r="BC130" s="19"/>
      <c r="BF130" s="12"/>
      <c r="BG130" s="12"/>
      <c r="BH130" s="12"/>
      <c r="BI130" s="12"/>
      <c r="BJ130" s="12"/>
      <c r="BK130" s="12"/>
      <c r="BL130" s="12"/>
      <c r="BM130" s="12"/>
      <c r="BN130" s="12"/>
      <c r="BO130" s="12"/>
      <c r="BP130" s="12"/>
      <c r="BQ130" s="12"/>
      <c r="BR130" s="12"/>
      <c r="BS130" s="12"/>
      <c r="BT130" s="12"/>
      <c r="BU130" s="12"/>
    </row>
    <row r="131" spans="1:73" ht="12.75" customHeight="1">
      <c r="A131" s="19"/>
      <c r="B131" s="19"/>
      <c r="C131" s="118"/>
      <c r="D131" s="118"/>
      <c r="E131" s="136"/>
      <c r="F131" s="136"/>
      <c r="G131" s="153">
        <f t="shared" si="12"/>
        <v>7</v>
      </c>
      <c r="H131" s="154">
        <f t="array" ref="H131">IF(H110="-","-",IF(H110&gt;1,0.5*H295/H316,"-"))</f>
        <v>0</v>
      </c>
      <c r="I131" s="154">
        <f t="array" ref="I131">IF(I110="-","-",IF(I110&gt;1,0.5*I295/I316,"-"))</f>
        <v>5.2915026221291815E-2</v>
      </c>
      <c r="J131" s="154">
        <f t="array" ref="J131">IF(J110="-","-",IF(J110&gt;1,0.5*J295/J316,"-"))</f>
        <v>0</v>
      </c>
      <c r="K131" s="154">
        <f t="array" ref="K131">IF(K110="-","-",IF(K110&gt;1,0.5*K295/K316,"-"))</f>
        <v>0</v>
      </c>
      <c r="L131" s="154">
        <f t="array" ref="L131">IF(L110="-","-",IF(L110&gt;1,0.5*L295/L316,"-"))</f>
        <v>0.19943100880436659</v>
      </c>
      <c r="M131" s="154">
        <f t="shared" si="13"/>
        <v>7.1954949745652724E-2</v>
      </c>
      <c r="N131" s="154">
        <f t="array" ref="N131">IF(N110="-","-",IF(N110&gt;1,0.5*N295/N316,"-"))</f>
        <v>0.21735408520179575</v>
      </c>
      <c r="O131" s="154"/>
      <c r="P131" s="154"/>
      <c r="Q131" s="154">
        <f t="array" ref="Q131">IF(Q110="-","-",IF(Q110&gt;1,0.5*Q295/Q316,"-"))</f>
        <v>0.68834960341956997</v>
      </c>
      <c r="R131" s="155">
        <f t="array" ref="R131">IF(H110="-","-",IF(H110&gt;1,AVERAGE(IF($R$5:$R$84=G131,$T$5:$T$84,"-")),"-"))</f>
        <v>0.3781320044519908</v>
      </c>
      <c r="S131" s="8"/>
      <c r="T131" s="141"/>
      <c r="U131" s="141"/>
      <c r="V131" s="141"/>
      <c r="W131" s="141"/>
      <c r="X131" s="141"/>
      <c r="Y131" s="141"/>
      <c r="Z131" s="19"/>
      <c r="AA131" s="19"/>
      <c r="AB131" s="19"/>
      <c r="AC131" s="19"/>
      <c r="AD131" s="8"/>
      <c r="AE131" s="8"/>
      <c r="AF131" s="8"/>
      <c r="AG131" s="8"/>
      <c r="AH131" s="8"/>
      <c r="AI131" s="19"/>
      <c r="AJ131" s="19"/>
      <c r="AK131" s="19"/>
      <c r="AL131" s="19"/>
      <c r="AM131" s="19"/>
      <c r="AN131" s="19"/>
      <c r="AO131" s="19"/>
      <c r="AP131" s="19"/>
      <c r="AQ131" s="19"/>
      <c r="AR131" s="19"/>
      <c r="AS131" s="19"/>
      <c r="AT131" s="19"/>
      <c r="AU131" s="19"/>
      <c r="AV131" s="19"/>
      <c r="AW131" s="19"/>
      <c r="AX131" s="19"/>
      <c r="AY131" s="19"/>
      <c r="AZ131" s="19"/>
      <c r="BA131" s="19"/>
      <c r="BB131" s="19"/>
      <c r="BC131" s="19"/>
      <c r="BF131" s="12"/>
      <c r="BG131" s="12"/>
      <c r="BH131" s="12"/>
      <c r="BI131" s="12"/>
      <c r="BJ131" s="12"/>
      <c r="BK131" s="12"/>
      <c r="BL131" s="12"/>
      <c r="BM131" s="12"/>
      <c r="BN131" s="12"/>
      <c r="BO131" s="12"/>
      <c r="BP131" s="12"/>
      <c r="BQ131" s="12"/>
      <c r="BR131" s="12"/>
      <c r="BS131" s="12"/>
      <c r="BT131" s="12"/>
      <c r="BU131" s="12"/>
    </row>
    <row r="132" spans="1:73" ht="12.75" customHeight="1">
      <c r="A132" s="19"/>
      <c r="B132" s="19"/>
      <c r="C132" s="118"/>
      <c r="D132" s="118"/>
      <c r="E132" s="136"/>
      <c r="F132" s="136"/>
      <c r="G132" s="153">
        <f t="shared" si="12"/>
        <v>8</v>
      </c>
      <c r="H132" s="154" t="str">
        <f t="array" ref="H132">IF(H111="-","-",IF(H111&gt;1,0.5*H296/H317,"-"))</f>
        <v>-</v>
      </c>
      <c r="I132" s="154" t="str">
        <f t="array" ref="I132">IF(I111="-","-",IF(I111&gt;1,0.5*I296/I317,"-"))</f>
        <v>-</v>
      </c>
      <c r="J132" s="154" t="str">
        <f t="array" ref="J132">IF(J111="-","-",IF(J111&gt;1,0.5*J296/J317,"-"))</f>
        <v>-</v>
      </c>
      <c r="K132" s="154" t="str">
        <f t="array" ref="K132">IF(K111="-","-",IF(K111&gt;1,0.5*K296/K317,"-"))</f>
        <v>-</v>
      </c>
      <c r="L132" s="154" t="str">
        <f t="array" ref="L132">IF(L111="-","-",IF(L111&gt;1,0.5*L296/L317,"-"))</f>
        <v>-</v>
      </c>
      <c r="M132" s="154" t="str">
        <f t="shared" si="13"/>
        <v>-</v>
      </c>
      <c r="N132" s="154" t="str">
        <f t="array" ref="N132">IF(N111="-","-",IF(N111&gt;1,0.5*N296/N317,"-"))</f>
        <v>-</v>
      </c>
      <c r="O132" s="154"/>
      <c r="P132" s="154"/>
      <c r="Q132" s="154" t="str">
        <f t="array" ref="Q132">IF(Q111="-","-",IF(Q111&gt;1,0.5*Q296/Q317,"-"))</f>
        <v>-</v>
      </c>
      <c r="R132" s="155" t="str">
        <f t="array" ref="R132">IF(H111="-","-",IF(H111&gt;1,AVERAGE(IF($R$5:$R$84=G132,$T$5:$T$84,"-")),"-"))</f>
        <v>-</v>
      </c>
      <c r="S132" s="8"/>
      <c r="T132" s="141"/>
      <c r="U132" s="141"/>
      <c r="V132" s="141"/>
      <c r="W132" s="141"/>
      <c r="X132" s="141"/>
      <c r="Y132" s="141"/>
      <c r="Z132" s="19"/>
      <c r="AA132" s="19"/>
      <c r="AB132" s="19"/>
      <c r="AC132" s="19"/>
      <c r="AD132" s="8"/>
      <c r="AE132" s="8"/>
      <c r="AF132" s="8"/>
      <c r="AG132" s="8"/>
      <c r="AH132" s="8"/>
      <c r="AI132" s="19"/>
      <c r="AJ132" s="19"/>
      <c r="AK132" s="19"/>
      <c r="AL132" s="19"/>
      <c r="AM132" s="19"/>
      <c r="AN132" s="19"/>
      <c r="AO132" s="19"/>
      <c r="AP132" s="19"/>
      <c r="AQ132" s="19"/>
      <c r="AR132" s="19"/>
      <c r="AS132" s="19"/>
      <c r="AT132" s="19"/>
      <c r="AU132" s="19"/>
      <c r="AV132" s="19"/>
      <c r="AW132" s="19"/>
      <c r="AX132" s="19"/>
      <c r="AY132" s="19"/>
      <c r="AZ132" s="19"/>
      <c r="BA132" s="19"/>
      <c r="BB132" s="19"/>
      <c r="BC132" s="19"/>
      <c r="BF132" s="12"/>
      <c r="BG132" s="12"/>
      <c r="BH132" s="12"/>
      <c r="BI132" s="12"/>
      <c r="BJ132" s="12"/>
      <c r="BK132" s="12"/>
      <c r="BL132" s="12"/>
      <c r="BM132" s="12"/>
      <c r="BN132" s="12"/>
      <c r="BO132" s="12"/>
      <c r="BP132" s="12"/>
      <c r="BQ132" s="12"/>
      <c r="BR132" s="12"/>
      <c r="BS132" s="12"/>
      <c r="BT132" s="12"/>
      <c r="BU132" s="12"/>
    </row>
    <row r="133" spans="1:73" ht="12.75" customHeight="1">
      <c r="A133" s="19"/>
      <c r="B133" s="19"/>
      <c r="C133" s="118"/>
      <c r="D133" s="118"/>
      <c r="E133" s="136"/>
      <c r="F133" s="136"/>
      <c r="G133" s="153">
        <f t="shared" si="12"/>
        <v>9</v>
      </c>
      <c r="H133" s="154">
        <f t="array" ref="H133">IF(H112="-","-",IF(H112&gt;1,0.5*H297/H318,"-"))</f>
        <v>9.428090415820635E-2</v>
      </c>
      <c r="I133" s="154">
        <f t="array" ref="I133">IF(I112="-","-",IF(I112&gt;1,0.5*I297/I318,"-"))</f>
        <v>0.15713484026367724</v>
      </c>
      <c r="J133" s="154">
        <f t="array" ref="J133">IF(J112="-","-",IF(J112&gt;1,0.5*J297/J318,"-"))</f>
        <v>7.4432292756478696E-2</v>
      </c>
      <c r="K133" s="154">
        <f t="array" ref="K133">IF(K112="-","-",IF(K112&gt;1,0.5*K297/K318,"-"))</f>
        <v>0.28284271247461901</v>
      </c>
      <c r="L133" s="154">
        <f t="array" ref="L133">IF(L112="-","-",IF(L112&gt;1,0.5*L297/L318,"-"))</f>
        <v>0.28284271247461901</v>
      </c>
      <c r="M133" s="154">
        <f t="shared" si="13"/>
        <v>8.3189033080770303E-2</v>
      </c>
      <c r="N133" s="154">
        <f t="array" ref="N133">IF(N112="-","-",IF(N112&gt;1,0.5*N297/N318,"-"))</f>
        <v>6.7343502970147393E-2</v>
      </c>
      <c r="O133" s="154"/>
      <c r="P133" s="154"/>
      <c r="Q133" s="154">
        <f t="array" ref="Q133">IF(Q112="-","-",IF(Q112&gt;1,0.5*Q297/Q318,"-"))</f>
        <v>7.4432292756478696E-2</v>
      </c>
      <c r="R133" s="155">
        <f t="array" ref="R133">IF(H112="-","-",IF(H112&gt;1,AVERAGE(IF($R$5:$R$84=G133,$T$5:$T$84,"-")),"-"))</f>
        <v>0.12931591538473083</v>
      </c>
      <c r="S133" s="8"/>
      <c r="T133" s="141"/>
      <c r="U133" s="141"/>
      <c r="V133" s="141"/>
      <c r="W133" s="141"/>
      <c r="X133" s="141"/>
      <c r="Y133" s="141"/>
      <c r="Z133" s="19"/>
      <c r="AA133" s="19"/>
      <c r="AB133" s="19"/>
      <c r="AC133" s="19"/>
      <c r="AD133" s="8"/>
      <c r="AE133" s="8"/>
      <c r="AF133" s="8"/>
      <c r="AG133" s="8"/>
      <c r="AH133" s="8"/>
      <c r="AI133" s="19"/>
      <c r="AJ133" s="19"/>
      <c r="AK133" s="19"/>
      <c r="AL133" s="19"/>
      <c r="AM133" s="19"/>
      <c r="AN133" s="19"/>
      <c r="AO133" s="19"/>
      <c r="AP133" s="19"/>
      <c r="AQ133" s="19"/>
      <c r="AR133" s="19"/>
      <c r="AS133" s="19"/>
      <c r="AT133" s="19"/>
      <c r="AU133" s="19"/>
      <c r="AV133" s="19"/>
      <c r="AW133" s="19"/>
      <c r="AX133" s="19"/>
      <c r="AY133" s="19"/>
      <c r="AZ133" s="19"/>
      <c r="BA133" s="19"/>
      <c r="BB133" s="19"/>
      <c r="BC133" s="19"/>
      <c r="BF133" s="12"/>
      <c r="BG133" s="12"/>
      <c r="BH133" s="12"/>
      <c r="BI133" s="12"/>
      <c r="BJ133" s="12"/>
      <c r="BK133" s="12"/>
      <c r="BL133" s="12"/>
      <c r="BM133" s="12"/>
      <c r="BN133" s="12"/>
      <c r="BO133" s="12"/>
      <c r="BP133" s="12"/>
      <c r="BQ133" s="12"/>
      <c r="BR133" s="12"/>
      <c r="BS133" s="12"/>
      <c r="BT133" s="12"/>
      <c r="BU133" s="12"/>
    </row>
    <row r="134" spans="1:73" ht="12.75" customHeight="1">
      <c r="A134" s="19"/>
      <c r="B134" s="19"/>
      <c r="C134" s="118"/>
      <c r="D134" s="118"/>
      <c r="E134" s="136"/>
      <c r="F134" s="136"/>
      <c r="G134" s="153">
        <f t="shared" si="12"/>
        <v>10</v>
      </c>
      <c r="H134" s="154" t="str">
        <f>IF(H113="-","-",IF(H113&gt;1,0.5*H298/H319,"-"))</f>
        <v>-</v>
      </c>
      <c r="I134" s="154" t="str">
        <f>IF(I113="-","-",IF(I113&gt;1,0.5*I298/I319,"-"))</f>
        <v>-</v>
      </c>
      <c r="J134" s="154" t="str">
        <f t="array" ref="J134">IF(J113="-","-",IF(J113&gt;1,0.5*J298/J319,"-"))</f>
        <v>-</v>
      </c>
      <c r="K134" s="154" t="str">
        <f t="array" ref="K134">IF(K113="-","-",IF(K113&gt;1,0.5*K298/K319,"-"))</f>
        <v>-</v>
      </c>
      <c r="L134" s="154" t="str">
        <f t="array" ref="L134">IF(L113="-","-",IF(L113&gt;1,0.5*L298/L319,"-"))</f>
        <v>-</v>
      </c>
      <c r="M134" s="154" t="str">
        <f t="shared" si="13"/>
        <v>-</v>
      </c>
      <c r="N134" s="154" t="str">
        <f t="array" ref="N134">IF(N113="-","-",IF(N113&gt;1,0.5*N298/N319,"-"))</f>
        <v>-</v>
      </c>
      <c r="O134" s="154"/>
      <c r="P134" s="154"/>
      <c r="Q134" s="154" t="str">
        <f t="array" ref="Q134">IF(Q113="-","-",IF(Q113&gt;1,0.5*Q298/Q319,"-"))</f>
        <v>-</v>
      </c>
      <c r="R134" s="155" t="str">
        <f t="array" ref="R134">IF(H113="-","-",IF(H113&gt;1,AVERAGE(IF($R$5:$R$84=G134,$T$5:$T$84,"-")),"-"))</f>
        <v>-</v>
      </c>
      <c r="S134" s="8"/>
      <c r="T134" s="141"/>
      <c r="U134" s="141"/>
      <c r="V134" s="141"/>
      <c r="W134" s="141"/>
      <c r="X134" s="141"/>
      <c r="Y134" s="141"/>
      <c r="Z134" s="19"/>
      <c r="AA134" s="19"/>
      <c r="AB134" s="19"/>
      <c r="AC134" s="19"/>
      <c r="AD134" s="8"/>
      <c r="AE134" s="8"/>
      <c r="AF134" s="8"/>
      <c r="AG134" s="8"/>
      <c r="AH134" s="8"/>
      <c r="AI134" s="19"/>
      <c r="AJ134" s="19"/>
      <c r="AK134" s="19"/>
      <c r="AL134" s="19"/>
      <c r="AM134" s="19"/>
      <c r="AN134" s="19"/>
      <c r="AO134" s="19"/>
      <c r="AP134" s="19"/>
      <c r="AQ134" s="19"/>
      <c r="AR134" s="19"/>
      <c r="AS134" s="19"/>
      <c r="AT134" s="19"/>
      <c r="AU134" s="19"/>
      <c r="AV134" s="19"/>
      <c r="AW134" s="19"/>
      <c r="AX134" s="19"/>
      <c r="AY134" s="19"/>
      <c r="AZ134" s="19"/>
      <c r="BA134" s="19"/>
      <c r="BB134" s="19"/>
      <c r="BC134" s="19"/>
      <c r="BF134" s="12"/>
      <c r="BG134" s="12"/>
      <c r="BH134" s="12"/>
      <c r="BI134" s="12"/>
      <c r="BJ134" s="12"/>
      <c r="BK134" s="12"/>
      <c r="BL134" s="12"/>
      <c r="BM134" s="12"/>
      <c r="BN134" s="12"/>
      <c r="BO134" s="12"/>
      <c r="BP134" s="12"/>
      <c r="BQ134" s="12"/>
      <c r="BR134" s="12"/>
      <c r="BS134" s="12"/>
      <c r="BT134" s="12"/>
      <c r="BU134" s="12"/>
    </row>
    <row r="135" spans="1:73" ht="12.75" customHeight="1">
      <c r="A135" s="19"/>
      <c r="B135" s="19"/>
      <c r="C135" s="118"/>
      <c r="D135" s="118"/>
      <c r="E135" s="136"/>
      <c r="F135" s="136"/>
      <c r="G135" s="153">
        <f t="shared" si="12"/>
        <v>11</v>
      </c>
      <c r="H135" s="154" t="str">
        <f t="array" ref="H135">IF(H114="-","-",IF(H114&gt;1,0.5*H299/H320,"-"))</f>
        <v>-</v>
      </c>
      <c r="I135" s="154" t="str">
        <f t="array" ref="I135">IF(I114="-","-",IF(I114&gt;1,0.5*I299/I320,"-"))</f>
        <v>-</v>
      </c>
      <c r="J135" s="154" t="str">
        <f t="array" ref="J135">IF(J114="-","-",IF(J114&gt;1,0.5*J299/J320,"-"))</f>
        <v>-</v>
      </c>
      <c r="K135" s="154" t="str">
        <f t="array" ref="K135">IF(K114="-","-",IF(K114&gt;1,0.5*K299/K320,"-"))</f>
        <v>-</v>
      </c>
      <c r="L135" s="154" t="str">
        <f t="array" ref="L135">IF(L114="-","-",IF(L114&gt;1,0.5*L299/L320,"-"))</f>
        <v>-</v>
      </c>
      <c r="M135" s="154" t="str">
        <f t="shared" si="13"/>
        <v>-</v>
      </c>
      <c r="N135" s="154" t="str">
        <f t="array" ref="N135">IF(N114="-","-",IF(N114&gt;1,0.5*N299/N320,"-"))</f>
        <v>-</v>
      </c>
      <c r="O135" s="154"/>
      <c r="P135" s="154"/>
      <c r="Q135" s="154" t="str">
        <f t="array" ref="Q135">IF(Q114="-","-",IF(Q114&gt;1,0.5*Q299/Q320,"-"))</f>
        <v>-</v>
      </c>
      <c r="R135" s="155" t="str">
        <f t="array" ref="R135">IF(H114="-","-",IF(H114&gt;1,AVERAGE(IF($R$5:$R$84=G135,$T$5:$T$84,"-")),"-"))</f>
        <v>-</v>
      </c>
      <c r="S135" s="8"/>
      <c r="T135" s="141"/>
      <c r="U135" s="141"/>
      <c r="V135" s="141"/>
      <c r="W135" s="141"/>
      <c r="X135" s="141"/>
      <c r="Y135" s="141"/>
      <c r="Z135" s="19"/>
      <c r="AA135" s="19"/>
      <c r="AB135" s="19"/>
      <c r="AC135" s="19"/>
      <c r="AD135" s="8"/>
      <c r="AE135" s="8"/>
      <c r="AF135" s="8"/>
      <c r="AG135" s="8"/>
      <c r="AH135" s="8"/>
      <c r="AI135" s="19"/>
      <c r="AJ135" s="19"/>
      <c r="AK135" s="19"/>
      <c r="AL135" s="19"/>
      <c r="AM135" s="19"/>
      <c r="AN135" s="19"/>
      <c r="AO135" s="19"/>
      <c r="AP135" s="19"/>
      <c r="AQ135" s="19"/>
      <c r="AR135" s="19"/>
      <c r="AS135" s="19"/>
      <c r="AT135" s="19"/>
      <c r="AU135" s="19"/>
      <c r="AV135" s="19"/>
      <c r="AW135" s="19"/>
      <c r="AX135" s="19"/>
      <c r="AY135" s="19"/>
      <c r="AZ135" s="19"/>
      <c r="BA135" s="19"/>
      <c r="BB135" s="19"/>
      <c r="BC135" s="19"/>
      <c r="BF135" s="12"/>
      <c r="BG135" s="12"/>
      <c r="BH135" s="12"/>
      <c r="BI135" s="12"/>
      <c r="BJ135" s="12"/>
      <c r="BK135" s="12"/>
      <c r="BL135" s="12"/>
      <c r="BM135" s="12"/>
      <c r="BN135" s="12"/>
      <c r="BO135" s="12"/>
      <c r="BP135" s="12"/>
      <c r="BQ135" s="12"/>
      <c r="BR135" s="12"/>
      <c r="BS135" s="12"/>
      <c r="BT135" s="12"/>
      <c r="BU135" s="12"/>
    </row>
    <row r="136" spans="1:73" ht="12.75" customHeight="1">
      <c r="A136" s="19"/>
      <c r="B136" s="19"/>
      <c r="C136" s="118"/>
      <c r="D136" s="118"/>
      <c r="E136" s="136"/>
      <c r="F136" s="136"/>
      <c r="G136" s="153">
        <f t="shared" si="12"/>
        <v>12</v>
      </c>
      <c r="H136" s="154" t="str">
        <f t="array" ref="H136">IF(H115="-","-",IF(H115&gt;1,0.5*H300/H321,"-"))</f>
        <v>-</v>
      </c>
      <c r="I136" s="154" t="str">
        <f t="array" ref="I136">IF(I115="-","-",IF(I115&gt;1,0.5*I300/I321,"-"))</f>
        <v>-</v>
      </c>
      <c r="J136" s="154" t="str">
        <f t="array" ref="J136">IF(J115="-","-",IF(J115&gt;1,0.5*J300/J321,"-"))</f>
        <v>-</v>
      </c>
      <c r="K136" s="154" t="str">
        <f t="array" ref="K136">IF(K115="-","-",IF(K115&gt;1,0.5*K300/K321,"-"))</f>
        <v>-</v>
      </c>
      <c r="L136" s="154" t="str">
        <f t="array" ref="L136">IF(L115="-","-",IF(L115&gt;1,0.5*L300/L321,"-"))</f>
        <v>-</v>
      </c>
      <c r="M136" s="154" t="str">
        <f t="shared" si="13"/>
        <v>-</v>
      </c>
      <c r="N136" s="154" t="str">
        <f t="array" ref="N136">IF(N115="-","-",IF(N115&gt;1,0.5*N300/N321,"-"))</f>
        <v>-</v>
      </c>
      <c r="O136" s="154"/>
      <c r="P136" s="154"/>
      <c r="Q136" s="154" t="str">
        <f t="array" ref="Q136">IF(Q115="-","-",IF(Q115&gt;1,0.5*Q300/Q321,"-"))</f>
        <v>-</v>
      </c>
      <c r="R136" s="155" t="str">
        <f t="array" ref="R136">IF(H115="-","-",IF(H115&gt;1,AVERAGE(IF($R$5:$R$84=G136,$T$5:$T$84,"-")),"-"))</f>
        <v>-</v>
      </c>
      <c r="S136" s="8"/>
      <c r="T136" s="141"/>
      <c r="U136" s="141"/>
      <c r="V136" s="141"/>
      <c r="W136" s="141"/>
      <c r="X136" s="141"/>
      <c r="Y136" s="141"/>
      <c r="Z136" s="19"/>
      <c r="AA136" s="19"/>
      <c r="AB136" s="19"/>
      <c r="AC136" s="19"/>
      <c r="AD136" s="8"/>
      <c r="AE136" s="8"/>
      <c r="AF136" s="8"/>
      <c r="AG136" s="8"/>
      <c r="AH136" s="8"/>
      <c r="AI136" s="19"/>
      <c r="AJ136" s="19"/>
      <c r="AK136" s="19"/>
      <c r="AL136" s="19"/>
      <c r="AM136" s="19"/>
      <c r="AN136" s="19"/>
      <c r="AO136" s="19"/>
      <c r="AP136" s="19"/>
      <c r="AQ136" s="19"/>
      <c r="AR136" s="19"/>
      <c r="AS136" s="19"/>
      <c r="AT136" s="19"/>
      <c r="AU136" s="19"/>
      <c r="AV136" s="19"/>
      <c r="AW136" s="19"/>
      <c r="AX136" s="19"/>
      <c r="AY136" s="19"/>
      <c r="AZ136" s="19"/>
      <c r="BA136" s="19"/>
      <c r="BB136" s="19"/>
      <c r="BC136" s="19"/>
      <c r="BF136" s="12"/>
      <c r="BG136" s="12"/>
      <c r="BH136" s="12"/>
      <c r="BI136" s="12"/>
      <c r="BJ136" s="12"/>
      <c r="BK136" s="12"/>
      <c r="BL136" s="12"/>
      <c r="BM136" s="12"/>
      <c r="BN136" s="12"/>
      <c r="BO136" s="12"/>
      <c r="BP136" s="12"/>
      <c r="BQ136" s="12"/>
      <c r="BR136" s="12"/>
      <c r="BS136" s="12"/>
      <c r="BT136" s="12"/>
      <c r="BU136" s="12"/>
    </row>
    <row r="137" spans="1:73" ht="12.75" customHeight="1">
      <c r="A137" s="19"/>
      <c r="B137" s="19"/>
      <c r="C137" s="118"/>
      <c r="D137" s="118"/>
      <c r="E137" s="136"/>
      <c r="F137" s="136"/>
      <c r="G137" s="153">
        <f t="shared" si="12"/>
        <v>13</v>
      </c>
      <c r="H137" s="154" t="str">
        <f t="array" ref="H137">IF(H116="-","-",IF(H116&gt;1,0.5*H301/H322,"-"))</f>
        <v>-</v>
      </c>
      <c r="I137" s="154" t="str">
        <f t="array" ref="I137">IF(I116="-","-",IF(I116&gt;1,0.5*I301/I322,"-"))</f>
        <v>-</v>
      </c>
      <c r="J137" s="154" t="str">
        <f t="array" ref="J137">IF(J116="-","-",IF(J116&gt;1,0.5*J301/J322,"-"))</f>
        <v>-</v>
      </c>
      <c r="K137" s="154" t="str">
        <f t="array" ref="K137">IF(K116="-","-",IF(K116&gt;1,0.5*K301/K322,"-"))</f>
        <v>-</v>
      </c>
      <c r="L137" s="154" t="str">
        <f t="array" ref="L137">IF(L116="-","-",IF(L116&gt;1,0.5*L301/L322,"-"))</f>
        <v>-</v>
      </c>
      <c r="M137" s="154" t="str">
        <f t="shared" si="13"/>
        <v>-</v>
      </c>
      <c r="N137" s="154" t="str">
        <f t="array" ref="N137">IF(N116="-","-",IF(N116&gt;1,0.5*N301/N322,"-"))</f>
        <v>-</v>
      </c>
      <c r="O137" s="154"/>
      <c r="P137" s="154"/>
      <c r="Q137" s="154" t="str">
        <f t="array" ref="Q137">IF(Q116="-","-",IF(Q116&gt;1,0.5*Q301/Q322,"-"))</f>
        <v>-</v>
      </c>
      <c r="R137" s="155" t="str">
        <f t="array" ref="R137">IF(H116="-","-",IF(H116&gt;1,AVERAGE(IF($R$5:$R$84=G137,$T$5:$T$84,"-")),"-"))</f>
        <v>-</v>
      </c>
      <c r="S137" s="8"/>
      <c r="T137" s="141"/>
      <c r="U137" s="141"/>
      <c r="V137" s="141"/>
      <c r="W137" s="141"/>
      <c r="X137" s="141"/>
      <c r="Y137" s="141"/>
      <c r="Z137" s="19"/>
      <c r="AA137" s="19"/>
      <c r="AB137" s="19"/>
      <c r="AC137" s="19"/>
      <c r="AD137" s="8"/>
      <c r="AE137" s="8"/>
      <c r="AF137" s="8"/>
      <c r="AG137" s="8"/>
      <c r="AH137" s="8"/>
      <c r="AI137" s="19"/>
      <c r="AJ137" s="19"/>
      <c r="AK137" s="19"/>
      <c r="AL137" s="19"/>
      <c r="AM137" s="19"/>
      <c r="AN137" s="19"/>
      <c r="AO137" s="19"/>
      <c r="AP137" s="19"/>
      <c r="AQ137" s="19"/>
      <c r="AR137" s="19"/>
      <c r="AS137" s="19"/>
      <c r="AT137" s="19"/>
      <c r="AU137" s="19"/>
      <c r="AV137" s="19"/>
      <c r="AW137" s="19"/>
      <c r="AX137" s="19"/>
      <c r="AY137" s="19"/>
      <c r="AZ137" s="19"/>
      <c r="BA137" s="19"/>
      <c r="BB137" s="19"/>
      <c r="BC137" s="19"/>
      <c r="BF137" s="12"/>
      <c r="BG137" s="12"/>
      <c r="BH137" s="12"/>
      <c r="BI137" s="12"/>
      <c r="BJ137" s="12"/>
      <c r="BK137" s="12"/>
      <c r="BL137" s="12"/>
      <c r="BM137" s="12"/>
      <c r="BN137" s="12"/>
      <c r="BO137" s="12"/>
      <c r="BP137" s="12"/>
      <c r="BQ137" s="12"/>
      <c r="BR137" s="12"/>
      <c r="BS137" s="12"/>
      <c r="BT137" s="12"/>
      <c r="BU137" s="12"/>
    </row>
    <row r="138" spans="1:73" ht="12.75" customHeight="1">
      <c r="A138" s="19"/>
      <c r="B138" s="19"/>
      <c r="C138" s="118"/>
      <c r="D138" s="118"/>
      <c r="E138" s="136"/>
      <c r="F138" s="136"/>
      <c r="G138" s="153">
        <f t="shared" si="12"/>
        <v>14</v>
      </c>
      <c r="H138" s="154" t="str">
        <f t="array" ref="H138">IF(H117="-","-",IF(H117&gt;1,0.5*H302/H323,"-"))</f>
        <v>-</v>
      </c>
      <c r="I138" s="154" t="str">
        <f t="array" ref="I138">IF(I117="-","-",IF(I117&gt;1,0.5*I302/I323,"-"))</f>
        <v>-</v>
      </c>
      <c r="J138" s="154" t="str">
        <f t="array" ref="J138">IF(J117="-","-",IF(J117&gt;1,0.5*J302/J323,"-"))</f>
        <v>-</v>
      </c>
      <c r="K138" s="154" t="str">
        <f t="array" ref="K138">IF(K117="-","-",IF(K117&gt;1,0.5*K302/K323,"-"))</f>
        <v>-</v>
      </c>
      <c r="L138" s="154" t="str">
        <f t="array" ref="L138">IF(L117="-","-",IF(L117&gt;1,0.5*L302/L323,"-"))</f>
        <v>-</v>
      </c>
      <c r="M138" s="154" t="str">
        <f t="shared" si="13"/>
        <v>-</v>
      </c>
      <c r="N138" s="154" t="str">
        <f t="array" ref="N138">IF(N117="-","-",IF(N117&gt;1,0.5*N302/N323,"-"))</f>
        <v>-</v>
      </c>
      <c r="O138" s="154"/>
      <c r="P138" s="154"/>
      <c r="Q138" s="154" t="str">
        <f t="array" ref="Q138">IF(Q117="-","-",IF(Q117&gt;1,0.5*Q302/Q323,"-"))</f>
        <v>-</v>
      </c>
      <c r="R138" s="155" t="str">
        <f t="array" ref="R138">IF(H117="-","-",IF(H117&gt;1,AVERAGE(IF($R$5:$R$84=G138,$T$5:$T$84,"-")),"-"))</f>
        <v>-</v>
      </c>
      <c r="S138" s="8"/>
      <c r="T138" s="141"/>
      <c r="U138" s="141"/>
      <c r="V138" s="141"/>
      <c r="W138" s="141"/>
      <c r="X138" s="141"/>
      <c r="Y138" s="141"/>
      <c r="Z138" s="19"/>
      <c r="AA138" s="19"/>
      <c r="AB138" s="19"/>
      <c r="AC138" s="19"/>
      <c r="AD138" s="8"/>
      <c r="AE138" s="8"/>
      <c r="AF138" s="8"/>
      <c r="AG138" s="8"/>
      <c r="AH138" s="8"/>
      <c r="AI138" s="19"/>
      <c r="AJ138" s="19"/>
      <c r="AK138" s="19"/>
      <c r="AL138" s="19"/>
      <c r="AM138" s="19"/>
      <c r="AN138" s="19"/>
      <c r="AO138" s="19"/>
      <c r="AP138" s="19"/>
      <c r="AQ138" s="19"/>
      <c r="AR138" s="19"/>
      <c r="AS138" s="19"/>
      <c r="AT138" s="19"/>
      <c r="AU138" s="19"/>
      <c r="AV138" s="19"/>
      <c r="AW138" s="19"/>
      <c r="AX138" s="19"/>
      <c r="AY138" s="19"/>
      <c r="AZ138" s="19"/>
      <c r="BA138" s="19"/>
      <c r="BB138" s="19"/>
      <c r="BC138" s="19"/>
      <c r="BF138" s="12"/>
      <c r="BG138" s="12"/>
      <c r="BH138" s="12"/>
      <c r="BI138" s="12"/>
      <c r="BJ138" s="12"/>
      <c r="BK138" s="12"/>
      <c r="BL138" s="12"/>
      <c r="BM138" s="12"/>
      <c r="BN138" s="12"/>
      <c r="BO138" s="12"/>
      <c r="BP138" s="12"/>
      <c r="BQ138" s="12"/>
      <c r="BR138" s="12"/>
      <c r="BS138" s="12"/>
      <c r="BT138" s="12"/>
      <c r="BU138" s="12"/>
    </row>
    <row r="139" spans="1:73" ht="12.75" customHeight="1">
      <c r="A139" s="19"/>
      <c r="B139" s="19"/>
      <c r="C139" s="118"/>
      <c r="D139" s="118"/>
      <c r="E139" s="136"/>
      <c r="F139" s="136"/>
      <c r="G139" s="156">
        <f t="shared" si="12"/>
        <v>15</v>
      </c>
      <c r="H139" s="154" t="str">
        <f t="array" ref="H139">IF(H118="-","-",IF(H118&gt;1,0.5*H303/H324,"-"))</f>
        <v>-</v>
      </c>
      <c r="I139" s="154" t="str">
        <f t="array" ref="I139">IF(I118="-","-",IF(I118&gt;1,0.5*I303/I324,"-"))</f>
        <v>-</v>
      </c>
      <c r="J139" s="154" t="str">
        <f t="array" ref="J139">IF(J118="-","-",IF(J118&gt;1,0.5*J303/J324,"-"))</f>
        <v>-</v>
      </c>
      <c r="K139" s="154" t="str">
        <f t="array" ref="K139">IF(K118="-","-",IF(K118&gt;1,0.5*K303/K324,"-"))</f>
        <v>-</v>
      </c>
      <c r="L139" s="154" t="str">
        <f t="array" ref="L139">IF(L118="-","-",IF(L118&gt;1,0.5*L303/L324,"-"))</f>
        <v>-</v>
      </c>
      <c r="M139" s="154" t="str">
        <f t="shared" si="13"/>
        <v>-</v>
      </c>
      <c r="N139" s="154" t="str">
        <f t="array" ref="N139">IF(N118="-","-",IF(N118&gt;1,0.5*N303/N324,"-"))</f>
        <v>-</v>
      </c>
      <c r="O139" s="154"/>
      <c r="P139" s="154"/>
      <c r="Q139" s="154" t="str">
        <f t="array" ref="Q139">IF(Q118="-","-",IF(Q118&gt;1,0.5*Q303/Q324,"-"))</f>
        <v>-</v>
      </c>
      <c r="R139" s="157" t="str">
        <f t="array" ref="R139">IF(H118="-","-",IF(H118&gt;1,AVERAGE(IF($R$5:$R$84=G139,$T$5:$T$84,"-")),"-"))</f>
        <v>-</v>
      </c>
      <c r="S139" s="8"/>
      <c r="T139" s="141"/>
      <c r="U139" s="141"/>
      <c r="V139" s="141"/>
      <c r="W139" s="141"/>
      <c r="X139" s="141"/>
      <c r="Y139" s="141"/>
      <c r="Z139" s="19"/>
      <c r="AA139" s="19"/>
      <c r="AB139" s="19"/>
      <c r="AC139" s="19"/>
      <c r="AD139" s="8"/>
      <c r="AE139" s="8"/>
      <c r="AF139" s="8"/>
      <c r="AG139" s="8"/>
      <c r="AH139" s="8"/>
      <c r="AI139" s="19"/>
      <c r="AJ139" s="19"/>
      <c r="AK139" s="19"/>
      <c r="AL139" s="19"/>
      <c r="AM139" s="19"/>
      <c r="AN139" s="19"/>
      <c r="AO139" s="19"/>
      <c r="AP139" s="19"/>
      <c r="AQ139" s="19"/>
      <c r="AR139" s="19"/>
      <c r="AS139" s="19"/>
      <c r="AT139" s="19"/>
      <c r="AU139" s="19"/>
      <c r="AV139" s="19"/>
      <c r="AW139" s="19"/>
      <c r="AX139" s="19"/>
      <c r="AY139" s="19"/>
      <c r="AZ139" s="19"/>
      <c r="BA139" s="19"/>
      <c r="BB139" s="19"/>
      <c r="BC139" s="19"/>
      <c r="BF139" s="12"/>
      <c r="BG139" s="12"/>
      <c r="BH139" s="12"/>
      <c r="BI139" s="12"/>
      <c r="BJ139" s="12"/>
      <c r="BK139" s="12"/>
      <c r="BL139" s="12"/>
      <c r="BM139" s="12"/>
      <c r="BN139" s="12"/>
      <c r="BO139" s="12"/>
      <c r="BP139" s="12"/>
      <c r="BQ139" s="12"/>
      <c r="BR139" s="12"/>
      <c r="BS139" s="12"/>
      <c r="BT139" s="12"/>
      <c r="BU139" s="12"/>
    </row>
    <row r="140" spans="1:73" ht="12.75" customHeight="1">
      <c r="A140" s="19"/>
      <c r="B140" s="19"/>
      <c r="C140" s="118"/>
      <c r="D140" s="593" t="s">
        <v>41</v>
      </c>
      <c r="E140" s="594"/>
      <c r="F140" s="595"/>
      <c r="G140" s="161" t="str">
        <f>$G$119</f>
        <v>0-15</v>
      </c>
      <c r="H140" s="162">
        <f t="shared" ref="H140:N140" si="14">IF(H119=0,"",SUMPRODUCT(H124:H139,H103:H118)/H119)</f>
        <v>8.1835205976743527E-2</v>
      </c>
      <c r="I140" s="162">
        <f>IF(I119=0,"",SUMPRODUCT(I124:I139,I103:I118)/I119)</f>
        <v>6.6805767884832015E-2</v>
      </c>
      <c r="J140" s="162">
        <f t="shared" si="14"/>
        <v>0.19687617096162638</v>
      </c>
      <c r="K140" s="162">
        <f t="shared" si="14"/>
        <v>0.11790800246545499</v>
      </c>
      <c r="L140" s="162">
        <f t="shared" si="14"/>
        <v>0.12549498209277413</v>
      </c>
      <c r="M140" s="162">
        <f>IF(M119=0,"",SUMPRODUCT(M124:M139,M103:M118)/M119)</f>
        <v>0.21267709631341467</v>
      </c>
      <c r="N140" s="162">
        <f t="shared" si="14"/>
        <v>0.123599643529315</v>
      </c>
      <c r="O140" s="162"/>
      <c r="P140" s="162"/>
      <c r="Q140" s="162">
        <f>IF(Q119=0,"",SUMPRODUCT(Q124:Q139,Q103:Q118)/Q119)</f>
        <v>0.3839312828734025</v>
      </c>
      <c r="R140" s="616">
        <f>T85</f>
        <v>0.22212070867413533</v>
      </c>
      <c r="S140" s="8"/>
      <c r="T140" s="141"/>
      <c r="U140" s="141"/>
      <c r="V140" s="141"/>
      <c r="W140" s="141"/>
      <c r="X140" s="141"/>
      <c r="Y140" s="141"/>
      <c r="Z140" s="19"/>
      <c r="AA140" s="19"/>
      <c r="AB140" s="19"/>
      <c r="AC140" s="19"/>
      <c r="AD140" s="8"/>
      <c r="AE140" s="8"/>
      <c r="AF140" s="8"/>
      <c r="AG140" s="8"/>
      <c r="AH140" s="8"/>
      <c r="AI140" s="19"/>
      <c r="AJ140" s="19"/>
      <c r="AK140" s="19"/>
      <c r="AL140" s="19"/>
      <c r="AM140" s="19"/>
      <c r="AN140" s="19"/>
      <c r="AO140" s="19"/>
      <c r="AP140" s="19"/>
      <c r="AQ140" s="19"/>
      <c r="AR140" s="19"/>
      <c r="AS140" s="19"/>
      <c r="AT140" s="19"/>
      <c r="AU140" s="19"/>
      <c r="AV140" s="19"/>
      <c r="AW140" s="19"/>
      <c r="AX140" s="19"/>
      <c r="AY140" s="19"/>
      <c r="AZ140" s="19"/>
      <c r="BA140" s="19"/>
      <c r="BB140" s="19"/>
      <c r="BC140" s="19"/>
      <c r="BF140" s="12"/>
      <c r="BG140" s="12"/>
      <c r="BH140" s="12"/>
      <c r="BI140" s="12"/>
      <c r="BJ140" s="12"/>
      <c r="BK140" s="12"/>
      <c r="BL140" s="12"/>
      <c r="BM140" s="12"/>
      <c r="BN140" s="12"/>
      <c r="BO140" s="12"/>
      <c r="BP140" s="12"/>
      <c r="BQ140" s="12"/>
      <c r="BR140" s="12"/>
      <c r="BS140" s="12"/>
      <c r="BT140" s="12"/>
      <c r="BU140" s="12"/>
    </row>
    <row r="141" spans="1:73" ht="12.75" customHeight="1">
      <c r="A141" s="19"/>
      <c r="B141" s="19"/>
      <c r="C141" s="118"/>
      <c r="D141" s="163"/>
      <c r="E141" s="163"/>
      <c r="F141" s="164"/>
      <c r="G141" s="165" t="s">
        <v>42</v>
      </c>
      <c r="H141" s="166">
        <f t="shared" ref="H141:Q141" si="15">IF(H119=0,"",RANK(H140,$H$140:$Q$140,1))</f>
        <v>2</v>
      </c>
      <c r="I141" s="166">
        <f t="shared" si="15"/>
        <v>1</v>
      </c>
      <c r="J141" s="166">
        <f t="shared" si="15"/>
        <v>6</v>
      </c>
      <c r="K141" s="166">
        <f t="shared" si="15"/>
        <v>3</v>
      </c>
      <c r="L141" s="166">
        <f t="shared" si="15"/>
        <v>5</v>
      </c>
      <c r="M141" s="166">
        <f t="shared" si="15"/>
        <v>7</v>
      </c>
      <c r="N141" s="166">
        <f t="shared" si="15"/>
        <v>4</v>
      </c>
      <c r="O141" s="166"/>
      <c r="P141" s="166"/>
      <c r="Q141" s="166">
        <f t="shared" si="15"/>
        <v>8</v>
      </c>
      <c r="R141" s="617"/>
      <c r="S141" s="8"/>
      <c r="T141" s="141"/>
      <c r="U141" s="141"/>
      <c r="V141" s="141"/>
      <c r="W141" s="141"/>
      <c r="X141" s="141"/>
      <c r="Y141" s="141"/>
      <c r="Z141" s="19"/>
      <c r="AA141" s="19"/>
      <c r="AB141" s="19"/>
      <c r="AC141" s="19"/>
      <c r="AD141" s="8"/>
      <c r="AE141" s="8"/>
      <c r="AF141" s="8"/>
      <c r="AG141" s="8"/>
      <c r="AH141" s="8"/>
      <c r="AI141" s="19"/>
      <c r="AJ141" s="19"/>
      <c r="AK141" s="19"/>
      <c r="AL141" s="19"/>
      <c r="AM141" s="19"/>
      <c r="AN141" s="19"/>
      <c r="AO141" s="19"/>
      <c r="AP141" s="19"/>
      <c r="AQ141" s="19"/>
      <c r="AR141" s="19"/>
      <c r="AS141" s="19"/>
      <c r="AT141" s="19"/>
      <c r="AU141" s="19"/>
      <c r="AV141" s="19"/>
      <c r="AW141" s="19"/>
      <c r="AX141" s="19"/>
      <c r="AY141" s="19"/>
      <c r="AZ141" s="19"/>
      <c r="BA141" s="19"/>
      <c r="BB141" s="19"/>
      <c r="BC141" s="19"/>
      <c r="BF141" s="12"/>
      <c r="BG141" s="12"/>
      <c r="BH141" s="12"/>
      <c r="BI141" s="12"/>
      <c r="BJ141" s="12"/>
      <c r="BK141" s="12"/>
      <c r="BL141" s="12"/>
      <c r="BM141" s="12"/>
      <c r="BN141" s="12"/>
      <c r="BO141" s="12"/>
      <c r="BP141" s="12"/>
      <c r="BQ141" s="12"/>
      <c r="BR141" s="12"/>
      <c r="BS141" s="12"/>
      <c r="BT141" s="12"/>
      <c r="BU141" s="12"/>
    </row>
    <row r="142" spans="1:73" ht="12.75" customHeight="1">
      <c r="A142" s="19"/>
      <c r="B142" s="19"/>
      <c r="C142" s="118"/>
      <c r="D142" s="118"/>
      <c r="E142" s="136"/>
      <c r="F142" s="167"/>
      <c r="G142" s="168"/>
      <c r="H142" s="169"/>
      <c r="I142" s="169"/>
      <c r="J142" s="169"/>
      <c r="K142" s="169"/>
      <c r="L142" s="169"/>
      <c r="M142" s="169"/>
      <c r="N142" s="169"/>
      <c r="O142" s="169"/>
      <c r="P142" s="169"/>
      <c r="Q142" s="169"/>
      <c r="R142" s="169"/>
      <c r="S142" s="8"/>
      <c r="T142" s="141"/>
      <c r="U142" s="141"/>
      <c r="V142" s="141"/>
      <c r="W142" s="141"/>
      <c r="X142" s="141"/>
      <c r="Y142" s="141"/>
      <c r="Z142" s="19"/>
      <c r="AA142" s="19"/>
      <c r="AB142" s="19"/>
      <c r="AC142" s="19"/>
      <c r="AD142" s="8"/>
      <c r="AE142" s="8"/>
      <c r="AF142" s="8"/>
      <c r="AG142" s="8"/>
      <c r="AH142" s="8"/>
      <c r="AI142" s="19"/>
      <c r="AJ142" s="19"/>
      <c r="AK142" s="19"/>
      <c r="AL142" s="19"/>
      <c r="AM142" s="19"/>
      <c r="AN142" s="19"/>
      <c r="AO142" s="19"/>
      <c r="AP142" s="19"/>
      <c r="AQ142" s="19"/>
      <c r="AR142" s="19"/>
      <c r="AS142" s="19"/>
      <c r="AT142" s="19"/>
      <c r="AU142" s="19"/>
      <c r="AV142" s="19"/>
      <c r="AW142" s="19"/>
      <c r="AX142" s="19"/>
      <c r="AY142" s="19"/>
      <c r="AZ142" s="19"/>
      <c r="BA142" s="19"/>
      <c r="BB142" s="19"/>
      <c r="BC142" s="19"/>
      <c r="BF142" s="12"/>
      <c r="BG142" s="12"/>
      <c r="BH142" s="12"/>
      <c r="BI142" s="12"/>
      <c r="BJ142" s="12"/>
      <c r="BK142" s="12"/>
      <c r="BL142" s="12"/>
      <c r="BM142" s="12"/>
      <c r="BN142" s="12"/>
      <c r="BO142" s="12"/>
      <c r="BP142" s="12"/>
      <c r="BQ142" s="12"/>
      <c r="BR142" s="12"/>
      <c r="BS142" s="12"/>
      <c r="BT142" s="12"/>
      <c r="BU142" s="12"/>
    </row>
    <row r="143" spans="1:73" s="174" customFormat="1" ht="18" customHeight="1">
      <c r="A143" s="19"/>
      <c r="B143" s="19"/>
      <c r="C143" s="96"/>
      <c r="D143" s="96"/>
      <c r="E143" s="136"/>
      <c r="F143" s="96"/>
      <c r="G143" s="119" t="s">
        <v>43</v>
      </c>
      <c r="H143" s="170"/>
      <c r="I143" s="170"/>
      <c r="J143" s="170"/>
      <c r="K143" s="170"/>
      <c r="L143" s="171"/>
      <c r="M143" s="466"/>
      <c r="N143" s="467"/>
      <c r="O143" s="467"/>
      <c r="P143" s="467"/>
      <c r="Q143" s="467"/>
      <c r="R143" s="136"/>
      <c r="S143" s="8"/>
      <c r="T143" s="172"/>
      <c r="U143" s="172"/>
      <c r="V143" s="172"/>
      <c r="W143" s="172"/>
      <c r="X143" s="172"/>
      <c r="Y143" s="141"/>
      <c r="Z143" s="19"/>
      <c r="AA143" s="19"/>
      <c r="AB143" s="19"/>
      <c r="AC143" s="19"/>
      <c r="AD143" s="8"/>
      <c r="AE143" s="8"/>
      <c r="AF143" s="8"/>
      <c r="AG143" s="8"/>
      <c r="AH143" s="8"/>
      <c r="AI143" s="19"/>
      <c r="AJ143" s="19"/>
      <c r="AK143" s="19"/>
      <c r="AL143" s="19"/>
      <c r="AM143" s="19"/>
      <c r="AN143" s="19"/>
      <c r="AO143" s="19"/>
      <c r="AP143" s="19"/>
      <c r="AQ143" s="19"/>
      <c r="AR143" s="19"/>
      <c r="AS143" s="19"/>
      <c r="AT143" s="19"/>
      <c r="AU143" s="19"/>
      <c r="AV143" s="98"/>
      <c r="AW143" s="98"/>
      <c r="AX143" s="98"/>
      <c r="AY143" s="98"/>
      <c r="AZ143" s="98"/>
      <c r="BA143" s="98"/>
      <c r="BB143" s="98"/>
      <c r="BC143" s="98"/>
      <c r="BD143" s="173"/>
      <c r="BE143" s="173"/>
      <c r="BF143" s="12"/>
      <c r="BG143" s="12"/>
      <c r="BH143" s="12"/>
      <c r="BI143" s="12"/>
      <c r="BJ143" s="12"/>
      <c r="BK143" s="12"/>
      <c r="BL143" s="12"/>
      <c r="BM143" s="12"/>
      <c r="BN143" s="12"/>
      <c r="BO143" s="12"/>
      <c r="BP143" s="12"/>
      <c r="BQ143" s="12"/>
      <c r="BR143" s="12"/>
      <c r="BS143" s="12"/>
      <c r="BT143" s="12"/>
      <c r="BU143" s="12"/>
    </row>
    <row r="144" spans="1:73" ht="24.75" customHeight="1">
      <c r="A144" s="19"/>
      <c r="B144" s="19"/>
      <c r="C144" s="118"/>
      <c r="D144" s="118"/>
      <c r="E144" s="126"/>
      <c r="F144" s="126"/>
      <c r="G144" s="147" t="str">
        <f>R3</f>
        <v>MODAL</v>
      </c>
      <c r="H144" s="465" t="str">
        <f t="shared" ref="H144:Q145" si="16">H3</f>
        <v>Norway Harald Senneset</v>
      </c>
      <c r="I144" s="465" t="str">
        <f t="shared" si="16"/>
        <v>Norway Hildegunn Mjanger</v>
      </c>
      <c r="J144" s="465" t="str">
        <f t="shared" si="16"/>
        <v>Scotland Peter Clark</v>
      </c>
      <c r="K144" s="465" t="str">
        <f t="shared" si="16"/>
        <v>United Kingdom Dave Brown</v>
      </c>
      <c r="L144" s="465" t="str">
        <f t="shared" si="16"/>
        <v>Sweden AnneMarie Palmén Bratt</v>
      </c>
      <c r="M144" s="465" t="str">
        <f t="shared" si="16"/>
        <v>Germany Friederike Beussel</v>
      </c>
      <c r="N144" s="465" t="str">
        <f t="shared" si="16"/>
        <v>Sweden Rajlie Sjöberg</v>
      </c>
      <c r="O144" s="465"/>
      <c r="P144" s="465"/>
      <c r="Q144" s="465" t="str">
        <f t="shared" si="16"/>
        <v>Germany Ines Wilhelms</v>
      </c>
      <c r="R144" s="129"/>
      <c r="S144" s="8"/>
      <c r="T144" s="141"/>
      <c r="U144" s="141"/>
      <c r="V144" s="141"/>
      <c r="W144" s="141"/>
      <c r="X144" s="141"/>
      <c r="Y144" s="141"/>
      <c r="Z144" s="19"/>
      <c r="AA144" s="19"/>
      <c r="AB144" s="19"/>
      <c r="AC144" s="19"/>
      <c r="AD144" s="8"/>
      <c r="AE144" s="8"/>
      <c r="AF144" s="8"/>
      <c r="AG144" s="8"/>
      <c r="AH144" s="8"/>
      <c r="AI144" s="19"/>
      <c r="AJ144" s="19"/>
      <c r="AK144" s="19"/>
      <c r="AL144" s="19"/>
      <c r="AM144" s="19"/>
      <c r="AN144" s="19"/>
      <c r="AO144" s="19"/>
      <c r="AP144" s="19"/>
      <c r="AQ144" s="19"/>
      <c r="AR144" s="19"/>
      <c r="AS144" s="19"/>
      <c r="AT144" s="19"/>
      <c r="AU144" s="19"/>
      <c r="AV144" s="19"/>
      <c r="AW144" s="19"/>
      <c r="AX144" s="19"/>
      <c r="AY144" s="19"/>
      <c r="AZ144" s="19"/>
      <c r="BA144" s="19"/>
      <c r="BB144" s="19"/>
      <c r="BC144" s="19"/>
      <c r="BF144" s="12"/>
      <c r="BG144" s="12"/>
      <c r="BH144" s="12"/>
      <c r="BI144" s="12"/>
      <c r="BJ144" s="12"/>
      <c r="BK144" s="12"/>
      <c r="BL144" s="12"/>
      <c r="BM144" s="12"/>
      <c r="BN144" s="12"/>
      <c r="BO144" s="12"/>
      <c r="BP144" s="12"/>
      <c r="BQ144" s="12"/>
      <c r="BR144" s="12"/>
      <c r="BS144" s="12"/>
      <c r="BT144" s="12"/>
      <c r="BU144" s="12"/>
    </row>
    <row r="145" spans="1:73" ht="12.75" customHeight="1">
      <c r="A145" s="19"/>
      <c r="B145" s="19"/>
      <c r="C145" s="118"/>
      <c r="D145" s="118"/>
      <c r="E145" s="118"/>
      <c r="F145" s="118"/>
      <c r="G145" s="132" t="str">
        <f>R4</f>
        <v>(R1-R5)</v>
      </c>
      <c r="H145" s="149" t="str">
        <f t="shared" si="16"/>
        <v>Leser 1</v>
      </c>
      <c r="I145" s="149" t="str">
        <f t="shared" si="16"/>
        <v>Leser 2</v>
      </c>
      <c r="J145" s="149" t="str">
        <f t="shared" si="16"/>
        <v>Leser 3</v>
      </c>
      <c r="K145" s="149" t="str">
        <f t="shared" si="16"/>
        <v>Leser 4</v>
      </c>
      <c r="L145" s="149" t="str">
        <f t="shared" si="16"/>
        <v>Leser 5</v>
      </c>
      <c r="M145" s="149" t="str">
        <f t="shared" si="16"/>
        <v>Leser 6</v>
      </c>
      <c r="N145" s="149" t="str">
        <f t="shared" si="16"/>
        <v>Leser 7</v>
      </c>
      <c r="O145" s="149"/>
      <c r="P145" s="149"/>
      <c r="Q145" s="149" t="str">
        <f t="shared" si="16"/>
        <v>Leser 10</v>
      </c>
      <c r="R145" s="133" t="s">
        <v>39</v>
      </c>
      <c r="S145" s="8"/>
      <c r="T145" s="141"/>
      <c r="U145" s="141"/>
      <c r="V145" s="141"/>
      <c r="W145" s="141"/>
      <c r="X145" s="141"/>
      <c r="Y145" s="141"/>
      <c r="Z145" s="19"/>
      <c r="AA145" s="19"/>
      <c r="AB145" s="19"/>
      <c r="AC145" s="19"/>
      <c r="AD145" s="8"/>
      <c r="AE145" s="19"/>
      <c r="AF145" s="19"/>
      <c r="AG145" s="19"/>
      <c r="AH145" s="19"/>
      <c r="AI145" s="19"/>
      <c r="AJ145" s="19"/>
      <c r="AK145" s="19"/>
      <c r="AL145" s="19"/>
      <c r="AM145" s="19"/>
      <c r="AN145" s="19"/>
      <c r="AO145" s="19"/>
      <c r="AP145" s="19"/>
      <c r="AQ145" s="19"/>
      <c r="AR145" s="19"/>
      <c r="AS145" s="19"/>
      <c r="AT145" s="19"/>
      <c r="AU145" s="19"/>
      <c r="AV145" s="19"/>
      <c r="AW145" s="19"/>
      <c r="AX145" s="19"/>
      <c r="AY145" s="19"/>
      <c r="AZ145" s="19"/>
      <c r="BA145" s="19"/>
      <c r="BB145" s="19"/>
      <c r="BC145" s="19"/>
      <c r="BF145" s="12"/>
      <c r="BG145" s="12"/>
      <c r="BH145" s="12"/>
      <c r="BI145" s="12"/>
      <c r="BJ145" s="12"/>
      <c r="BK145" s="12"/>
      <c r="BL145" s="12"/>
      <c r="BM145" s="12"/>
      <c r="BN145" s="12"/>
      <c r="BO145" s="12"/>
      <c r="BP145" s="12"/>
      <c r="BQ145" s="12"/>
      <c r="BR145" s="12"/>
      <c r="BS145" s="12"/>
      <c r="BT145" s="12"/>
      <c r="BU145" s="12"/>
    </row>
    <row r="146" spans="1:73" ht="12.75" customHeight="1">
      <c r="A146" s="19"/>
      <c r="B146" s="19"/>
      <c r="C146" s="118"/>
      <c r="D146" s="118"/>
      <c r="E146" s="136"/>
      <c r="F146" s="136"/>
      <c r="G146" s="150">
        <v>0</v>
      </c>
      <c r="H146" s="175" t="str">
        <f t="array" ref="H146">IF(H103="-","-",COUNT(IF($R$5:$R$84=H$5:H$84,IF(H$5:H$84=$G146,H$5:H$84,""),""))/COUNT(IF($R$5:$R$84=$G146,H$5:H$84,"")))</f>
        <v>-</v>
      </c>
      <c r="I146" s="175" t="str">
        <f t="array" ref="I146">IF(I103="-","-",COUNT(IF($R$5:$R$84=I$5:I$84,IF(I$5:I$84=$G146,I$5:I$84,""),""))/COUNT(IF($R$5:$R$84=$G146,I$5:I$84,"")))</f>
        <v>-</v>
      </c>
      <c r="J146" s="175" t="str">
        <f t="array" ref="J146">IF(J103="-","-",COUNT(IF($R$5:$R$84=J$5:J$84,IF(J$5:J$84=$G146,J$5:J$84,""),""))/COUNT(IF($R$5:$R$84=$G146,J$5:J$84,"")))</f>
        <v>-</v>
      </c>
      <c r="K146" s="175" t="str">
        <f t="array" ref="K146">IF(K103="-","-",COUNT(IF($R$5:$R$84=K$5:K$84,IF(K$5:K$84=$G146,K$5:K$84,""),""))/COUNT(IF($R$5:$R$84=$G146,K$5:K$84,"")))</f>
        <v>-</v>
      </c>
      <c r="L146" s="175" t="str">
        <f t="array" ref="L146">IF(L103="-","-",COUNT(IF($R$5:$R$84=L$5:L$84,IF(L$5:L$84=$G146,L$5:L$84,""),""))/COUNT(IF($R$5:$R$84=$G146,L$5:L$84,"")))</f>
        <v>-</v>
      </c>
      <c r="M146" s="175" t="str">
        <f t="array" ref="M146">IF(M103="-","-",COUNT(IF($R$5:$R$84=M$5:M$84,IF(M$5:M$84=$G146,M$5:M$84,""),""))/COUNT(IF($R$5:$R$84=$G146,M$5:M$84,"")))</f>
        <v>-</v>
      </c>
      <c r="N146" s="175" t="str">
        <f t="array" ref="N146">IF(N103="-","-",COUNT(IF($R$5:$R$84=N$5:N$84,IF(N$5:N$84=$G146,N$5:N$84,""),""))/COUNT(IF($R$5:$R$84=$G146,N$5:N$84,"")))</f>
        <v>-</v>
      </c>
      <c r="O146" s="175"/>
      <c r="P146" s="175"/>
      <c r="Q146" s="175" t="str">
        <f t="array" ref="Q146">IF(Q103="-","-",COUNT(IF($R$5:$R$84=Q$5:Q$84,IF(Q$5:Q$84=$G146,Q$5:Q$84,""),""))/COUNT(IF($R$5:$R$84=$G146,Q$5:Q$84,"")))</f>
        <v>-</v>
      </c>
      <c r="R146" s="176" t="str">
        <f t="array" ref="R146">IF(H103:Q103="-","-",COUNT(IF($R$5:$R$84=H$5:Q$84,IF(H$5:Q$84=$G146,H$5:Q$84,""),""))/COUNT(IF($R$5:$R$84=$G146,H$5:Q$84,"")))</f>
        <v>-</v>
      </c>
      <c r="S146" s="8"/>
      <c r="T146" s="177"/>
      <c r="U146" s="177"/>
      <c r="V146" s="177"/>
      <c r="W146" s="177"/>
      <c r="X146" s="177"/>
      <c r="Y146" s="177"/>
      <c r="Z146" s="19"/>
      <c r="AA146" s="19"/>
      <c r="AB146" s="19"/>
      <c r="AC146" s="19"/>
      <c r="AD146" s="8"/>
      <c r="AE146" s="19"/>
      <c r="AF146" s="19"/>
      <c r="AG146" s="19"/>
      <c r="AH146" s="19"/>
      <c r="AI146" s="19"/>
      <c r="AJ146" s="19"/>
      <c r="AK146" s="19"/>
      <c r="AL146" s="19"/>
      <c r="AM146" s="19"/>
      <c r="AN146" s="19"/>
      <c r="AO146" s="19"/>
      <c r="AP146" s="19"/>
      <c r="AQ146" s="19"/>
      <c r="AR146" s="19"/>
      <c r="AS146" s="19"/>
      <c r="AT146" s="19"/>
      <c r="AU146" s="19"/>
      <c r="AV146" s="19"/>
      <c r="AW146" s="19"/>
      <c r="AX146" s="19"/>
      <c r="AY146" s="19"/>
      <c r="AZ146" s="19"/>
      <c r="BA146" s="19"/>
      <c r="BB146" s="19"/>
      <c r="BC146" s="19"/>
      <c r="BF146" s="12"/>
      <c r="BG146" s="12"/>
      <c r="BH146" s="12"/>
      <c r="BI146" s="12"/>
      <c r="BJ146" s="12"/>
      <c r="BK146" s="12"/>
      <c r="BL146" s="12"/>
      <c r="BM146" s="12"/>
      <c r="BN146" s="12"/>
      <c r="BO146" s="12"/>
      <c r="BP146" s="12"/>
      <c r="BQ146" s="12"/>
      <c r="BR146" s="12"/>
      <c r="BS146" s="12"/>
      <c r="BT146" s="12"/>
      <c r="BU146" s="12"/>
    </row>
    <row r="147" spans="1:73" ht="12.75" customHeight="1">
      <c r="A147" s="19"/>
      <c r="B147" s="19"/>
      <c r="C147" s="118"/>
      <c r="D147" s="118"/>
      <c r="E147" s="136"/>
      <c r="F147" s="136"/>
      <c r="G147" s="153">
        <f t="shared" ref="G147:G161" si="17">G146+1</f>
        <v>1</v>
      </c>
      <c r="H147" s="178" t="str">
        <f t="array" ref="H147">IF(H104="-","-",COUNT(IF($R$5:$R$84=H$5:H$84,IF(H$5:H$84=$G147,H$5:H$84,""),""))/COUNT(IF($R$5:$R$84=$G147,H$5:H$84,"")))</f>
        <v>-</v>
      </c>
      <c r="I147" s="178" t="str">
        <f t="array" ref="I147">IF(I104="-","-",COUNT(IF($R$5:$R$84=I$5:I$84,IF(I$5:I$84=$G147,I$5:I$84,""),""))/COUNT(IF($R$5:$R$84=$G147,I$5:I$84,"")))</f>
        <v>-</v>
      </c>
      <c r="J147" s="178" t="str">
        <f t="array" ref="J147">IF(J104="-","-",COUNT(IF($R$5:$R$84=J$5:J$84,IF(J$5:J$84=$G147,J$5:J$84,""),""))/COUNT(IF($R$5:$R$84=$G147,J$5:J$84,"")))</f>
        <v>-</v>
      </c>
      <c r="K147" s="178" t="str">
        <f t="array" ref="K147">IF(K104="-","-",COUNT(IF($R$5:$R$84=K$5:K$84,IF(K$5:K$84=$G147,K$5:K$84,""),""))/COUNT(IF($R$5:$R$84=$G147,K$5:K$84,"")))</f>
        <v>-</v>
      </c>
      <c r="L147" s="178" t="str">
        <f t="array" ref="L147">IF(L104="-","-",COUNT(IF($R$5:$R$84=L$5:L$84,IF(L$5:L$84=$G147,L$5:L$84,""),""))/COUNT(IF($R$5:$R$84=$G147,L$5:L$84,"")))</f>
        <v>-</v>
      </c>
      <c r="M147" s="178" t="str">
        <f t="array" ref="M147">IF(M104="-","-",COUNT(IF($R$5:$R$84=M$5:M$84,IF(M$5:M$84=$G147,M$5:M$84,""),""))/COUNT(IF($R$5:$R$84=$G147,M$5:M$84,"")))</f>
        <v>-</v>
      </c>
      <c r="N147" s="178" t="str">
        <f t="array" ref="N147">IF(N104="-","-",COUNT(IF($R$5:$R$84=N$5:N$84,IF(N$5:N$84=$G147,N$5:N$84,""),""))/COUNT(IF($R$5:$R$84=$G147,N$5:N$84,"")))</f>
        <v>-</v>
      </c>
      <c r="O147" s="178"/>
      <c r="P147" s="178"/>
      <c r="Q147" s="178" t="str">
        <f t="array" ref="Q147">IF(Q104="-","-",COUNT(IF($R$5:$R$84=Q$5:Q$84,IF(Q$5:Q$84=$G147,Q$5:Q$84,""),""))/COUNT(IF($R$5:$R$84=$G147,Q$5:Q$84,"")))</f>
        <v>-</v>
      </c>
      <c r="R147" s="179" t="str">
        <f t="array" ref="R147">IF(H104:Q104="-","-",COUNT(IF($R$5:$R$84=H$5:Q$84,IF(H$5:Q$84=$G147,H$5:Q$84,""),""))/COUNT(IF($R$5:$R$84=$G147,H$5:Q$84,"")))</f>
        <v>-</v>
      </c>
      <c r="S147" s="8"/>
      <c r="T147" s="177"/>
      <c r="U147" s="177"/>
      <c r="V147" s="177"/>
      <c r="W147" s="177"/>
      <c r="X147" s="177"/>
      <c r="Y147" s="177"/>
      <c r="Z147" s="19"/>
      <c r="AA147" s="19"/>
      <c r="AB147" s="19"/>
      <c r="AC147" s="19"/>
      <c r="AD147" s="8"/>
      <c r="AE147" s="19"/>
      <c r="AF147" s="19"/>
      <c r="AG147" s="19"/>
      <c r="AH147" s="19"/>
      <c r="AI147" s="19"/>
      <c r="AJ147" s="19"/>
      <c r="AK147" s="19"/>
      <c r="AL147" s="19"/>
      <c r="AM147" s="19"/>
      <c r="AN147" s="19"/>
      <c r="AO147" s="19"/>
      <c r="AP147" s="19"/>
      <c r="AQ147" s="19"/>
      <c r="AR147" s="19"/>
      <c r="AS147" s="19"/>
      <c r="AT147" s="19"/>
      <c r="AU147" s="19"/>
      <c r="AV147" s="19"/>
      <c r="AW147" s="19"/>
      <c r="AX147" s="19"/>
      <c r="AY147" s="19"/>
      <c r="AZ147" s="19"/>
      <c r="BA147" s="19"/>
      <c r="BB147" s="19"/>
      <c r="BC147" s="19"/>
      <c r="BF147" s="12"/>
      <c r="BG147" s="12"/>
      <c r="BH147" s="12"/>
      <c r="BI147" s="12"/>
      <c r="BJ147" s="12"/>
      <c r="BK147" s="12"/>
      <c r="BL147" s="12"/>
      <c r="BM147" s="12"/>
      <c r="BN147" s="12"/>
      <c r="BO147" s="12"/>
      <c r="BP147" s="12"/>
      <c r="BQ147" s="12"/>
      <c r="BR147" s="12"/>
      <c r="BS147" s="12"/>
      <c r="BT147" s="12"/>
      <c r="BU147" s="12"/>
    </row>
    <row r="148" spans="1:73" ht="12.75" customHeight="1">
      <c r="A148" s="19"/>
      <c r="B148" s="19"/>
      <c r="C148" s="118"/>
      <c r="D148" s="118"/>
      <c r="E148" s="136"/>
      <c r="F148" s="136"/>
      <c r="G148" s="153">
        <f t="shared" si="17"/>
        <v>2</v>
      </c>
      <c r="H148" s="178">
        <f t="array" ref="H148">IF(H105="-","-",COUNT(IF($R$5:$R$84=H$5:H$84,IF(H$5:H$84=$G148,H$5:H$84,""),""))/COUNT(IF($R$5:$R$84=$G148,H$5:H$84,"")))</f>
        <v>1</v>
      </c>
      <c r="I148" s="178">
        <f t="array" ref="I148">IF(I105="-","-",COUNT(IF($R$5:$R$84=I$5:I$84,IF(I$5:I$84=$G148,I$5:I$84,""),""))/COUNT(IF($R$5:$R$84=$G148,I$5:I$84,"")))</f>
        <v>1</v>
      </c>
      <c r="J148" s="178">
        <f t="array" ref="J148">IF(J105="-","-",COUNT(IF($R$5:$R$84=J$5:J$84,IF(J$5:J$84=$G148,J$5:J$84,""),""))/COUNT(IF($R$5:$R$84=$G148,J$5:J$84,"")))</f>
        <v>1</v>
      </c>
      <c r="K148" s="178">
        <f t="array" ref="K148">IF(K105="-","-",COUNT(IF($R$5:$R$84=K$5:K$84,IF(K$5:K$84=$G148,K$5:K$84,""),""))/COUNT(IF($R$5:$R$84=$G148,K$5:K$84,"")))</f>
        <v>1</v>
      </c>
      <c r="L148" s="178">
        <f t="array" ref="L148">IF(L105="-","-",COUNT(IF($R$5:$R$84=L$5:L$84,IF(L$5:L$84=$G148,L$5:L$84,""),""))/COUNT(IF($R$5:$R$84=$G148,L$5:L$84,"")))</f>
        <v>0.5</v>
      </c>
      <c r="M148" s="178">
        <f t="array" ref="M148">IF(M105="-","-",COUNT(IF($R$5:$R$84=M$5:M$84,IF(M$5:M$84=$G148,M$5:M$84,""),""))/COUNT(IF($R$5:$R$84=$G148,M$5:M$84,"")))</f>
        <v>1</v>
      </c>
      <c r="N148" s="178">
        <f t="array" ref="N148">IF(N105="-","-",COUNT(IF($R$5:$R$84=N$5:N$84,IF(N$5:N$84=$G148,N$5:N$84,""),""))/COUNT(IF($R$5:$R$84=$G148,N$5:N$84,"")))</f>
        <v>1</v>
      </c>
      <c r="O148" s="178"/>
      <c r="P148" s="178"/>
      <c r="Q148" s="178">
        <f t="array" ref="Q148">IF(Q105="-","-",COUNT(IF($R$5:$R$84=Q$5:Q$84,IF(Q$5:Q$84=$G148,Q$5:Q$84,""),""))/COUNT(IF($R$5:$R$84=$G148,Q$5:Q$84,"")))</f>
        <v>1</v>
      </c>
      <c r="R148" s="179">
        <f t="array" ref="R148">IF(H105:Q105="-","-",COUNT(IF($R$5:$R$84=H$5:Q$84,IF(H$5:Q$84=$G148,H$5:Q$84,""),""))/COUNT(IF($R$5:$R$84=$G148,H$5:Q$84,"")))</f>
        <v>0.95</v>
      </c>
      <c r="S148" s="8"/>
      <c r="T148" s="177"/>
      <c r="U148" s="177"/>
      <c r="V148" s="177"/>
      <c r="W148" s="177"/>
      <c r="X148" s="177"/>
      <c r="Y148" s="177"/>
      <c r="Z148" s="19"/>
      <c r="AA148" s="19"/>
      <c r="AB148" s="19"/>
      <c r="AC148" s="19"/>
      <c r="AD148" s="19"/>
      <c r="AE148" s="19"/>
      <c r="AF148" s="19"/>
      <c r="AG148" s="19"/>
      <c r="AH148" s="19"/>
      <c r="AI148" s="19"/>
      <c r="AJ148" s="19"/>
      <c r="AK148" s="19"/>
      <c r="AL148" s="19"/>
      <c r="AM148" s="19"/>
      <c r="AN148" s="19"/>
      <c r="AO148" s="19"/>
      <c r="AP148" s="19"/>
      <c r="AQ148" s="19"/>
      <c r="AR148" s="19"/>
      <c r="AS148" s="19"/>
      <c r="AT148" s="19"/>
      <c r="AU148" s="19"/>
      <c r="AV148" s="19"/>
      <c r="AW148" s="19"/>
      <c r="AX148" s="19"/>
      <c r="AY148" s="19"/>
      <c r="AZ148" s="19"/>
      <c r="BA148" s="19"/>
      <c r="BB148" s="19"/>
      <c r="BC148" s="19"/>
      <c r="BF148" s="12"/>
      <c r="BG148" s="12"/>
      <c r="BH148" s="12"/>
      <c r="BI148" s="12"/>
      <c r="BJ148" s="12"/>
      <c r="BK148" s="12"/>
      <c r="BL148" s="12"/>
      <c r="BM148" s="12"/>
      <c r="BN148" s="12"/>
      <c r="BO148" s="12"/>
      <c r="BP148" s="12"/>
      <c r="BQ148" s="12"/>
      <c r="BR148" s="12"/>
      <c r="BS148" s="12"/>
      <c r="BT148" s="12"/>
      <c r="BU148" s="12"/>
    </row>
    <row r="149" spans="1:73" ht="12.75" customHeight="1">
      <c r="A149" s="19"/>
      <c r="B149" s="19"/>
      <c r="C149" s="118"/>
      <c r="D149" s="118"/>
      <c r="E149" s="136"/>
      <c r="F149" s="136"/>
      <c r="G149" s="153">
        <f t="shared" si="17"/>
        <v>3</v>
      </c>
      <c r="H149" s="178">
        <f t="array" ref="H149">IF(H106="-","-",COUNT(IF($R$5:$R$84=H$5:H$84,IF(H$5:H$84=$G149,H$5:H$84,""),""))/COUNT(IF($R$5:$R$84=$G149,H$5:H$84,"")))</f>
        <v>1</v>
      </c>
      <c r="I149" s="178">
        <f t="array" ref="I149">IF(I106="-","-",COUNT(IF($R$5:$R$84=I$5:I$84,IF(I$5:I$84=$G149,I$5:I$84,""),""))/COUNT(IF($R$5:$R$84=$G149,I$5:I$84,"")))</f>
        <v>1</v>
      </c>
      <c r="J149" s="178">
        <f t="array" ref="J149">IF(J106="-","-",COUNT(IF($R$5:$R$84=J$5:J$84,IF(J$5:J$84=$G149,J$5:J$84,""),""))/COUNT(IF($R$5:$R$84=$G149,J$5:J$84,"")))</f>
        <v>0.88888888888888884</v>
      </c>
      <c r="K149" s="178">
        <f t="array" ref="K149">IF(K106="-","-",COUNT(IF($R$5:$R$84=K$5:K$84,IF(K$5:K$84=$G149,K$5:K$84,""),""))/COUNT(IF($R$5:$R$84=$G149,K$5:K$84,"")))</f>
        <v>0.88888888888888884</v>
      </c>
      <c r="L149" s="178">
        <f t="array" ref="L149">IF(L106="-","-",COUNT(IF($R$5:$R$84=L$5:L$84,IF(L$5:L$84=$G149,L$5:L$84,""),""))/COUNT(IF($R$5:$R$84=$G149,L$5:L$84,"")))</f>
        <v>1</v>
      </c>
      <c r="M149" s="178">
        <f t="array" ref="M149">IF(M106="-","-",COUNT(IF($R$5:$R$84=M$5:M$84,IF(M$5:M$84=$G149,M$5:M$84,""),""))/COUNT(IF($R$5:$R$84=$G149,M$5:M$84,"")))</f>
        <v>0.88888888888888884</v>
      </c>
      <c r="N149" s="178">
        <f t="array" ref="N149">IF(N106="-","-",COUNT(IF($R$5:$R$84=N$5:N$84,IF(N$5:N$84=$G149,N$5:N$84,""),""))/COUNT(IF($R$5:$R$84=$G149,N$5:N$84,"")))</f>
        <v>0.55555555555555558</v>
      </c>
      <c r="O149" s="178"/>
      <c r="P149" s="178"/>
      <c r="Q149" s="178">
        <f t="array" ref="Q149">IF(Q106="-","-",COUNT(IF($R$5:$R$84=Q$5:Q$84,IF(Q$5:Q$84=$G149,Q$5:Q$84,""),""))/COUNT(IF($R$5:$R$84=$G149,Q$5:Q$84,"")))</f>
        <v>0.77777777777777779</v>
      </c>
      <c r="R149" s="179">
        <f t="array" ref="R149">IF(H106:Q106="-","-",COUNT(IF($R$5:$R$84=H$5:Q$84,IF(H$5:Q$84=$G149,H$5:Q$84,""),""))/COUNT(IF($R$5:$R$84=$G149,H$5:Q$84,"")))</f>
        <v>0.84269662921348309</v>
      </c>
      <c r="S149" s="8"/>
      <c r="T149" s="177"/>
      <c r="U149" s="177"/>
      <c r="V149" s="177"/>
      <c r="W149" s="177"/>
      <c r="X149" s="177"/>
      <c r="Y149" s="177"/>
      <c r="Z149" s="19"/>
      <c r="AA149" s="19"/>
      <c r="AB149" s="19"/>
      <c r="AC149" s="19"/>
      <c r="AD149" s="19"/>
      <c r="AE149" s="19"/>
      <c r="AF149" s="19"/>
      <c r="AG149" s="19"/>
      <c r="AH149" s="19"/>
      <c r="AI149" s="19"/>
      <c r="AJ149" s="19"/>
      <c r="AK149" s="19"/>
      <c r="AL149" s="19"/>
      <c r="AM149" s="19"/>
      <c r="AN149" s="19"/>
      <c r="AO149" s="19"/>
      <c r="AP149" s="19"/>
      <c r="AQ149" s="19"/>
      <c r="AR149" s="19"/>
      <c r="AS149" s="19"/>
      <c r="AT149" s="19"/>
      <c r="AU149" s="19"/>
      <c r="AV149" s="19"/>
      <c r="AW149" s="19"/>
      <c r="AX149" s="19"/>
      <c r="AY149" s="19"/>
      <c r="AZ149" s="19"/>
      <c r="BA149" s="19"/>
      <c r="BB149" s="19"/>
      <c r="BC149" s="19"/>
      <c r="BF149" s="12"/>
      <c r="BG149" s="12"/>
      <c r="BH149" s="12"/>
      <c r="BI149" s="12"/>
      <c r="BJ149" s="12"/>
      <c r="BK149" s="12"/>
      <c r="BL149" s="12"/>
      <c r="BM149" s="12"/>
      <c r="BN149" s="12"/>
      <c r="BO149" s="12"/>
      <c r="BP149" s="12"/>
      <c r="BQ149" s="12"/>
      <c r="BR149" s="12"/>
      <c r="BS149" s="12"/>
      <c r="BT149" s="12"/>
      <c r="BU149" s="12"/>
    </row>
    <row r="150" spans="1:73" ht="12.75" customHeight="1">
      <c r="A150" s="19"/>
      <c r="B150" s="19"/>
      <c r="C150" s="118"/>
      <c r="D150" s="118"/>
      <c r="E150" s="136"/>
      <c r="F150" s="136"/>
      <c r="G150" s="153">
        <f t="shared" si="17"/>
        <v>4</v>
      </c>
      <c r="H150" s="178">
        <f t="array" ref="H150">IF(H107="-","-",COUNT(IF($R$5:$R$84=H$5:H$84,IF(H$5:H$84=$G150,H$5:H$84,""),""))/COUNT(IF($R$5:$R$84=$G150,H$5:H$84,"")))</f>
        <v>0.82608695652173914</v>
      </c>
      <c r="I150" s="178">
        <f t="array" ref="I150">IF(I107="-","-",COUNT(IF($R$5:$R$84=I$5:I$84,IF(I$5:I$84=$G150,I$5:I$84,""),""))/COUNT(IF($R$5:$R$84=$G150,I$5:I$84,"")))</f>
        <v>0.86956521739130432</v>
      </c>
      <c r="J150" s="178">
        <f t="array" ref="J150">IF(J107="-","-",COUNT(IF($R$5:$R$84=J$5:J$84,IF(J$5:J$84=$G150,J$5:J$84,""),""))/COUNT(IF($R$5:$R$84=$G150,J$5:J$84,"")))</f>
        <v>0.82608695652173914</v>
      </c>
      <c r="K150" s="178">
        <f t="array" ref="K150">IF(K107="-","-",COUNT(IF($R$5:$R$84=K$5:K$84,IF(K$5:K$84=$G150,K$5:K$84,""),""))/COUNT(IF($R$5:$R$84=$G150,K$5:K$84,"")))</f>
        <v>0.78260869565217395</v>
      </c>
      <c r="L150" s="178">
        <f t="array" ref="L150">IF(L107="-","-",COUNT(IF($R$5:$R$84=L$5:L$84,IF(L$5:L$84=$G150,L$5:L$84,""),""))/COUNT(IF($R$5:$R$84=$G150,L$5:L$84,"")))</f>
        <v>0.69565217391304346</v>
      </c>
      <c r="M150" s="178">
        <f t="array" ref="M150">IF(M107="-","-",COUNT(IF($R$5:$R$84=M$5:M$84,IF(M$5:M$84=$G150,M$5:M$84,""),""))/COUNT(IF($R$5:$R$84=$G150,M$5:M$84,"")))</f>
        <v>0.69565217391304346</v>
      </c>
      <c r="N150" s="178">
        <f t="array" ref="N150">IF(N107="-","-",COUNT(IF($R$5:$R$84=N$5:N$84,IF(N$5:N$84=$G150,N$5:N$84,""),""))/COUNT(IF($R$5:$R$84=$G150,N$5:N$84,"")))</f>
        <v>0.69565217391304346</v>
      </c>
      <c r="O150" s="178"/>
      <c r="P150" s="178"/>
      <c r="Q150" s="178">
        <f t="array" ref="Q150">IF(Q107="-","-",COUNT(IF($R$5:$R$84=Q$5:Q$84,IF(Q$5:Q$84=$G150,Q$5:Q$84,""),""))/COUNT(IF($R$5:$R$84=$G150,Q$5:Q$84,"")))</f>
        <v>0.65217391304347827</v>
      </c>
      <c r="R150" s="179">
        <f t="array" ref="R150">IF(H107:Q107="-","-",COUNT(IF($R$5:$R$84=H$5:Q$84,IF(H$5:Q$84=$G150,H$5:Q$84,""),""))/COUNT(IF($R$5:$R$84=$G150,H$5:Q$84,"")))</f>
        <v>0.77391304347826084</v>
      </c>
      <c r="S150" s="8"/>
      <c r="T150" s="177"/>
      <c r="U150" s="177"/>
      <c r="V150" s="177"/>
      <c r="W150" s="177"/>
      <c r="X150" s="177"/>
      <c r="Y150" s="177"/>
      <c r="Z150" s="19"/>
      <c r="AA150" s="19"/>
      <c r="AB150" s="19"/>
      <c r="AC150" s="19"/>
      <c r="AD150" s="19"/>
      <c r="AE150" s="19"/>
      <c r="AF150" s="19"/>
      <c r="AG150" s="19"/>
      <c r="AH150" s="19"/>
      <c r="AI150" s="19"/>
      <c r="AJ150" s="19"/>
      <c r="AK150" s="19"/>
      <c r="AL150" s="19"/>
      <c r="AM150" s="19"/>
      <c r="AN150" s="19"/>
      <c r="AO150" s="19"/>
      <c r="AP150" s="19"/>
      <c r="AQ150" s="19"/>
      <c r="AR150" s="19"/>
      <c r="AS150" s="19"/>
      <c r="AT150" s="19"/>
      <c r="AU150" s="19"/>
      <c r="AV150" s="19"/>
      <c r="AW150" s="19"/>
      <c r="AX150" s="19"/>
      <c r="AY150" s="19"/>
      <c r="AZ150" s="19"/>
      <c r="BA150" s="19"/>
      <c r="BB150" s="19"/>
      <c r="BC150" s="19"/>
      <c r="BF150" s="12"/>
      <c r="BG150" s="12"/>
      <c r="BH150" s="12"/>
      <c r="BI150" s="12"/>
      <c r="BJ150" s="12"/>
      <c r="BK150" s="12"/>
      <c r="BL150" s="12"/>
      <c r="BM150" s="12"/>
      <c r="BN150" s="12"/>
      <c r="BO150" s="12"/>
      <c r="BP150" s="12"/>
      <c r="BQ150" s="12"/>
      <c r="BR150" s="12"/>
      <c r="BS150" s="12"/>
      <c r="BT150" s="12"/>
      <c r="BU150" s="12"/>
    </row>
    <row r="151" spans="1:73" ht="12.75" customHeight="1">
      <c r="A151" s="19"/>
      <c r="B151" s="19"/>
      <c r="C151" s="118"/>
      <c r="D151" s="118"/>
      <c r="E151" s="136"/>
      <c r="F151" s="136"/>
      <c r="G151" s="153">
        <f t="shared" si="17"/>
        <v>5</v>
      </c>
      <c r="H151" s="178">
        <f t="array" ref="H151">IF(H108="-","-",COUNT(IF($R$5:$R$84=H$5:H$84,IF(H$5:H$84=$G151,H$5:H$84,""),""))/COUNT(IF($R$5:$R$84=$G151,H$5:H$84,"")))</f>
        <v>0.83333333333333337</v>
      </c>
      <c r="I151" s="178">
        <f t="array" ref="I151">IF(I108="-","-",COUNT(IF($R$5:$R$84=I$5:I$84,IF(I$5:I$84=$G151,I$5:I$84,""),""))/COUNT(IF($R$5:$R$84=$G151,I$5:I$84,"")))</f>
        <v>0.94736842105263153</v>
      </c>
      <c r="J151" s="178">
        <f t="array" ref="J151">IF(J108="-","-",COUNT(IF($R$5:$R$84=J$5:J$84,IF(J$5:J$84=$G151,J$5:J$84,""),""))/COUNT(IF($R$5:$R$84=$G151,J$5:J$84,"")))</f>
        <v>0.89473684210526316</v>
      </c>
      <c r="K151" s="178">
        <f t="array" ref="K151">IF(K108="-","-",COUNT(IF($R$5:$R$84=K$5:K$84,IF(K$5:K$84=$G151,K$5:K$84,""),""))/COUNT(IF($R$5:$R$84=$G151,K$5:K$84,"")))</f>
        <v>0.94736842105263153</v>
      </c>
      <c r="L151" s="178">
        <f t="array" ref="L151">IF(L108="-","-",COUNT(IF($R$5:$R$84=L$5:L$84,IF(L$5:L$84=$G151,L$5:L$84,""),""))/COUNT(IF($R$5:$R$84=$G151,L$5:L$84,"")))</f>
        <v>0.68421052631578949</v>
      </c>
      <c r="M151" s="178">
        <f t="array" ref="M151">IF(M108="-","-",COUNT(IF($R$5:$R$84=M$5:M$84,IF(M$5:M$84=$G151,M$5:M$84,""),""))/COUNT(IF($R$5:$R$84=$G151,M$5:M$84,"")))</f>
        <v>0.63157894736842102</v>
      </c>
      <c r="N151" s="178">
        <f t="array" ref="N151">IF(N108="-","-",COUNT(IF($R$5:$R$84=N$5:N$84,IF(N$5:N$84=$G151,N$5:N$84,""),""))/COUNT(IF($R$5:$R$84=$G151,N$5:N$84,"")))</f>
        <v>0.84210526315789469</v>
      </c>
      <c r="O151" s="178"/>
      <c r="P151" s="178"/>
      <c r="Q151" s="178">
        <f t="array" ref="Q151">IF(Q108="-","-",COUNT(IF($R$5:$R$84=Q$5:Q$84,IF(Q$5:Q$84=$G151,Q$5:Q$84,""),""))/COUNT(IF($R$5:$R$84=$G151,Q$5:Q$84,"")))</f>
        <v>0.52631578947368418</v>
      </c>
      <c r="R151" s="179">
        <f t="array" ref="R151">IF(H108:Q108="-","-",COUNT(IF($R$5:$R$84=H$5:Q$84,IF(H$5:Q$84=$G151,H$5:Q$84,""),""))/COUNT(IF($R$5:$R$84=$G151,H$5:Q$84,"")))</f>
        <v>0.70370370370370372</v>
      </c>
      <c r="S151" s="8"/>
      <c r="T151" s="177"/>
      <c r="U151" s="177"/>
      <c r="V151" s="177"/>
      <c r="W151" s="177"/>
      <c r="X151" s="177"/>
      <c r="Y151" s="177"/>
      <c r="Z151" s="19"/>
      <c r="AA151" s="19"/>
      <c r="AB151" s="19"/>
      <c r="AC151" s="19"/>
      <c r="AD151" s="19"/>
      <c r="AE151" s="19"/>
      <c r="AF151" s="19"/>
      <c r="AG151" s="19"/>
      <c r="AH151" s="19"/>
      <c r="AI151" s="19"/>
      <c r="AJ151" s="19"/>
      <c r="AK151" s="19"/>
      <c r="AL151" s="19"/>
      <c r="AM151" s="19"/>
      <c r="AN151" s="19"/>
      <c r="AO151" s="19"/>
      <c r="AP151" s="19"/>
      <c r="AQ151" s="19"/>
      <c r="AR151" s="19"/>
      <c r="AS151" s="19"/>
      <c r="AT151" s="19"/>
      <c r="AU151" s="19"/>
      <c r="AV151" s="19"/>
      <c r="AW151" s="19"/>
      <c r="AX151" s="19"/>
      <c r="AY151" s="19"/>
      <c r="AZ151" s="19"/>
      <c r="BA151" s="19"/>
      <c r="BB151" s="19"/>
      <c r="BC151" s="19"/>
      <c r="BF151" s="12"/>
      <c r="BG151" s="12"/>
      <c r="BH151" s="12"/>
      <c r="BI151" s="12"/>
      <c r="BJ151" s="12"/>
      <c r="BK151" s="12"/>
      <c r="BL151" s="12"/>
      <c r="BM151" s="12"/>
      <c r="BN151" s="12"/>
      <c r="BO151" s="12"/>
      <c r="BP151" s="12"/>
      <c r="BQ151" s="12"/>
      <c r="BR151" s="12"/>
      <c r="BS151" s="12"/>
      <c r="BT151" s="12"/>
      <c r="BU151" s="12"/>
    </row>
    <row r="152" spans="1:73" ht="12.75" customHeight="1">
      <c r="A152" s="19"/>
      <c r="B152" s="19"/>
      <c r="C152" s="118"/>
      <c r="D152" s="118"/>
      <c r="E152" s="136"/>
      <c r="F152" s="136"/>
      <c r="G152" s="153">
        <f t="shared" si="17"/>
        <v>6</v>
      </c>
      <c r="H152" s="178">
        <f t="array" ref="H152">IF(H109="-","-",COUNT(IF($R$5:$R$84=H$5:H$84,IF(H$5:H$84=$G152,H$5:H$84,""),""))/COUNT(IF($R$5:$R$84=$G152,H$5:H$84,"")))</f>
        <v>0.82352941176470584</v>
      </c>
      <c r="I152" s="178">
        <f t="array" ref="I152">IF(I109="-","-",COUNT(IF($R$5:$R$84=I$5:I$84,IF(I$5:I$84=$G152,I$5:I$84,""),""))/COUNT(IF($R$5:$R$84=$G152,I$5:I$84,"")))</f>
        <v>0.76470588235294112</v>
      </c>
      <c r="J152" s="178">
        <f t="array" ref="J152">IF(J109="-","-",COUNT(IF($R$5:$R$84=J$5:J$84,IF(J$5:J$84=$G152,J$5:J$84,""),""))/COUNT(IF($R$5:$R$84=$G152,J$5:J$84,"")))</f>
        <v>0.82352941176470584</v>
      </c>
      <c r="K152" s="178">
        <f t="array" ref="K152">IF(K109="-","-",COUNT(IF($R$5:$R$84=K$5:K$84,IF(K$5:K$84=$G152,K$5:K$84,""),""))/COUNT(IF($R$5:$R$84=$G152,K$5:K$84,"")))</f>
        <v>0.82352941176470584</v>
      </c>
      <c r="L152" s="178">
        <f t="array" ref="L152">IF(L109="-","-",COUNT(IF($R$5:$R$84=L$5:L$84,IF(L$5:L$84=$G152,L$5:L$84,""),""))/COUNT(IF($R$5:$R$84=$G152,L$5:L$84,"")))</f>
        <v>0.82352941176470584</v>
      </c>
      <c r="M152" s="178">
        <f t="array" ref="M152">IF(M109="-","-",COUNT(IF($R$5:$R$84=M$5:M$84,IF(M$5:M$84=$G152,M$5:M$84,""),""))/COUNT(IF($R$5:$R$84=$G152,M$5:M$84,"")))</f>
        <v>0.58823529411764708</v>
      </c>
      <c r="N152" s="178">
        <f t="array" ref="N152">IF(N109="-","-",COUNT(IF($R$5:$R$84=N$5:N$84,IF(N$5:N$84=$G152,N$5:N$84,""),""))/COUNT(IF($R$5:$R$84=$G152,N$5:N$84,"")))</f>
        <v>0.70588235294117652</v>
      </c>
      <c r="O152" s="178"/>
      <c r="P152" s="178"/>
      <c r="Q152" s="178">
        <f t="array" ref="Q152">IF(Q109="-","-",COUNT(IF($R$5:$R$84=Q$5:Q$84,IF(Q$5:Q$84=$G152,Q$5:Q$84,""),""))/COUNT(IF($R$5:$R$84=$G152,Q$5:Q$84,"")))</f>
        <v>0.47058823529411764</v>
      </c>
      <c r="R152" s="179">
        <f t="array" ref="R152">IF(H109:Q109="-","-",COUNT(IF($R$5:$R$84=H$5:Q$84,IF(H$5:Q$84=$G152,H$5:Q$84,""),""))/COUNT(IF($R$5:$R$84=$G152,H$5:Q$84,"")))</f>
        <v>0.6705882352941176</v>
      </c>
      <c r="S152" s="8"/>
      <c r="T152" s="177"/>
      <c r="U152" s="177"/>
      <c r="V152" s="177"/>
      <c r="W152" s="177"/>
      <c r="X152" s="177"/>
      <c r="Y152" s="177"/>
      <c r="Z152" s="19"/>
      <c r="AA152" s="19"/>
      <c r="AB152" s="19"/>
      <c r="AC152" s="19"/>
      <c r="AD152" s="19"/>
      <c r="AE152" s="19"/>
      <c r="AF152" s="19"/>
      <c r="AG152" s="19"/>
      <c r="AH152" s="19"/>
      <c r="AI152" s="19"/>
      <c r="AJ152" s="19"/>
      <c r="AK152" s="19"/>
      <c r="AL152" s="19"/>
      <c r="AM152" s="19"/>
      <c r="AN152" s="19"/>
      <c r="AO152" s="19"/>
      <c r="AP152" s="19"/>
      <c r="AQ152" s="19"/>
      <c r="AR152" s="19"/>
      <c r="AS152" s="19"/>
      <c r="AT152" s="19"/>
      <c r="AU152" s="19"/>
      <c r="AV152" s="19"/>
      <c r="AW152" s="19"/>
      <c r="AX152" s="19"/>
      <c r="AY152" s="19"/>
      <c r="AZ152" s="19"/>
      <c r="BA152" s="19"/>
      <c r="BB152" s="19"/>
      <c r="BC152" s="19"/>
      <c r="BF152" s="12"/>
      <c r="BG152" s="12"/>
      <c r="BH152" s="12"/>
      <c r="BI152" s="12"/>
      <c r="BJ152" s="12"/>
      <c r="BK152" s="12"/>
      <c r="BL152" s="12"/>
      <c r="BM152" s="12"/>
      <c r="BN152" s="12"/>
      <c r="BO152" s="12"/>
      <c r="BP152" s="12"/>
      <c r="BQ152" s="12"/>
      <c r="BR152" s="12"/>
      <c r="BS152" s="12"/>
      <c r="BT152" s="12"/>
      <c r="BU152" s="12"/>
    </row>
    <row r="153" spans="1:73" ht="12.75" customHeight="1">
      <c r="A153" s="19"/>
      <c r="B153" s="19"/>
      <c r="C153" s="118"/>
      <c r="D153" s="118"/>
      <c r="E153" s="136"/>
      <c r="F153" s="136"/>
      <c r="G153" s="153">
        <f t="shared" si="17"/>
        <v>7</v>
      </c>
      <c r="H153" s="178">
        <f t="array" ref="H153">IF(H110="-","-",COUNT(IF($R$5:$R$84=H$5:H$84,IF(H$5:H$84=$G153,H$5:H$84,""),""))/COUNT(IF($R$5:$R$84=$G153,H$5:H$84,"")))</f>
        <v>1</v>
      </c>
      <c r="I153" s="178">
        <f t="array" ref="I153">IF(I110="-","-",COUNT(IF($R$5:$R$84=I$5:I$84,IF(I$5:I$84=$G153,I$5:I$84,""),""))/COUNT(IF($R$5:$R$84=$G153,I$5:I$84,"")))</f>
        <v>0.8571428571428571</v>
      </c>
      <c r="J153" s="178">
        <f t="array" ref="J153">IF(J110="-","-",COUNT(IF($R$5:$R$84=J$5:J$84,IF(J$5:J$84=$G153,J$5:J$84,""),""))/COUNT(IF($R$5:$R$84=$G153,J$5:J$84,"")))</f>
        <v>1</v>
      </c>
      <c r="K153" s="178">
        <f t="array" ref="K153">IF(K110="-","-",COUNT(IF($R$5:$R$84=K$5:K$84,IF(K$5:K$84=$G153,K$5:K$84,""),""))/COUNT(IF($R$5:$R$84=$G153,K$5:K$84,"")))</f>
        <v>1</v>
      </c>
      <c r="L153" s="178">
        <f t="array" ref="L153">IF(L110="-","-",COUNT(IF($R$5:$R$84=L$5:L$84,IF(L$5:L$84=$G153,L$5:L$84,""),""))/COUNT(IF($R$5:$R$84=$G153,L$5:L$84,"")))</f>
        <v>0.42857142857142855</v>
      </c>
      <c r="M153" s="178">
        <f t="array" ref="M153">IF(M110="-","-",COUNT(IF($R$5:$R$84=M$5:M$84,IF(M$5:M$84=$G153,M$5:M$84,""),""))/COUNT(IF($R$5:$R$84=$G153,M$5:M$84,"")))</f>
        <v>0.5714285714285714</v>
      </c>
      <c r="N153" s="178">
        <f t="array" ref="N153">IF(N110="-","-",COUNT(IF($R$5:$R$84=N$5:N$84,IF(N$5:N$84=$G153,N$5:N$84,""),""))/COUNT(IF($R$5:$R$84=$G153,N$5:N$84,"")))</f>
        <v>0.2857142857142857</v>
      </c>
      <c r="O153" s="178"/>
      <c r="P153" s="178"/>
      <c r="Q153" s="178">
        <f t="array" ref="Q153">IF(Q110="-","-",COUNT(IF($R$5:$R$84=Q$5:Q$84,IF(Q$5:Q$84=$G153,Q$5:Q$84,""),""))/COUNT(IF($R$5:$R$84=$G153,Q$5:Q$84,"")))</f>
        <v>0.42857142857142855</v>
      </c>
      <c r="R153" s="179">
        <f t="array" ref="R153">IF(H110:Q110="-","-",COUNT(IF($R$5:$R$84=H$5:Q$84,IF(H$5:Q$84=$G153,H$5:Q$84,""),""))/COUNT(IF($R$5:$R$84=$G153,H$5:Q$84,"")))</f>
        <v>0.62857142857142856</v>
      </c>
      <c r="S153" s="8"/>
      <c r="T153" s="177"/>
      <c r="U153" s="177"/>
      <c r="V153" s="177"/>
      <c r="W153" s="177"/>
      <c r="X153" s="177"/>
      <c r="Y153" s="177"/>
      <c r="Z153" s="19"/>
      <c r="AA153" s="19"/>
      <c r="AB153" s="19"/>
      <c r="AC153" s="19"/>
      <c r="AD153" s="19"/>
      <c r="AE153" s="19"/>
      <c r="AF153" s="19"/>
      <c r="AG153" s="19"/>
      <c r="AH153" s="19"/>
      <c r="AI153" s="19"/>
      <c r="AJ153" s="19"/>
      <c r="AK153" s="19"/>
      <c r="AL153" s="19"/>
      <c r="AM153" s="19"/>
      <c r="AN153" s="19"/>
      <c r="AO153" s="19"/>
      <c r="AP153" s="19"/>
      <c r="AQ153" s="19"/>
      <c r="AR153" s="19"/>
      <c r="AS153" s="19"/>
      <c r="AT153" s="19"/>
      <c r="AU153" s="19"/>
      <c r="AV153" s="19"/>
      <c r="AW153" s="19"/>
      <c r="AX153" s="19"/>
      <c r="AY153" s="19"/>
      <c r="AZ153" s="19"/>
      <c r="BA153" s="19"/>
      <c r="BB153" s="19"/>
      <c r="BC153" s="19"/>
      <c r="BF153" s="12"/>
      <c r="BG153" s="12"/>
      <c r="BH153" s="12"/>
      <c r="BI153" s="12"/>
      <c r="BJ153" s="12"/>
      <c r="BK153" s="12"/>
      <c r="BL153" s="12"/>
      <c r="BM153" s="12"/>
      <c r="BN153" s="12"/>
      <c r="BO153" s="12"/>
      <c r="BP153" s="12"/>
      <c r="BQ153" s="12"/>
      <c r="BR153" s="12"/>
      <c r="BS153" s="12"/>
      <c r="BT153" s="12"/>
      <c r="BU153" s="12"/>
    </row>
    <row r="154" spans="1:73" ht="12.75" customHeight="1">
      <c r="A154" s="19"/>
      <c r="B154" s="19"/>
      <c r="C154" s="118"/>
      <c r="D154" s="118"/>
      <c r="E154" s="136"/>
      <c r="F154" s="136"/>
      <c r="G154" s="153">
        <f t="shared" si="17"/>
        <v>8</v>
      </c>
      <c r="H154" s="178" t="str">
        <f t="array" ref="H154">IF(H111="-","-",COUNT(IF($R$5:$R$84=H$5:H$84,IF(H$5:H$84=$G154,H$5:H$84,""),""))/COUNT(IF($R$5:$R$84=$G154,H$5:H$84,"")))</f>
        <v>-</v>
      </c>
      <c r="I154" s="178" t="str">
        <f t="array" ref="I154">IF(I111="-","-",COUNT(IF($R$5:$R$84=I$5:I$84,IF(I$5:I$84=$G154,I$5:I$84,""),""))/COUNT(IF($R$5:$R$84=$G154,I$5:I$84,"")))</f>
        <v>-</v>
      </c>
      <c r="J154" s="178" t="str">
        <f t="array" ref="J154">IF(J111="-","-",COUNT(IF($R$5:$R$84=J$5:J$84,IF(J$5:J$84=$G154,J$5:J$84,""),""))/COUNT(IF($R$5:$R$84=$G154,J$5:J$84,"")))</f>
        <v>-</v>
      </c>
      <c r="K154" s="178" t="str">
        <f t="array" ref="K154">IF(K111="-","-",COUNT(IF($R$5:$R$84=K$5:K$84,IF(K$5:K$84=$G154,K$5:K$84,""),""))/COUNT(IF($R$5:$R$84=$G154,K$5:K$84,"")))</f>
        <v>-</v>
      </c>
      <c r="L154" s="178" t="str">
        <f t="array" ref="L154">IF(L111="-","-",COUNT(IF($R$5:$R$84=L$5:L$84,IF(L$5:L$84=$G154,L$5:L$84,""),""))/COUNT(IF($R$5:$R$84=$G154,L$5:L$84,"")))</f>
        <v>-</v>
      </c>
      <c r="M154" s="178" t="str">
        <f t="array" ref="M154">IF(M111="-","-",COUNT(IF($R$5:$R$84=M$5:M$84,IF(M$5:M$84=$G154,M$5:M$84,""),""))/COUNT(IF($R$5:$R$84=$G154,M$5:M$84,"")))</f>
        <v>-</v>
      </c>
      <c r="N154" s="178" t="str">
        <f t="array" ref="N154">IF(N111="-","-",COUNT(IF($R$5:$R$84=N$5:N$84,IF(N$5:N$84=$G154,N$5:N$84,""),""))/COUNT(IF($R$5:$R$84=$G154,N$5:N$84,"")))</f>
        <v>-</v>
      </c>
      <c r="O154" s="178"/>
      <c r="P154" s="178"/>
      <c r="Q154" s="178" t="str">
        <f t="array" ref="Q154">IF(Q111="-","-",COUNT(IF($R$5:$R$84=Q$5:Q$84,IF(Q$5:Q$84=$G154,Q$5:Q$84,""),""))/COUNT(IF($R$5:$R$84=$G154,Q$5:Q$84,"")))</f>
        <v>-</v>
      </c>
      <c r="R154" s="179" t="str">
        <f t="array" ref="R154">IF(H111:Q111="-","-",COUNT(IF($R$5:$R$84=H$5:Q$84,IF(H$5:Q$84=$G154,H$5:Q$84,""),""))/COUNT(IF($R$5:$R$84=$G154,H$5:Q$84,"")))</f>
        <v>-</v>
      </c>
      <c r="S154" s="8"/>
      <c r="T154" s="177"/>
      <c r="U154" s="177"/>
      <c r="V154" s="177"/>
      <c r="W154" s="177"/>
      <c r="X154" s="177"/>
      <c r="Y154" s="177"/>
      <c r="Z154" s="19"/>
      <c r="AA154" s="19"/>
      <c r="AB154" s="19"/>
      <c r="AC154" s="19"/>
      <c r="AD154" s="19"/>
      <c r="AE154" s="19"/>
      <c r="AF154" s="19"/>
      <c r="AG154" s="19"/>
      <c r="AH154" s="19"/>
      <c r="AI154" s="19"/>
      <c r="AJ154" s="19"/>
      <c r="AK154" s="19"/>
      <c r="AL154" s="19"/>
      <c r="AM154" s="19"/>
      <c r="AN154" s="19"/>
      <c r="AO154" s="19"/>
      <c r="AP154" s="19"/>
      <c r="AQ154" s="19"/>
      <c r="AR154" s="19"/>
      <c r="AS154" s="19"/>
      <c r="AT154" s="19"/>
      <c r="AU154" s="19"/>
      <c r="AV154" s="19"/>
      <c r="AW154" s="19"/>
      <c r="AX154" s="19"/>
      <c r="AY154" s="19"/>
      <c r="AZ154" s="19"/>
      <c r="BA154" s="19"/>
      <c r="BB154" s="19"/>
      <c r="BC154" s="19"/>
      <c r="BF154" s="12"/>
      <c r="BG154" s="12"/>
      <c r="BH154" s="12"/>
      <c r="BI154" s="12"/>
      <c r="BJ154" s="12"/>
      <c r="BK154" s="12"/>
      <c r="BL154" s="12"/>
      <c r="BM154" s="12"/>
      <c r="BN154" s="12"/>
      <c r="BO154" s="12"/>
      <c r="BP154" s="12"/>
      <c r="BQ154" s="12"/>
      <c r="BR154" s="12"/>
      <c r="BS154" s="12"/>
      <c r="BT154" s="12"/>
      <c r="BU154" s="12"/>
    </row>
    <row r="155" spans="1:73" ht="12.75" customHeight="1">
      <c r="A155" s="19"/>
      <c r="B155" s="19"/>
      <c r="C155" s="118"/>
      <c r="D155" s="118"/>
      <c r="E155" s="136"/>
      <c r="F155" s="136"/>
      <c r="G155" s="153">
        <f t="shared" si="17"/>
        <v>9</v>
      </c>
      <c r="H155" s="178">
        <f t="array" ref="H155">IF(H112="-","-",COUNT(IF($R$5:$R$84=H$5:H$84,IF(H$5:H$84=$G155,H$5:H$84,""),""))/COUNT(IF($R$5:$R$84=$G155,H$5:H$84,"")))</f>
        <v>0</v>
      </c>
      <c r="I155" s="178">
        <f t="array" ref="I155">IF(I112="-","-",COUNT(IF($R$5:$R$84=I$5:I$84,IF(I$5:I$84=$G155,I$5:I$84,""),""))/COUNT(IF($R$5:$R$84=$G155,I$5:I$84,"")))</f>
        <v>0</v>
      </c>
      <c r="J155" s="178">
        <f t="array" ref="J155">IF(J112="-","-",COUNT(IF($R$5:$R$84=J$5:J$84,IF(J$5:J$84=$G155,J$5:J$84,""),""))/COUNT(IF($R$5:$R$84=$G155,J$5:J$84,"")))</f>
        <v>0.5</v>
      </c>
      <c r="K155" s="178">
        <f t="array" ref="K155">IF(K112="-","-",COUNT(IF($R$5:$R$84=K$5:K$84,IF(K$5:K$84=$G155,K$5:K$84,""),""))/COUNT(IF($R$5:$R$84=$G155,K$5:K$84,"")))</f>
        <v>0.5</v>
      </c>
      <c r="L155" s="178">
        <f t="array" ref="L155">IF(L112="-","-",COUNT(IF($R$5:$R$84=L$5:L$84,IF(L$5:L$84=$G155,L$5:L$84,""),""))/COUNT(IF($R$5:$R$84=$G155,L$5:L$84,"")))</f>
        <v>0.5</v>
      </c>
      <c r="M155" s="178">
        <f t="array" ref="M155">IF(M112="-","-",COUNT(IF($R$5:$R$84=M$5:M$84,IF(M$5:M$84=$G155,M$5:M$84,""),""))/COUNT(IF($R$5:$R$84=$G155,M$5:M$84,"")))</f>
        <v>0.5</v>
      </c>
      <c r="N155" s="178">
        <f t="array" ref="N155">IF(N112="-","-",COUNT(IF($R$5:$R$84=N$5:N$84,IF(N$5:N$84=$G155,N$5:N$84,""),""))/COUNT(IF($R$5:$R$84=$G155,N$5:N$84,"")))</f>
        <v>0</v>
      </c>
      <c r="O155" s="178"/>
      <c r="P155" s="178"/>
      <c r="Q155" s="178">
        <f t="array" ref="Q155">IF(Q112="-","-",COUNT(IF($R$5:$R$84=Q$5:Q$84,IF(Q$5:Q$84=$G155,Q$5:Q$84,""),""))/COUNT(IF($R$5:$R$84=$G155,Q$5:Q$84,"")))</f>
        <v>0.5</v>
      </c>
      <c r="R155" s="179">
        <f t="array" ref="R155">IF(H112:Q112="-","-",COUNT(IF($R$5:$R$84=H$5:Q$84,IF(H$5:Q$84=$G155,H$5:Q$84,""),""))/COUNT(IF($R$5:$R$84=$G155,H$5:Q$84,"")))</f>
        <v>0.4</v>
      </c>
      <c r="S155" s="8"/>
      <c r="T155" s="177"/>
      <c r="U155" s="177"/>
      <c r="V155" s="177"/>
      <c r="W155" s="177"/>
      <c r="X155" s="177"/>
      <c r="Y155" s="177"/>
      <c r="Z155" s="19"/>
      <c r="AA155" s="19"/>
      <c r="AB155" s="19"/>
      <c r="AC155" s="19"/>
      <c r="AD155" s="19"/>
      <c r="AE155" s="19"/>
      <c r="AF155" s="19"/>
      <c r="AG155" s="19"/>
      <c r="AH155" s="19"/>
      <c r="AI155" s="19"/>
      <c r="AJ155" s="19"/>
      <c r="AK155" s="19"/>
      <c r="AL155" s="19"/>
      <c r="AM155" s="19"/>
      <c r="AN155" s="19"/>
      <c r="AO155" s="19"/>
      <c r="AP155" s="19"/>
      <c r="AQ155" s="19"/>
      <c r="AR155" s="19"/>
      <c r="AS155" s="19"/>
      <c r="AT155" s="19"/>
      <c r="AU155" s="19"/>
      <c r="AV155" s="19"/>
      <c r="AW155" s="19"/>
      <c r="AX155" s="19"/>
      <c r="AY155" s="19"/>
      <c r="AZ155" s="19"/>
      <c r="BA155" s="19"/>
      <c r="BB155" s="19"/>
      <c r="BC155" s="19"/>
      <c r="BF155" s="12"/>
      <c r="BG155" s="12"/>
      <c r="BH155" s="12"/>
      <c r="BI155" s="12"/>
      <c r="BJ155" s="12"/>
      <c r="BK155" s="12"/>
      <c r="BL155" s="12"/>
      <c r="BM155" s="12"/>
      <c r="BN155" s="12"/>
      <c r="BO155" s="12"/>
      <c r="BP155" s="12"/>
      <c r="BQ155" s="12"/>
      <c r="BR155" s="12"/>
      <c r="BS155" s="12"/>
      <c r="BT155" s="12"/>
      <c r="BU155" s="12"/>
    </row>
    <row r="156" spans="1:73" ht="12.75" customHeight="1">
      <c r="A156" s="19"/>
      <c r="B156" s="19"/>
      <c r="C156" s="118"/>
      <c r="D156" s="118"/>
      <c r="E156" s="136"/>
      <c r="F156" s="136"/>
      <c r="G156" s="153">
        <f t="shared" si="17"/>
        <v>10</v>
      </c>
      <c r="H156" s="178">
        <f t="array" ref="H156">IF(H113="-","-",COUNT(IF($R$5:$R$84=H$5:H$84,IF(H$5:H$84=$G156,H$5:H$84,""),""))/COUNT(IF($R$5:$R$84=$G156,H$5:H$84,"")))</f>
        <v>1</v>
      </c>
      <c r="I156" s="178">
        <f t="array" ref="I156">IF(I113="-","-",COUNT(IF($R$5:$R$84=I$5:I$84,IF(I$5:I$84=$G156,I$5:I$84,""),""))/COUNT(IF($R$5:$R$84=$G156,I$5:I$84,"")))</f>
        <v>1</v>
      </c>
      <c r="J156" s="178">
        <f t="array" ref="J156">IF(J113="-","-",COUNT(IF($R$5:$R$84=J$5:J$84,IF(J$5:J$84=$G156,J$5:J$84,""),""))/COUNT(IF($R$5:$R$84=$G156,J$5:J$84,"")))</f>
        <v>0</v>
      </c>
      <c r="K156" s="178">
        <f t="array" ref="K156">IF(K113="-","-",COUNT(IF($R$5:$R$84=K$5:K$84,IF(K$5:K$84=$G156,K$5:K$84,""),""))/COUNT(IF($R$5:$R$84=$G156,K$5:K$84,"")))</f>
        <v>1</v>
      </c>
      <c r="L156" s="178">
        <f t="array" ref="L156">IF(L113="-","-",COUNT(IF($R$5:$R$84=L$5:L$84,IF(L$5:L$84=$G156,L$5:L$84,""),""))/COUNT(IF($R$5:$R$84=$G156,L$5:L$84,"")))</f>
        <v>0</v>
      </c>
      <c r="M156" s="178">
        <f t="array" ref="M156">IF(M113="-","-",COUNT(IF($R$5:$R$84=M$5:M$84,IF(M$5:M$84=$G156,M$5:M$84,""),""))/COUNT(IF($R$5:$R$84=$G156,M$5:M$84,"")))</f>
        <v>1</v>
      </c>
      <c r="N156" s="178">
        <f t="array" ref="N156">IF(N113="-","-",COUNT(IF($R$5:$R$84=N$5:N$84,IF(N$5:N$84=$G156,N$5:N$84,""),""))/COUNT(IF($R$5:$R$84=$G156,N$5:N$84,"")))</f>
        <v>1</v>
      </c>
      <c r="O156" s="178"/>
      <c r="P156" s="178"/>
      <c r="Q156" s="178">
        <f t="array" ref="Q156">IF(Q113="-","-",COUNT(IF($R$5:$R$84=Q$5:Q$84,IF(Q$5:Q$84=$G156,Q$5:Q$84,""),""))/COUNT(IF($R$5:$R$84=$G156,Q$5:Q$84,"")))</f>
        <v>1</v>
      </c>
      <c r="R156" s="179">
        <f t="array" ref="R156">IF(H113:Q113="-","-",COUNT(IF($R$5:$R$84=H$5:Q$84,IF(H$5:Q$84=$G156,H$5:Q$84,""),""))/COUNT(IF($R$5:$R$84=$G156,H$5:Q$84,"")))</f>
        <v>0.8</v>
      </c>
      <c r="S156" s="8"/>
      <c r="T156" s="177"/>
      <c r="U156" s="177"/>
      <c r="V156" s="177"/>
      <c r="W156" s="177"/>
      <c r="X156" s="177"/>
      <c r="Y156" s="177"/>
      <c r="Z156" s="19"/>
      <c r="AA156" s="19"/>
      <c r="AB156" s="19"/>
      <c r="AC156" s="19"/>
      <c r="AD156" s="19"/>
      <c r="AE156" s="19"/>
      <c r="AF156" s="19"/>
      <c r="AG156" s="19"/>
      <c r="AH156" s="19"/>
      <c r="AI156" s="19"/>
      <c r="AJ156" s="19"/>
      <c r="AK156" s="19"/>
      <c r="AL156" s="19"/>
      <c r="AM156" s="19"/>
      <c r="AN156" s="19"/>
      <c r="AO156" s="19"/>
      <c r="AP156" s="19"/>
      <c r="AQ156" s="19"/>
      <c r="AR156" s="19"/>
      <c r="AS156" s="19"/>
      <c r="AT156" s="19"/>
      <c r="AU156" s="19"/>
      <c r="AV156" s="19"/>
      <c r="AW156" s="19"/>
      <c r="AX156" s="19"/>
      <c r="AY156" s="19"/>
      <c r="AZ156" s="19"/>
      <c r="BA156" s="19"/>
      <c r="BB156" s="19"/>
      <c r="BC156" s="19"/>
      <c r="BF156" s="12"/>
      <c r="BG156" s="12"/>
      <c r="BH156" s="12"/>
      <c r="BI156" s="12"/>
      <c r="BJ156" s="12"/>
      <c r="BK156" s="12"/>
      <c r="BL156" s="12"/>
      <c r="BM156" s="12"/>
      <c r="BN156" s="12"/>
      <c r="BO156" s="12"/>
      <c r="BP156" s="12"/>
      <c r="BQ156" s="12"/>
      <c r="BR156" s="12"/>
      <c r="BS156" s="12"/>
      <c r="BT156" s="12"/>
      <c r="BU156" s="12"/>
    </row>
    <row r="157" spans="1:73" ht="12.75" customHeight="1">
      <c r="A157" s="19"/>
      <c r="B157" s="19"/>
      <c r="C157" s="118"/>
      <c r="D157" s="118"/>
      <c r="E157" s="136"/>
      <c r="F157" s="136"/>
      <c r="G157" s="153">
        <f t="shared" si="17"/>
        <v>11</v>
      </c>
      <c r="H157" s="178" t="str">
        <f t="array" ref="H157">IF(H114="-","-",COUNT(IF($R$5:$R$84=H$5:H$84,IF(H$5:H$84=$G157,H$5:H$84,""),""))/COUNT(IF($R$5:$R$84=$G157,H$5:H$84,"")))</f>
        <v>-</v>
      </c>
      <c r="I157" s="178" t="str">
        <f t="array" ref="I157">IF(I114="-","-",COUNT(IF($R$5:$R$84=I$5:I$84,IF(I$5:I$84=$G157,I$5:I$84,""),""))/COUNT(IF($R$5:$R$84=$G157,I$5:I$84,"")))</f>
        <v>-</v>
      </c>
      <c r="J157" s="178" t="str">
        <f t="array" ref="J157">IF(J114="-","-",COUNT(IF($R$5:$R$84=J$5:J$84,IF(J$5:J$84=$G157,J$5:J$84,""),""))/COUNT(IF($R$5:$R$84=$G157,J$5:J$84,"")))</f>
        <v>-</v>
      </c>
      <c r="K157" s="178" t="str">
        <f t="array" ref="K157">IF(K114="-","-",COUNT(IF($R$5:$R$84=K$5:K$84,IF(K$5:K$84=$G157,K$5:K$84,""),""))/COUNT(IF($R$5:$R$84=$G157,K$5:K$84,"")))</f>
        <v>-</v>
      </c>
      <c r="L157" s="178" t="str">
        <f t="array" ref="L157">IF(L114="-","-",COUNT(IF($R$5:$R$84=L$5:L$84,IF(L$5:L$84=$G157,L$5:L$84,""),""))/COUNT(IF($R$5:$R$84=$G157,L$5:L$84,"")))</f>
        <v>-</v>
      </c>
      <c r="M157" s="178" t="str">
        <f t="array" ref="M157">IF(M114="-","-",COUNT(IF($R$5:$R$84=M$5:M$84,IF(M$5:M$84=$G157,M$5:M$84,""),""))/COUNT(IF($R$5:$R$84=$G157,M$5:M$84,"")))</f>
        <v>-</v>
      </c>
      <c r="N157" s="178" t="str">
        <f t="array" ref="N157">IF(N114="-","-",COUNT(IF($R$5:$R$84=N$5:N$84,IF(N$5:N$84=$G157,N$5:N$84,""),""))/COUNT(IF($R$5:$R$84=$G157,N$5:N$84,"")))</f>
        <v>-</v>
      </c>
      <c r="O157" s="178"/>
      <c r="P157" s="178"/>
      <c r="Q157" s="178" t="str">
        <f t="array" ref="Q157">IF(Q114="-","-",COUNT(IF($R$5:$R$84=Q$5:Q$84,IF(Q$5:Q$84=$G157,Q$5:Q$84,""),""))/COUNT(IF($R$5:$R$84=$G157,Q$5:Q$84,"")))</f>
        <v>-</v>
      </c>
      <c r="R157" s="179" t="str">
        <f t="array" ref="R157">IF(H114:Q114="-","-",COUNT(IF($R$5:$R$84=H$5:Q$84,IF(H$5:Q$84=$G157,H$5:Q$84,""),""))/COUNT(IF($R$5:$R$84=$G157,H$5:Q$84,"")))</f>
        <v>-</v>
      </c>
      <c r="S157" s="8"/>
      <c r="T157" s="177"/>
      <c r="U157" s="177"/>
      <c r="V157" s="177"/>
      <c r="W157" s="177"/>
      <c r="X157" s="177"/>
      <c r="Y157" s="177"/>
      <c r="Z157" s="19"/>
      <c r="AA157" s="19"/>
      <c r="AB157" s="19"/>
      <c r="AC157" s="19"/>
      <c r="AD157" s="19"/>
      <c r="AE157" s="19"/>
      <c r="AF157" s="19"/>
      <c r="AG157" s="19"/>
      <c r="AH157" s="19"/>
      <c r="AI157" s="19"/>
      <c r="AJ157" s="19"/>
      <c r="AK157" s="19"/>
      <c r="AL157" s="19"/>
      <c r="AM157" s="19"/>
      <c r="AN157" s="19"/>
      <c r="AO157" s="19"/>
      <c r="AP157" s="19"/>
      <c r="AQ157" s="19"/>
      <c r="AR157" s="19"/>
      <c r="AS157" s="19"/>
      <c r="AT157" s="19"/>
      <c r="AU157" s="19"/>
      <c r="AV157" s="19"/>
      <c r="AW157" s="19"/>
      <c r="AX157" s="19"/>
      <c r="AY157" s="19"/>
      <c r="AZ157" s="19"/>
      <c r="BA157" s="19"/>
      <c r="BB157" s="19"/>
      <c r="BC157" s="19"/>
      <c r="BF157" s="12"/>
      <c r="BG157" s="12"/>
      <c r="BH157" s="12"/>
      <c r="BI157" s="12"/>
      <c r="BJ157" s="12"/>
      <c r="BK157" s="12"/>
      <c r="BL157" s="12"/>
      <c r="BM157" s="12"/>
      <c r="BN157" s="12"/>
      <c r="BO157" s="12"/>
      <c r="BP157" s="12"/>
      <c r="BQ157" s="12"/>
      <c r="BR157" s="12"/>
      <c r="BS157" s="12"/>
      <c r="BT157" s="12"/>
      <c r="BU157" s="12"/>
    </row>
    <row r="158" spans="1:73" ht="12.75" customHeight="1">
      <c r="A158" s="19"/>
      <c r="B158" s="19"/>
      <c r="C158" s="118"/>
      <c r="D158" s="118"/>
      <c r="E158" s="136"/>
      <c r="F158" s="136"/>
      <c r="G158" s="153">
        <f t="shared" si="17"/>
        <v>12</v>
      </c>
      <c r="H158" s="178" t="str">
        <f t="array" ref="H158">IF(H115="-","-",COUNT(IF($R$5:$R$84=H$5:H$84,IF(H$5:H$84=$G158,H$5:H$84,""),""))/COUNT(IF($R$5:$R$84=$G158,H$5:H$84,"")))</f>
        <v>-</v>
      </c>
      <c r="I158" s="178" t="str">
        <f t="array" ref="I158">IF(I115="-","-",COUNT(IF($R$5:$R$84=I$5:I$84,IF(I$5:I$84=$G158,I$5:I$84,""),""))/COUNT(IF($R$5:$R$84=$G158,I$5:I$84,"")))</f>
        <v>-</v>
      </c>
      <c r="J158" s="178" t="str">
        <f t="array" ref="J158">IF(J115="-","-",COUNT(IF($R$5:$R$84=J$5:J$84,IF(J$5:J$84=$G158,J$5:J$84,""),""))/COUNT(IF($R$5:$R$84=$G158,J$5:J$84,"")))</f>
        <v>-</v>
      </c>
      <c r="K158" s="178" t="str">
        <f t="array" ref="K158">IF(K115="-","-",COUNT(IF($R$5:$R$84=K$5:K$84,IF(K$5:K$84=$G158,K$5:K$84,""),""))/COUNT(IF($R$5:$R$84=$G158,K$5:K$84,"")))</f>
        <v>-</v>
      </c>
      <c r="L158" s="178" t="str">
        <f t="array" ref="L158">IF(L115="-","-",COUNT(IF($R$5:$R$84=L$5:L$84,IF(L$5:L$84=$G158,L$5:L$84,""),""))/COUNT(IF($R$5:$R$84=$G158,L$5:L$84,"")))</f>
        <v>-</v>
      </c>
      <c r="M158" s="178" t="str">
        <f t="array" ref="M158">IF(M115="-","-",COUNT(IF($R$5:$R$84=M$5:M$84,IF(M$5:M$84=$G158,M$5:M$84,""),""))/COUNT(IF($R$5:$R$84=$G158,M$5:M$84,"")))</f>
        <v>-</v>
      </c>
      <c r="N158" s="178" t="str">
        <f t="array" ref="N158">IF(N115="-","-",COUNT(IF($R$5:$R$84=N$5:N$84,IF(N$5:N$84=$G158,N$5:N$84,""),""))/COUNT(IF($R$5:$R$84=$G158,N$5:N$84,"")))</f>
        <v>-</v>
      </c>
      <c r="O158" s="178"/>
      <c r="P158" s="178"/>
      <c r="Q158" s="178" t="str">
        <f t="array" ref="Q158">IF(Q115="-","-",COUNT(IF($R$5:$R$84=Q$5:Q$84,IF(Q$5:Q$84=$G158,Q$5:Q$84,""),""))/COUNT(IF($R$5:$R$84=$G158,Q$5:Q$84,"")))</f>
        <v>-</v>
      </c>
      <c r="R158" s="179" t="str">
        <f t="array" ref="R158">IF(H115:Q115="-","-",COUNT(IF($R$5:$R$84=H$5:Q$84,IF(H$5:Q$84=$G158,H$5:Q$84,""),""))/COUNT(IF($R$5:$R$84=$G158,H$5:Q$84,"")))</f>
        <v>-</v>
      </c>
      <c r="S158" s="8"/>
      <c r="T158" s="177"/>
      <c r="U158" s="177"/>
      <c r="V158" s="177"/>
      <c r="W158" s="177"/>
      <c r="X158" s="177"/>
      <c r="Y158" s="177"/>
      <c r="Z158" s="19"/>
      <c r="AA158" s="19"/>
      <c r="AB158" s="19"/>
      <c r="AC158" s="19"/>
      <c r="AD158" s="19"/>
      <c r="AE158" s="19"/>
      <c r="AF158" s="19"/>
      <c r="AG158" s="19"/>
      <c r="AH158" s="19"/>
      <c r="AI158" s="19"/>
      <c r="AJ158" s="19"/>
      <c r="AK158" s="19"/>
      <c r="AL158" s="19"/>
      <c r="AM158" s="19"/>
      <c r="AN158" s="19"/>
      <c r="AO158" s="19"/>
      <c r="AP158" s="19"/>
      <c r="AQ158" s="19"/>
      <c r="AR158" s="19"/>
      <c r="AS158" s="19"/>
      <c r="AT158" s="19"/>
      <c r="AU158" s="19"/>
      <c r="AV158" s="19"/>
      <c r="AW158" s="19"/>
      <c r="AX158" s="19"/>
      <c r="AY158" s="19"/>
      <c r="AZ158" s="19"/>
      <c r="BA158" s="19"/>
      <c r="BB158" s="19"/>
      <c r="BC158" s="19"/>
      <c r="BF158" s="12"/>
      <c r="BG158" s="12"/>
      <c r="BH158" s="12"/>
      <c r="BI158" s="12"/>
      <c r="BJ158" s="12"/>
      <c r="BK158" s="12"/>
      <c r="BL158" s="12"/>
      <c r="BM158" s="12"/>
      <c r="BN158" s="12"/>
      <c r="BO158" s="12"/>
      <c r="BP158" s="12"/>
      <c r="BQ158" s="12"/>
      <c r="BR158" s="12"/>
      <c r="BS158" s="12"/>
      <c r="BT158" s="12"/>
      <c r="BU158" s="12"/>
    </row>
    <row r="159" spans="1:73" ht="12.75" customHeight="1">
      <c r="A159" s="19"/>
      <c r="B159" s="19"/>
      <c r="C159" s="118"/>
      <c r="D159" s="118"/>
      <c r="E159" s="136"/>
      <c r="F159" s="136"/>
      <c r="G159" s="153">
        <f t="shared" si="17"/>
        <v>13</v>
      </c>
      <c r="H159" s="178" t="str">
        <f t="array" ref="H159">IF(H116="-","-",COUNT(IF($R$5:$R$84=H$5:H$84,IF(H$5:H$84=$G159,H$5:H$84,""),""))/COUNT(IF($R$5:$R$84=$G159,H$5:H$84,"")))</f>
        <v>-</v>
      </c>
      <c r="I159" s="178" t="str">
        <f t="array" ref="I159">IF(I116="-","-",COUNT(IF($R$5:$R$84=I$5:I$84,IF(I$5:I$84=$G159,I$5:I$84,""),""))/COUNT(IF($R$5:$R$84=$G159,I$5:I$84,"")))</f>
        <v>-</v>
      </c>
      <c r="J159" s="178" t="str">
        <f t="array" ref="J159">IF(J116="-","-",COUNT(IF($R$5:$R$84=J$5:J$84,IF(J$5:J$84=$G159,J$5:J$84,""),""))/COUNT(IF($R$5:$R$84=$G159,J$5:J$84,"")))</f>
        <v>-</v>
      </c>
      <c r="K159" s="178" t="str">
        <f t="array" ref="K159">IF(K116="-","-",COUNT(IF($R$5:$R$84=K$5:K$84,IF(K$5:K$84=$G159,K$5:K$84,""),""))/COUNT(IF($R$5:$R$84=$G159,K$5:K$84,"")))</f>
        <v>-</v>
      </c>
      <c r="L159" s="178" t="str">
        <f t="array" ref="L159">IF(L116="-","-",COUNT(IF($R$5:$R$84=L$5:L$84,IF(L$5:L$84=$G159,L$5:L$84,""),""))/COUNT(IF($R$5:$R$84=$G159,L$5:L$84,"")))</f>
        <v>-</v>
      </c>
      <c r="M159" s="178" t="str">
        <f t="array" ref="M159">IF(M116="-","-",COUNT(IF($R$5:$R$84=M$5:M$84,IF(M$5:M$84=$G159,M$5:M$84,""),""))/COUNT(IF($R$5:$R$84=$G159,M$5:M$84,"")))</f>
        <v>-</v>
      </c>
      <c r="N159" s="178" t="str">
        <f t="array" ref="N159">IF(N116="-","-",COUNT(IF($R$5:$R$84=N$5:N$84,IF(N$5:N$84=$G159,N$5:N$84,""),""))/COUNT(IF($R$5:$R$84=$G159,N$5:N$84,"")))</f>
        <v>-</v>
      </c>
      <c r="O159" s="178"/>
      <c r="P159" s="178"/>
      <c r="Q159" s="178" t="str">
        <f t="array" ref="Q159">IF(Q116="-","-",COUNT(IF($R$5:$R$84=Q$5:Q$84,IF(Q$5:Q$84=$G159,Q$5:Q$84,""),""))/COUNT(IF($R$5:$R$84=$G159,Q$5:Q$84,"")))</f>
        <v>-</v>
      </c>
      <c r="R159" s="179" t="str">
        <f t="array" ref="R159">IF(H116:Q116="-","-",COUNT(IF($R$5:$R$84=H$5:Q$84,IF(H$5:Q$84=$G159,H$5:Q$84,""),""))/COUNT(IF($R$5:$R$84=$G159,H$5:Q$84,"")))</f>
        <v>-</v>
      </c>
      <c r="S159" s="8"/>
      <c r="T159" s="177"/>
      <c r="U159" s="177"/>
      <c r="V159" s="177"/>
      <c r="W159" s="177"/>
      <c r="X159" s="177"/>
      <c r="Y159" s="177"/>
      <c r="Z159" s="19"/>
      <c r="AA159" s="19"/>
      <c r="AB159" s="19"/>
      <c r="AC159" s="19"/>
      <c r="AD159" s="19"/>
      <c r="AE159" s="19"/>
      <c r="AF159" s="19"/>
      <c r="AG159" s="19"/>
      <c r="AH159" s="19"/>
      <c r="AI159" s="19"/>
      <c r="AJ159" s="19"/>
      <c r="AK159" s="19"/>
      <c r="AL159" s="19"/>
      <c r="AM159" s="19"/>
      <c r="AN159" s="19"/>
      <c r="AO159" s="19"/>
      <c r="AP159" s="19"/>
      <c r="AQ159" s="19"/>
      <c r="AR159" s="19"/>
      <c r="AS159" s="19"/>
      <c r="AT159" s="19"/>
      <c r="AU159" s="19"/>
      <c r="AV159" s="19"/>
      <c r="AW159" s="19"/>
      <c r="AX159" s="19"/>
      <c r="AY159" s="19"/>
      <c r="AZ159" s="19"/>
      <c r="BA159" s="19"/>
      <c r="BB159" s="19"/>
      <c r="BC159" s="19"/>
      <c r="BF159" s="12"/>
      <c r="BG159" s="12"/>
      <c r="BH159" s="12"/>
      <c r="BI159" s="12"/>
      <c r="BJ159" s="12"/>
      <c r="BK159" s="12"/>
      <c r="BL159" s="12"/>
      <c r="BM159" s="12"/>
      <c r="BN159" s="12"/>
      <c r="BO159" s="12"/>
      <c r="BP159" s="12"/>
      <c r="BQ159" s="12"/>
      <c r="BR159" s="12"/>
      <c r="BS159" s="12"/>
      <c r="BT159" s="12"/>
      <c r="BU159" s="12"/>
    </row>
    <row r="160" spans="1:73" ht="12.75" customHeight="1">
      <c r="A160" s="19"/>
      <c r="B160" s="19"/>
      <c r="C160" s="118"/>
      <c r="D160" s="118"/>
      <c r="E160" s="136"/>
      <c r="F160" s="136"/>
      <c r="G160" s="153">
        <f t="shared" si="17"/>
        <v>14</v>
      </c>
      <c r="H160" s="178" t="str">
        <f t="array" ref="H160">IF(H117="-","-",COUNT(IF($R$5:$R$84=H$5:H$84,IF(H$5:H$84=$G160,H$5:H$84,""),""))/COUNT(IF($R$5:$R$84=$G160,H$5:H$84,"")))</f>
        <v>-</v>
      </c>
      <c r="I160" s="178" t="str">
        <f t="array" ref="I160">IF(I117="-","-",COUNT(IF($R$5:$R$84=I$5:I$84,IF(I$5:I$84=$G160,I$5:I$84,""),""))/COUNT(IF($R$5:$R$84=$G160,I$5:I$84,"")))</f>
        <v>-</v>
      </c>
      <c r="J160" s="178" t="str">
        <f t="array" ref="J160">IF(J117="-","-",COUNT(IF($R$5:$R$84=J$5:J$84,IF(J$5:J$84=$G160,J$5:J$84,""),""))/COUNT(IF($R$5:$R$84=$G160,J$5:J$84,"")))</f>
        <v>-</v>
      </c>
      <c r="K160" s="178" t="str">
        <f t="array" ref="K160">IF(K117="-","-",COUNT(IF($R$5:$R$84=K$5:K$84,IF(K$5:K$84=$G160,K$5:K$84,""),""))/COUNT(IF($R$5:$R$84=$G160,K$5:K$84,"")))</f>
        <v>-</v>
      </c>
      <c r="L160" s="178" t="str">
        <f t="array" ref="L160">IF(L117="-","-",COUNT(IF($R$5:$R$84=L$5:L$84,IF(L$5:L$84=$G160,L$5:L$84,""),""))/COUNT(IF($R$5:$R$84=$G160,L$5:L$84,"")))</f>
        <v>-</v>
      </c>
      <c r="M160" s="178" t="str">
        <f t="array" ref="M160">IF(M117="-","-",COUNT(IF($R$5:$R$84=M$5:M$84,IF(M$5:M$84=$G160,M$5:M$84,""),""))/COUNT(IF($R$5:$R$84=$G160,M$5:M$84,"")))</f>
        <v>-</v>
      </c>
      <c r="N160" s="178" t="str">
        <f t="array" ref="N160">IF(N117="-","-",COUNT(IF($R$5:$R$84=N$5:N$84,IF(N$5:N$84=$G160,N$5:N$84,""),""))/COUNT(IF($R$5:$R$84=$G160,N$5:N$84,"")))</f>
        <v>-</v>
      </c>
      <c r="O160" s="178"/>
      <c r="P160" s="178"/>
      <c r="Q160" s="178" t="str">
        <f t="array" ref="Q160">IF(Q117="-","-",COUNT(IF($R$5:$R$84=Q$5:Q$84,IF(Q$5:Q$84=$G160,Q$5:Q$84,""),""))/COUNT(IF($R$5:$R$84=$G160,Q$5:Q$84,"")))</f>
        <v>-</v>
      </c>
      <c r="R160" s="179" t="str">
        <f t="array" ref="R160">IF(H117:Q117="-","-",COUNT(IF($R$5:$R$84=H$5:Q$84,IF(H$5:Q$84=$G160,H$5:Q$84,""),""))/COUNT(IF($R$5:$R$84=$G160,H$5:Q$84,"")))</f>
        <v>-</v>
      </c>
      <c r="S160" s="8"/>
      <c r="T160" s="177"/>
      <c r="U160" s="177"/>
      <c r="V160" s="177"/>
      <c r="W160" s="177"/>
      <c r="X160" s="177"/>
      <c r="Y160" s="177"/>
      <c r="Z160" s="19"/>
      <c r="AA160" s="19"/>
      <c r="AB160" s="19"/>
      <c r="AC160" s="19"/>
      <c r="AD160" s="19"/>
      <c r="AE160" s="19"/>
      <c r="AF160" s="19"/>
      <c r="AG160" s="19"/>
      <c r="AH160" s="19"/>
      <c r="AI160" s="19"/>
      <c r="AJ160" s="19"/>
      <c r="AK160" s="19"/>
      <c r="AL160" s="19"/>
      <c r="AM160" s="19"/>
      <c r="AN160" s="19"/>
      <c r="AO160" s="19"/>
      <c r="AP160" s="19"/>
      <c r="AQ160" s="19"/>
      <c r="AR160" s="19"/>
      <c r="AS160" s="19"/>
      <c r="AT160" s="19"/>
      <c r="AU160" s="19"/>
      <c r="AV160" s="19"/>
      <c r="AW160" s="19"/>
      <c r="AX160" s="19"/>
      <c r="AY160" s="19"/>
      <c r="AZ160" s="19"/>
      <c r="BA160" s="19"/>
      <c r="BB160" s="19"/>
      <c r="BC160" s="19"/>
      <c r="BF160" s="12"/>
      <c r="BG160" s="12"/>
      <c r="BH160" s="12"/>
      <c r="BI160" s="12"/>
      <c r="BJ160" s="12"/>
      <c r="BK160" s="12"/>
      <c r="BL160" s="12"/>
      <c r="BM160" s="12"/>
      <c r="BN160" s="12"/>
      <c r="BO160" s="12"/>
      <c r="BP160" s="12"/>
      <c r="BQ160" s="12"/>
      <c r="BR160" s="12"/>
      <c r="BS160" s="12"/>
      <c r="BT160" s="12"/>
      <c r="BU160" s="12"/>
    </row>
    <row r="161" spans="1:73" ht="12.75" customHeight="1">
      <c r="A161" s="19"/>
      <c r="B161" s="19"/>
      <c r="C161" s="118"/>
      <c r="D161" s="118"/>
      <c r="E161" s="136"/>
      <c r="F161" s="136"/>
      <c r="G161" s="156">
        <f t="shared" si="17"/>
        <v>15</v>
      </c>
      <c r="H161" s="178" t="str">
        <f t="array" ref="H161">IF(H118="-","-",COUNT(IF($R$5:$R$84=H$5:H$84,IF(H$5:H$84=$G161,H$5:H$84,""),""))/COUNT(IF($R$5:$R$84=$G161,H$5:H$84,"")))</f>
        <v>-</v>
      </c>
      <c r="I161" s="178" t="str">
        <f t="array" ref="I161">IF(I118="-","-",COUNT(IF($R$5:$R$84=I$5:I$84,IF(I$5:I$84=$G161,I$5:I$84,""),""))/COUNT(IF($R$5:$R$84=$G161,I$5:I$84,"")))</f>
        <v>-</v>
      </c>
      <c r="J161" s="178" t="str">
        <f t="array" ref="J161">IF(J118="-","-",COUNT(IF($R$5:$R$84=J$5:J$84,IF(J$5:J$84=$G161,J$5:J$84,""),""))/COUNT(IF($R$5:$R$84=$G161,J$5:J$84,"")))</f>
        <v>-</v>
      </c>
      <c r="K161" s="178" t="str">
        <f t="array" ref="K161">IF(K118="-","-",COUNT(IF($R$5:$R$84=K$5:K$84,IF(K$5:K$84=$G161,K$5:K$84,""),""))/COUNT(IF($R$5:$R$84=$G161,K$5:K$84,"")))</f>
        <v>-</v>
      </c>
      <c r="L161" s="178" t="str">
        <f t="array" ref="L161">IF(L118="-","-",COUNT(IF($R$5:$R$84=L$5:L$84,IF(L$5:L$84=$G161,L$5:L$84,""),""))/COUNT(IF($R$5:$R$84=$G161,L$5:L$84,"")))</f>
        <v>-</v>
      </c>
      <c r="M161" s="178" t="str">
        <f t="array" ref="M161">IF(M118="-","-",COUNT(IF($R$5:$R$84=M$5:M$84,IF(M$5:M$84=$G161,M$5:M$84,""),""))/COUNT(IF($R$5:$R$84=$G161,M$5:M$84,"")))</f>
        <v>-</v>
      </c>
      <c r="N161" s="178" t="str">
        <f t="array" ref="N161">IF(N118="-","-",COUNT(IF($R$5:$R$84=N$5:N$84,IF(N$5:N$84=$G161,N$5:N$84,""),""))/COUNT(IF($R$5:$R$84=$G161,N$5:N$84,"")))</f>
        <v>-</v>
      </c>
      <c r="O161" s="178"/>
      <c r="P161" s="178"/>
      <c r="Q161" s="178" t="str">
        <f t="array" ref="Q161">IF(Q118="-","-",COUNT(IF($R$5:$R$84=Q$5:Q$84,IF(Q$5:Q$84=$G161,Q$5:Q$84,""),""))/COUNT(IF($R$5:$R$84=$G161,Q$5:Q$84,"")))</f>
        <v>-</v>
      </c>
      <c r="R161" s="180" t="str">
        <f t="array" ref="R161">IF(H118:Q118="-","-",COUNT(IF($R$5:$R$84=H$5:Q$84,IF(H$5:Q$84=$G161,H$5:Q$84,""),""))/COUNT(IF($R$5:$R$84=$G161,H$5:Q$84,"")))</f>
        <v>-</v>
      </c>
      <c r="S161" s="8"/>
      <c r="T161" s="177"/>
      <c r="U161" s="177"/>
      <c r="V161" s="177"/>
      <c r="W161" s="177"/>
      <c r="X161" s="177"/>
      <c r="Y161" s="177"/>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AW161" s="19"/>
      <c r="AX161" s="19"/>
      <c r="AY161" s="19"/>
      <c r="AZ161" s="19"/>
      <c r="BA161" s="19"/>
      <c r="BB161" s="19"/>
      <c r="BC161" s="19"/>
      <c r="BF161" s="12"/>
      <c r="BG161" s="12"/>
      <c r="BH161" s="12"/>
      <c r="BI161" s="12"/>
      <c r="BJ161" s="12"/>
      <c r="BK161" s="12"/>
      <c r="BL161" s="12"/>
      <c r="BM161" s="12"/>
      <c r="BN161" s="12"/>
      <c r="BO161" s="12"/>
      <c r="BP161" s="12"/>
      <c r="BQ161" s="12"/>
      <c r="BR161" s="12"/>
      <c r="BS161" s="12"/>
      <c r="BT161" s="12"/>
      <c r="BU161" s="12"/>
    </row>
    <row r="162" spans="1:73" ht="12.75" customHeight="1">
      <c r="A162" s="19"/>
      <c r="B162" s="19"/>
      <c r="C162" s="118"/>
      <c r="D162" s="606" t="s">
        <v>41</v>
      </c>
      <c r="E162" s="607"/>
      <c r="F162" s="608"/>
      <c r="G162" s="161" t="str">
        <f>$G$119</f>
        <v>0-15</v>
      </c>
      <c r="H162" s="181">
        <f t="shared" ref="H162:N162" si="18">IF(H119=0,"",SUMPRODUCT(H146:H161,H103:H118)/H119)</f>
        <v>0.84615384615384615</v>
      </c>
      <c r="I162" s="181">
        <f>IF(I119=0,"",SUMPRODUCT(I146:I161,I103:I118)/I119)</f>
        <v>0.86250000000000004</v>
      </c>
      <c r="J162" s="181">
        <f t="shared" si="18"/>
        <v>0.85</v>
      </c>
      <c r="K162" s="181">
        <f t="shared" si="18"/>
        <v>0.86250000000000004</v>
      </c>
      <c r="L162" s="181">
        <f t="shared" si="18"/>
        <v>0.71250000000000002</v>
      </c>
      <c r="M162" s="181">
        <f t="shared" si="18"/>
        <v>0.67500000000000004</v>
      </c>
      <c r="N162" s="181">
        <f t="shared" si="18"/>
        <v>0.67500000000000004</v>
      </c>
      <c r="O162" s="181"/>
      <c r="P162" s="181"/>
      <c r="Q162" s="181">
        <f>IF(Q119=0,"",SUMPRODUCT(Q146:Q161,Q103:Q118)/Q119)</f>
        <v>0.58750000000000002</v>
      </c>
      <c r="R162" s="614">
        <f>SUMPRODUCT(H162:Q162,H119:Q119)/SUM(H119:Q119)</f>
        <v>0.75862068965517238</v>
      </c>
      <c r="S162" s="8"/>
      <c r="T162" s="177"/>
      <c r="U162" s="177"/>
      <c r="V162" s="177"/>
      <c r="W162" s="177"/>
      <c r="X162" s="177"/>
      <c r="Y162" s="177"/>
      <c r="Z162" s="19"/>
      <c r="AA162" s="19"/>
      <c r="AB162" s="19"/>
      <c r="AC162" s="19"/>
      <c r="AD162" s="19"/>
      <c r="AE162" s="19"/>
      <c r="AF162" s="19"/>
      <c r="AG162" s="19"/>
      <c r="AH162" s="19"/>
      <c r="AI162" s="19"/>
      <c r="AJ162" s="19"/>
      <c r="AK162" s="19"/>
      <c r="AL162" s="19"/>
      <c r="AM162" s="19"/>
      <c r="AN162" s="19"/>
      <c r="AO162" s="19"/>
      <c r="AP162" s="19"/>
      <c r="AQ162" s="19"/>
      <c r="AR162" s="19"/>
      <c r="AS162" s="19"/>
      <c r="AT162" s="19"/>
      <c r="AU162" s="19"/>
      <c r="AV162" s="19"/>
      <c r="AW162" s="19"/>
      <c r="AX162" s="19"/>
      <c r="AY162" s="19"/>
      <c r="AZ162" s="19"/>
      <c r="BA162" s="19"/>
      <c r="BB162" s="19"/>
      <c r="BC162" s="19"/>
      <c r="BF162" s="12"/>
      <c r="BG162" s="12"/>
      <c r="BH162" s="12"/>
      <c r="BI162" s="12"/>
      <c r="BJ162" s="12"/>
      <c r="BK162" s="12"/>
      <c r="BL162" s="12"/>
      <c r="BM162" s="12"/>
      <c r="BN162" s="12"/>
      <c r="BO162" s="12"/>
      <c r="BP162" s="12"/>
      <c r="BQ162" s="12"/>
      <c r="BR162" s="12"/>
      <c r="BS162" s="12"/>
      <c r="BT162" s="12"/>
      <c r="BU162" s="12"/>
    </row>
    <row r="163" spans="1:73" ht="12.75" customHeight="1">
      <c r="A163" s="19"/>
      <c r="B163" s="19"/>
      <c r="C163" s="118"/>
      <c r="D163" s="118"/>
      <c r="E163" s="118"/>
      <c r="F163" s="164"/>
      <c r="G163" s="165" t="s">
        <v>42</v>
      </c>
      <c r="H163" s="182">
        <f t="shared" ref="H163:Q163" si="19">IF(H119=0,"",RANK(H162,$H$162:$Q$162))</f>
        <v>4</v>
      </c>
      <c r="I163" s="182">
        <f t="shared" si="19"/>
        <v>1</v>
      </c>
      <c r="J163" s="182">
        <f t="shared" si="19"/>
        <v>3</v>
      </c>
      <c r="K163" s="182">
        <f t="shared" si="19"/>
        <v>1</v>
      </c>
      <c r="L163" s="182">
        <f t="shared" si="19"/>
        <v>5</v>
      </c>
      <c r="M163" s="182">
        <f t="shared" si="19"/>
        <v>6</v>
      </c>
      <c r="N163" s="182">
        <f t="shared" si="19"/>
        <v>6</v>
      </c>
      <c r="O163" s="182"/>
      <c r="P163" s="182"/>
      <c r="Q163" s="182">
        <f t="shared" si="19"/>
        <v>8</v>
      </c>
      <c r="R163" s="615"/>
      <c r="S163" s="8"/>
      <c r="T163" s="141"/>
      <c r="U163" s="141"/>
      <c r="V163" s="141"/>
      <c r="W163" s="141"/>
      <c r="X163" s="141"/>
      <c r="Y163" s="141"/>
      <c r="Z163" s="19"/>
      <c r="AA163" s="19"/>
      <c r="AB163" s="19"/>
      <c r="AC163" s="19"/>
      <c r="AD163" s="19"/>
      <c r="AE163" s="19"/>
      <c r="AF163" s="19"/>
      <c r="AG163" s="19"/>
      <c r="AH163" s="19"/>
      <c r="AI163" s="19"/>
      <c r="AJ163" s="19"/>
      <c r="AK163" s="19"/>
      <c r="AL163" s="19"/>
      <c r="AM163" s="19"/>
      <c r="AN163" s="19"/>
      <c r="AO163" s="19"/>
      <c r="AP163" s="19"/>
      <c r="AQ163" s="19"/>
      <c r="AR163" s="19"/>
      <c r="AS163" s="19"/>
      <c r="AT163" s="19"/>
      <c r="AU163" s="19"/>
      <c r="AV163" s="19"/>
      <c r="AW163" s="19"/>
      <c r="AX163" s="19"/>
      <c r="AY163" s="19"/>
      <c r="AZ163" s="19"/>
      <c r="BA163" s="19"/>
      <c r="BB163" s="19"/>
      <c r="BC163" s="19"/>
      <c r="BF163" s="12"/>
      <c r="BG163" s="12"/>
      <c r="BH163" s="12"/>
      <c r="BI163" s="12"/>
      <c r="BJ163" s="12"/>
      <c r="BK163" s="12"/>
      <c r="BL163" s="12"/>
      <c r="BM163" s="12"/>
      <c r="BN163" s="12"/>
      <c r="BO163" s="12"/>
      <c r="BP163" s="12"/>
      <c r="BQ163" s="12"/>
      <c r="BR163" s="12"/>
      <c r="BS163" s="12"/>
      <c r="BT163" s="12"/>
      <c r="BU163" s="12"/>
    </row>
    <row r="164" spans="1:73" s="125" customFormat="1" ht="12.75" customHeight="1">
      <c r="A164" s="19"/>
      <c r="B164" s="19"/>
      <c r="C164" s="118"/>
      <c r="D164" s="118"/>
      <c r="E164" s="163"/>
      <c r="F164" s="163"/>
      <c r="G164" s="183"/>
      <c r="H164" s="169"/>
      <c r="I164" s="169"/>
      <c r="J164" s="169"/>
      <c r="K164" s="169"/>
      <c r="L164" s="169"/>
      <c r="M164" s="169"/>
      <c r="N164" s="169"/>
      <c r="O164" s="169"/>
      <c r="P164" s="169"/>
      <c r="Q164" s="169"/>
      <c r="R164" s="123"/>
      <c r="S164" s="8"/>
      <c r="T164" s="141"/>
      <c r="U164" s="141"/>
      <c r="V164" s="141"/>
      <c r="W164" s="141"/>
      <c r="X164" s="141"/>
      <c r="Y164" s="141"/>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AW164" s="19"/>
      <c r="AX164" s="19"/>
      <c r="AY164" s="19"/>
      <c r="AZ164" s="19"/>
      <c r="BA164" s="19"/>
      <c r="BB164" s="19"/>
      <c r="BC164" s="19"/>
      <c r="BF164" s="12"/>
      <c r="BG164" s="12"/>
      <c r="BH164" s="12"/>
      <c r="BI164" s="12"/>
      <c r="BJ164" s="12"/>
      <c r="BK164" s="12"/>
      <c r="BL164" s="12"/>
      <c r="BM164" s="12"/>
      <c r="BN164" s="12"/>
      <c r="BO164" s="12"/>
      <c r="BP164" s="12"/>
      <c r="BQ164" s="12"/>
      <c r="BR164" s="12"/>
      <c r="BS164" s="12"/>
      <c r="BT164" s="12"/>
      <c r="BU164" s="12"/>
    </row>
    <row r="165" spans="1:73" s="174" customFormat="1" ht="18" customHeight="1">
      <c r="A165" s="19"/>
      <c r="B165" s="19"/>
      <c r="C165" s="96"/>
      <c r="D165" s="96"/>
      <c r="E165" s="96"/>
      <c r="F165" s="96"/>
      <c r="G165" s="119" t="s">
        <v>118</v>
      </c>
      <c r="H165" s="184"/>
      <c r="I165" s="184"/>
      <c r="J165" s="185"/>
      <c r="K165" s="136"/>
      <c r="L165" s="136"/>
      <c r="M165" s="136"/>
      <c r="N165" s="136"/>
      <c r="O165" s="136"/>
      <c r="P165" s="136"/>
      <c r="Q165" s="136"/>
      <c r="R165" s="136"/>
      <c r="S165" s="8"/>
      <c r="T165" s="172"/>
      <c r="U165" s="172"/>
      <c r="V165" s="172"/>
      <c r="W165" s="172"/>
      <c r="X165" s="172"/>
      <c r="Y165" s="141"/>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98"/>
      <c r="AW165" s="98"/>
      <c r="AX165" s="98"/>
      <c r="AY165" s="98"/>
      <c r="AZ165" s="98"/>
      <c r="BA165" s="98"/>
      <c r="BB165" s="98"/>
      <c r="BC165" s="98"/>
      <c r="BD165" s="173"/>
      <c r="BE165" s="173"/>
      <c r="BF165" s="12"/>
      <c r="BG165" s="12"/>
      <c r="BH165" s="12"/>
      <c r="BI165" s="12"/>
      <c r="BJ165" s="12"/>
      <c r="BK165" s="12"/>
      <c r="BL165" s="12"/>
      <c r="BM165" s="12"/>
      <c r="BN165" s="12"/>
      <c r="BO165" s="12"/>
      <c r="BP165" s="12"/>
      <c r="BQ165" s="12"/>
      <c r="BR165" s="12"/>
      <c r="BS165" s="12"/>
      <c r="BT165" s="12"/>
      <c r="BU165" s="12"/>
    </row>
    <row r="166" spans="1:73" ht="24.75" customHeight="1">
      <c r="A166" s="19"/>
      <c r="B166" s="19"/>
      <c r="C166" s="118"/>
      <c r="D166" s="118"/>
      <c r="E166" s="126"/>
      <c r="F166" s="126"/>
      <c r="G166" s="147" t="str">
        <f>R3</f>
        <v>MODAL</v>
      </c>
      <c r="H166" s="464" t="str">
        <f t="shared" ref="H166:Q167" si="20">H3</f>
        <v>Norway Harald Senneset</v>
      </c>
      <c r="I166" s="464" t="str">
        <f t="shared" si="20"/>
        <v>Norway Hildegunn Mjanger</v>
      </c>
      <c r="J166" s="464" t="str">
        <f t="shared" si="20"/>
        <v>Scotland Peter Clark</v>
      </c>
      <c r="K166" s="468" t="str">
        <f t="shared" si="20"/>
        <v>United Kingdom Dave Brown</v>
      </c>
      <c r="L166" s="468" t="str">
        <f t="shared" si="20"/>
        <v>Sweden AnneMarie Palmén Bratt</v>
      </c>
      <c r="M166" s="468" t="str">
        <f t="shared" si="20"/>
        <v>Germany Friederike Beussel</v>
      </c>
      <c r="N166" s="468" t="str">
        <f t="shared" si="20"/>
        <v>Sweden Rajlie Sjöberg</v>
      </c>
      <c r="O166" s="468"/>
      <c r="P166" s="468"/>
      <c r="Q166" s="468" t="str">
        <f t="shared" si="20"/>
        <v>Germany Ines Wilhelms</v>
      </c>
      <c r="R166" s="129"/>
      <c r="S166" s="186"/>
      <c r="T166" s="141"/>
      <c r="U166" s="141"/>
      <c r="V166" s="141"/>
      <c r="W166" s="141"/>
      <c r="X166" s="141"/>
      <c r="Y166" s="141"/>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AW166" s="19"/>
      <c r="AX166" s="19"/>
      <c r="AY166" s="19"/>
      <c r="AZ166" s="19"/>
      <c r="BA166" s="19"/>
      <c r="BB166" s="19"/>
      <c r="BC166" s="19"/>
      <c r="BF166" s="12"/>
      <c r="BG166" s="12"/>
      <c r="BH166" s="12"/>
      <c r="BI166" s="12"/>
      <c r="BJ166" s="12"/>
      <c r="BK166" s="12"/>
      <c r="BL166" s="12"/>
      <c r="BM166" s="12"/>
      <c r="BN166" s="12"/>
      <c r="BO166" s="12"/>
      <c r="BP166" s="12"/>
      <c r="BQ166" s="12"/>
      <c r="BR166" s="12"/>
      <c r="BS166" s="12"/>
      <c r="BT166" s="12"/>
      <c r="BU166" s="12"/>
    </row>
    <row r="167" spans="1:73" ht="12.75" customHeight="1">
      <c r="A167" s="19"/>
      <c r="B167" s="19"/>
      <c r="C167" s="118"/>
      <c r="D167" s="118"/>
      <c r="E167" s="126"/>
      <c r="F167" s="126"/>
      <c r="G167" s="132" t="str">
        <f>R4</f>
        <v>(R1-R5)</v>
      </c>
      <c r="H167" s="149" t="str">
        <f t="shared" si="20"/>
        <v>Leser 1</v>
      </c>
      <c r="I167" s="149" t="str">
        <f t="shared" si="20"/>
        <v>Leser 2</v>
      </c>
      <c r="J167" s="149" t="str">
        <f t="shared" si="20"/>
        <v>Leser 3</v>
      </c>
      <c r="K167" s="149" t="str">
        <f t="shared" si="20"/>
        <v>Leser 4</v>
      </c>
      <c r="L167" s="149" t="str">
        <f t="shared" si="20"/>
        <v>Leser 5</v>
      </c>
      <c r="M167" s="149" t="str">
        <f t="shared" si="20"/>
        <v>Leser 6</v>
      </c>
      <c r="N167" s="149" t="str">
        <f t="shared" si="20"/>
        <v>Leser 7</v>
      </c>
      <c r="O167" s="149"/>
      <c r="P167" s="149"/>
      <c r="Q167" s="149" t="str">
        <f t="shared" si="20"/>
        <v>Leser 10</v>
      </c>
      <c r="R167" s="133" t="s">
        <v>39</v>
      </c>
      <c r="S167" s="186"/>
      <c r="T167" s="141"/>
      <c r="U167" s="141"/>
      <c r="V167" s="141"/>
      <c r="W167" s="141"/>
      <c r="X167" s="141"/>
      <c r="Y167" s="141"/>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AW167" s="19"/>
      <c r="AX167" s="19"/>
      <c r="AY167" s="19"/>
      <c r="AZ167" s="19"/>
      <c r="BA167" s="19"/>
      <c r="BB167" s="19"/>
      <c r="BC167" s="19"/>
      <c r="BF167" s="12"/>
      <c r="BG167" s="12"/>
      <c r="BH167" s="12"/>
      <c r="BI167" s="12"/>
      <c r="BJ167" s="12"/>
      <c r="BK167" s="12"/>
      <c r="BL167" s="12"/>
      <c r="BM167" s="12"/>
      <c r="BN167" s="12"/>
      <c r="BO167" s="12"/>
      <c r="BP167" s="12"/>
      <c r="BQ167" s="12"/>
      <c r="BR167" s="12"/>
      <c r="BS167" s="12"/>
      <c r="BT167" s="12"/>
      <c r="BU167" s="12"/>
    </row>
    <row r="168" spans="1:73" ht="12.75" customHeight="1">
      <c r="A168" s="19"/>
      <c r="B168" s="19"/>
      <c r="C168" s="118"/>
      <c r="D168" s="118"/>
      <c r="E168" s="136"/>
      <c r="F168" s="136"/>
      <c r="G168" s="150">
        <v>0</v>
      </c>
      <c r="H168" s="187" t="str">
        <f t="shared" ref="H168:R183" si="21">IF(H103="-","-",H309-$G168)</f>
        <v>-</v>
      </c>
      <c r="I168" s="187" t="str">
        <f t="shared" si="21"/>
        <v>-</v>
      </c>
      <c r="J168" s="187" t="str">
        <f t="shared" si="21"/>
        <v>-</v>
      </c>
      <c r="K168" s="187" t="str">
        <f t="shared" si="21"/>
        <v>-</v>
      </c>
      <c r="L168" s="187" t="str">
        <f t="shared" si="21"/>
        <v>-</v>
      </c>
      <c r="M168" s="187" t="str">
        <f t="shared" si="21"/>
        <v>-</v>
      </c>
      <c r="N168" s="187" t="str">
        <f t="shared" si="21"/>
        <v>-</v>
      </c>
      <c r="O168" s="187"/>
      <c r="P168" s="187"/>
      <c r="Q168" s="187" t="str">
        <f t="shared" si="21"/>
        <v>-</v>
      </c>
      <c r="R168" s="188" t="str">
        <f t="shared" si="21"/>
        <v>-</v>
      </c>
      <c r="S168" s="186"/>
      <c r="T168" s="141"/>
      <c r="U168" s="141"/>
      <c r="V168" s="141"/>
      <c r="W168" s="141"/>
      <c r="X168" s="141"/>
      <c r="Y168" s="141"/>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AW168" s="19"/>
      <c r="AX168" s="19"/>
      <c r="AY168" s="19"/>
      <c r="AZ168" s="19"/>
      <c r="BA168" s="19"/>
      <c r="BB168" s="19"/>
      <c r="BC168" s="19"/>
      <c r="BF168" s="12"/>
      <c r="BG168" s="12"/>
      <c r="BH168" s="12"/>
      <c r="BI168" s="12"/>
      <c r="BJ168" s="12"/>
      <c r="BK168" s="12"/>
      <c r="BL168" s="12"/>
      <c r="BM168" s="12"/>
      <c r="BN168" s="12"/>
      <c r="BO168" s="12"/>
      <c r="BP168" s="12"/>
      <c r="BQ168" s="12"/>
      <c r="BR168" s="12"/>
      <c r="BS168" s="12"/>
      <c r="BT168" s="12"/>
      <c r="BU168" s="12"/>
    </row>
    <row r="169" spans="1:73" ht="12.75" customHeight="1">
      <c r="A169" s="19"/>
      <c r="B169" s="19"/>
      <c r="C169" s="118"/>
      <c r="D169" s="118"/>
      <c r="E169" s="136"/>
      <c r="F169" s="136"/>
      <c r="G169" s="153">
        <f t="shared" ref="G169:G183" si="22">G168+1</f>
        <v>1</v>
      </c>
      <c r="H169" s="189" t="str">
        <f t="shared" si="21"/>
        <v>-</v>
      </c>
      <c r="I169" s="189" t="str">
        <f t="shared" si="21"/>
        <v>-</v>
      </c>
      <c r="J169" s="189" t="str">
        <f t="shared" si="21"/>
        <v>-</v>
      </c>
      <c r="K169" s="189" t="str">
        <f t="shared" si="21"/>
        <v>-</v>
      </c>
      <c r="L169" s="189" t="str">
        <f t="shared" si="21"/>
        <v>-</v>
      </c>
      <c r="M169" s="189" t="str">
        <f t="shared" si="21"/>
        <v>-</v>
      </c>
      <c r="N169" s="189" t="str">
        <f t="shared" si="21"/>
        <v>-</v>
      </c>
      <c r="O169" s="189"/>
      <c r="P169" s="189"/>
      <c r="Q169" s="189" t="str">
        <f t="shared" si="21"/>
        <v>-</v>
      </c>
      <c r="R169" s="190" t="str">
        <f t="shared" si="21"/>
        <v>-</v>
      </c>
      <c r="S169" s="186"/>
      <c r="T169" s="141"/>
      <c r="U169" s="141"/>
      <c r="V169" s="141"/>
      <c r="W169" s="141"/>
      <c r="X169" s="141"/>
      <c r="Y169" s="141"/>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AW169" s="19"/>
      <c r="AX169" s="19"/>
      <c r="AY169" s="19"/>
      <c r="AZ169" s="19"/>
      <c r="BA169" s="19"/>
      <c r="BB169" s="19"/>
      <c r="BC169" s="19"/>
      <c r="BF169" s="12"/>
      <c r="BG169" s="12"/>
      <c r="BH169" s="12"/>
      <c r="BI169" s="12"/>
      <c r="BJ169" s="12"/>
      <c r="BK169" s="12"/>
      <c r="BL169" s="12"/>
      <c r="BM169" s="12"/>
      <c r="BN169" s="12"/>
      <c r="BO169" s="12"/>
      <c r="BP169" s="12"/>
      <c r="BQ169" s="12"/>
      <c r="BR169" s="12"/>
      <c r="BS169" s="12"/>
      <c r="BT169" s="12"/>
      <c r="BU169" s="12"/>
    </row>
    <row r="170" spans="1:73" ht="12.75" customHeight="1">
      <c r="A170" s="19"/>
      <c r="B170" s="19"/>
      <c r="C170" s="118"/>
      <c r="D170" s="118"/>
      <c r="E170" s="136"/>
      <c r="F170" s="136"/>
      <c r="G170" s="153">
        <f t="shared" si="22"/>
        <v>2</v>
      </c>
      <c r="H170" s="189">
        <f t="shared" si="21"/>
        <v>0</v>
      </c>
      <c r="I170" s="189">
        <f t="shared" si="21"/>
        <v>0</v>
      </c>
      <c r="J170" s="189">
        <f t="shared" si="21"/>
        <v>0</v>
      </c>
      <c r="K170" s="189">
        <f t="shared" si="21"/>
        <v>0</v>
      </c>
      <c r="L170" s="189">
        <f t="shared" si="21"/>
        <v>0.5</v>
      </c>
      <c r="M170" s="189">
        <f t="shared" si="21"/>
        <v>0</v>
      </c>
      <c r="N170" s="189">
        <f t="shared" si="21"/>
        <v>0</v>
      </c>
      <c r="O170" s="189"/>
      <c r="P170" s="189"/>
      <c r="Q170" s="189">
        <f t="shared" si="21"/>
        <v>0</v>
      </c>
      <c r="R170" s="190">
        <f t="shared" si="21"/>
        <v>4.9999999999999822E-2</v>
      </c>
      <c r="S170" s="186"/>
      <c r="T170" s="141"/>
      <c r="U170" s="141"/>
      <c r="V170" s="141"/>
      <c r="W170" s="141"/>
      <c r="X170" s="141"/>
      <c r="Y170" s="141"/>
      <c r="Z170" s="19"/>
      <c r="AA170" s="19"/>
      <c r="AB170" s="19"/>
      <c r="AC170" s="19"/>
      <c r="AD170" s="19"/>
      <c r="AE170" s="19"/>
      <c r="AF170" s="19"/>
      <c r="AG170" s="19"/>
      <c r="AH170" s="19"/>
      <c r="AI170" s="19"/>
      <c r="AJ170" s="19"/>
      <c r="AK170" s="19"/>
      <c r="AL170" s="19"/>
      <c r="AM170" s="19"/>
      <c r="AN170" s="19"/>
      <c r="AO170" s="19"/>
      <c r="AP170" s="19"/>
      <c r="AQ170" s="19"/>
      <c r="AR170" s="19"/>
      <c r="AS170" s="19"/>
      <c r="AT170" s="19"/>
      <c r="AU170" s="19"/>
      <c r="AV170" s="19"/>
      <c r="AW170" s="19"/>
      <c r="AX170" s="19"/>
      <c r="AY170" s="19"/>
      <c r="AZ170" s="19"/>
      <c r="BA170" s="19"/>
      <c r="BB170" s="19"/>
      <c r="BC170" s="19"/>
      <c r="BF170" s="12"/>
      <c r="BG170" s="12"/>
      <c r="BH170" s="12"/>
      <c r="BI170" s="12"/>
      <c r="BJ170" s="12"/>
      <c r="BK170" s="12"/>
      <c r="BL170" s="12"/>
      <c r="BM170" s="12"/>
      <c r="BN170" s="12"/>
      <c r="BO170" s="12"/>
      <c r="BP170" s="12"/>
      <c r="BQ170" s="12"/>
      <c r="BR170" s="12"/>
      <c r="BS170" s="12"/>
      <c r="BT170" s="12"/>
      <c r="BU170" s="12"/>
    </row>
    <row r="171" spans="1:73" ht="12.75" customHeight="1">
      <c r="A171" s="19"/>
      <c r="B171" s="19"/>
      <c r="C171" s="118"/>
      <c r="D171" s="118"/>
      <c r="E171" s="136"/>
      <c r="F171" s="136"/>
      <c r="G171" s="153">
        <f t="shared" si="22"/>
        <v>3</v>
      </c>
      <c r="H171" s="189">
        <f t="shared" si="21"/>
        <v>0</v>
      </c>
      <c r="I171" s="189">
        <f t="shared" si="21"/>
        <v>0</v>
      </c>
      <c r="J171" s="189">
        <f t="shared" si="21"/>
        <v>0.11111111111111116</v>
      </c>
      <c r="K171" s="189">
        <f t="shared" si="21"/>
        <v>-0.33333333333333348</v>
      </c>
      <c r="L171" s="189">
        <f t="shared" si="21"/>
        <v>0</v>
      </c>
      <c r="M171" s="189">
        <f t="shared" si="21"/>
        <v>0.11111111111111116</v>
      </c>
      <c r="N171" s="189">
        <f t="shared" si="21"/>
        <v>0.55555555555555536</v>
      </c>
      <c r="O171" s="189"/>
      <c r="P171" s="189"/>
      <c r="Q171" s="189">
        <f t="shared" si="21"/>
        <v>0.22222222222222232</v>
      </c>
      <c r="R171" s="190">
        <f t="shared" si="21"/>
        <v>0.12359550561797761</v>
      </c>
      <c r="S171" s="186"/>
      <c r="T171" s="141"/>
      <c r="U171" s="141"/>
      <c r="V171" s="141"/>
      <c r="W171" s="141"/>
      <c r="X171" s="141"/>
      <c r="Y171" s="141"/>
      <c r="Z171" s="19"/>
      <c r="AA171" s="19"/>
      <c r="AB171" s="19"/>
      <c r="AC171" s="19"/>
      <c r="AD171" s="19"/>
      <c r="AE171" s="19"/>
      <c r="AF171" s="19"/>
      <c r="AG171" s="19"/>
      <c r="AH171" s="19"/>
      <c r="AI171" s="19"/>
      <c r="AJ171" s="19"/>
      <c r="AK171" s="19"/>
      <c r="AL171" s="19"/>
      <c r="AM171" s="19"/>
      <c r="AN171" s="19"/>
      <c r="AO171" s="19"/>
      <c r="AP171" s="19"/>
      <c r="AQ171" s="19"/>
      <c r="AR171" s="19"/>
      <c r="AS171" s="19"/>
      <c r="AT171" s="19"/>
      <c r="AU171" s="19"/>
      <c r="AV171" s="19"/>
      <c r="AW171" s="19"/>
      <c r="AX171" s="19"/>
      <c r="AY171" s="19"/>
      <c r="AZ171" s="19"/>
      <c r="BA171" s="19"/>
      <c r="BB171" s="19"/>
      <c r="BC171" s="19"/>
      <c r="BF171" s="12"/>
      <c r="BG171" s="12"/>
      <c r="BH171" s="12"/>
      <c r="BI171" s="12"/>
      <c r="BJ171" s="12"/>
      <c r="BK171" s="12"/>
      <c r="BL171" s="12"/>
      <c r="BM171" s="12"/>
      <c r="BN171" s="12"/>
      <c r="BO171" s="12"/>
      <c r="BP171" s="12"/>
      <c r="BQ171" s="12"/>
      <c r="BR171" s="12"/>
      <c r="BS171" s="12"/>
      <c r="BT171" s="12"/>
      <c r="BU171" s="12"/>
    </row>
    <row r="172" spans="1:73" ht="12.75" customHeight="1">
      <c r="A172" s="19"/>
      <c r="B172" s="19"/>
      <c r="C172" s="118"/>
      <c r="D172" s="118"/>
      <c r="E172" s="136"/>
      <c r="F172" s="136"/>
      <c r="G172" s="153">
        <f t="shared" si="22"/>
        <v>4</v>
      </c>
      <c r="H172" s="189">
        <f t="shared" si="21"/>
        <v>0</v>
      </c>
      <c r="I172" s="189">
        <f t="shared" si="21"/>
        <v>-0.13043478260869579</v>
      </c>
      <c r="J172" s="189">
        <f t="shared" si="21"/>
        <v>-0.30434782608695654</v>
      </c>
      <c r="K172" s="189">
        <f t="shared" si="21"/>
        <v>-0.17391304347826075</v>
      </c>
      <c r="L172" s="189">
        <f t="shared" si="21"/>
        <v>0.17391304347826075</v>
      </c>
      <c r="M172" s="189">
        <f t="shared" si="21"/>
        <v>0.17391304347826075</v>
      </c>
      <c r="N172" s="189">
        <f t="shared" si="21"/>
        <v>0.21739130434782616</v>
      </c>
      <c r="O172" s="189"/>
      <c r="P172" s="189"/>
      <c r="Q172" s="189">
        <f t="shared" si="21"/>
        <v>4.347826086956541E-2</v>
      </c>
      <c r="R172" s="190">
        <f t="shared" si="21"/>
        <v>-3.0434782608695699E-2</v>
      </c>
      <c r="S172" s="186"/>
      <c r="T172" s="141"/>
      <c r="U172" s="141"/>
      <c r="V172" s="141"/>
      <c r="W172" s="141"/>
      <c r="X172" s="141"/>
      <c r="Y172" s="141"/>
      <c r="Z172" s="19"/>
      <c r="AA172" s="19"/>
      <c r="AB172" s="19"/>
      <c r="AC172" s="19"/>
      <c r="AD172" s="19"/>
      <c r="AE172" s="19"/>
      <c r="AF172" s="19"/>
      <c r="AG172" s="19"/>
      <c r="AH172" s="19"/>
      <c r="AI172" s="19"/>
      <c r="AJ172" s="19"/>
      <c r="AK172" s="19"/>
      <c r="AL172" s="19"/>
      <c r="AM172" s="19"/>
      <c r="AN172" s="19"/>
      <c r="AO172" s="19"/>
      <c r="AP172" s="19"/>
      <c r="AQ172" s="19"/>
      <c r="AR172" s="19"/>
      <c r="AS172" s="19"/>
      <c r="AT172" s="19"/>
      <c r="AU172" s="19"/>
      <c r="AV172" s="19"/>
      <c r="AW172" s="19"/>
      <c r="AX172" s="19"/>
      <c r="AY172" s="19"/>
      <c r="AZ172" s="19"/>
      <c r="BA172" s="19"/>
      <c r="BB172" s="19"/>
      <c r="BC172" s="19"/>
      <c r="BF172" s="12"/>
      <c r="BG172" s="12"/>
      <c r="BH172" s="12"/>
      <c r="BI172" s="12"/>
      <c r="BJ172" s="12"/>
      <c r="BK172" s="12"/>
      <c r="BL172" s="12"/>
      <c r="BM172" s="12"/>
      <c r="BN172" s="12"/>
      <c r="BO172" s="12"/>
      <c r="BP172" s="12"/>
      <c r="BQ172" s="12"/>
      <c r="BR172" s="12"/>
      <c r="BS172" s="12"/>
      <c r="BT172" s="12"/>
      <c r="BU172" s="12"/>
    </row>
    <row r="173" spans="1:73" ht="12.75" customHeight="1">
      <c r="A173" s="19"/>
      <c r="B173" s="19"/>
      <c r="C173" s="118"/>
      <c r="D173" s="118"/>
      <c r="E173" s="136"/>
      <c r="F173" s="136"/>
      <c r="G173" s="153">
        <f t="shared" si="22"/>
        <v>5</v>
      </c>
      <c r="H173" s="189">
        <f t="shared" si="21"/>
        <v>0.22222222222222232</v>
      </c>
      <c r="I173" s="189">
        <f t="shared" si="21"/>
        <v>5.2631578947368141E-2</v>
      </c>
      <c r="J173" s="189">
        <f t="shared" si="21"/>
        <v>-0.21052631578947345</v>
      </c>
      <c r="K173" s="189">
        <f t="shared" si="21"/>
        <v>-5.2631578947368141E-2</v>
      </c>
      <c r="L173" s="189">
        <f t="shared" si="21"/>
        <v>0</v>
      </c>
      <c r="M173" s="189">
        <f t="shared" si="21"/>
        <v>-0.36842105263157876</v>
      </c>
      <c r="N173" s="189">
        <f t="shared" si="21"/>
        <v>0.10526315789473717</v>
      </c>
      <c r="O173" s="189"/>
      <c r="P173" s="189"/>
      <c r="Q173" s="189">
        <f t="shared" si="21"/>
        <v>-0.73684210526315752</v>
      </c>
      <c r="R173" s="190">
        <f t="shared" si="21"/>
        <v>-0.33862433862433861</v>
      </c>
      <c r="S173" s="186"/>
      <c r="T173" s="141"/>
      <c r="U173" s="141"/>
      <c r="V173" s="141"/>
      <c r="W173" s="141"/>
      <c r="X173" s="141"/>
      <c r="Y173" s="141"/>
      <c r="Z173" s="19"/>
      <c r="AA173" s="19"/>
      <c r="AB173" s="19"/>
      <c r="AC173" s="19"/>
      <c r="AD173" s="19"/>
      <c r="AE173" s="19"/>
      <c r="AF173" s="19"/>
      <c r="AG173" s="19"/>
      <c r="AH173" s="19"/>
      <c r="AI173" s="19"/>
      <c r="AJ173" s="19"/>
      <c r="AK173" s="19"/>
      <c r="AL173" s="19"/>
      <c r="AM173" s="19"/>
      <c r="AN173" s="19"/>
      <c r="AO173" s="19"/>
      <c r="AP173" s="19"/>
      <c r="AQ173" s="19"/>
      <c r="AR173" s="19"/>
      <c r="AS173" s="19"/>
      <c r="AT173" s="19"/>
      <c r="AU173" s="19"/>
      <c r="AV173" s="19"/>
      <c r="AW173" s="19"/>
      <c r="AX173" s="19"/>
      <c r="AY173" s="19"/>
      <c r="AZ173" s="19"/>
      <c r="BA173" s="19"/>
      <c r="BB173" s="19"/>
      <c r="BC173" s="19"/>
      <c r="BF173" s="12"/>
      <c r="BG173" s="12"/>
      <c r="BH173" s="12"/>
      <c r="BI173" s="12"/>
      <c r="BJ173" s="12"/>
      <c r="BK173" s="12"/>
      <c r="BL173" s="12"/>
      <c r="BM173" s="12"/>
      <c r="BN173" s="12"/>
      <c r="BO173" s="12"/>
      <c r="BP173" s="12"/>
      <c r="BQ173" s="12"/>
      <c r="BR173" s="12"/>
      <c r="BS173" s="12"/>
      <c r="BT173" s="12"/>
      <c r="BU173" s="12"/>
    </row>
    <row r="174" spans="1:73" ht="12.75" customHeight="1">
      <c r="A174" s="19"/>
      <c r="B174" s="19"/>
      <c r="C174" s="118"/>
      <c r="D174" s="118"/>
      <c r="E174" s="136"/>
      <c r="F174" s="136"/>
      <c r="G174" s="153">
        <f t="shared" si="22"/>
        <v>6</v>
      </c>
      <c r="H174" s="189">
        <f t="shared" si="21"/>
        <v>0.29411764705882337</v>
      </c>
      <c r="I174" s="189">
        <f t="shared" si="21"/>
        <v>0.17647058823529438</v>
      </c>
      <c r="J174" s="189">
        <f t="shared" si="21"/>
        <v>-0.47058823529411775</v>
      </c>
      <c r="K174" s="189">
        <f t="shared" si="21"/>
        <v>-0.17647058823529438</v>
      </c>
      <c r="L174" s="189">
        <f t="shared" si="21"/>
        <v>-0.11764705882352899</v>
      </c>
      <c r="M174" s="189">
        <f t="shared" si="21"/>
        <v>-5.8823529411764497E-2</v>
      </c>
      <c r="N174" s="189">
        <f t="shared" si="21"/>
        <v>0.17647058823529438</v>
      </c>
      <c r="O174" s="189"/>
      <c r="P174" s="189"/>
      <c r="Q174" s="189">
        <f t="shared" si="21"/>
        <v>-0.64705882352941213</v>
      </c>
      <c r="R174" s="190">
        <f t="shared" si="21"/>
        <v>-0.54117647058823515</v>
      </c>
      <c r="S174" s="186"/>
      <c r="T174" s="141"/>
      <c r="U174" s="141"/>
      <c r="V174" s="141"/>
      <c r="W174" s="141"/>
      <c r="X174" s="141"/>
      <c r="Y174" s="141"/>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F174" s="12"/>
      <c r="BG174" s="12"/>
      <c r="BH174" s="12"/>
      <c r="BI174" s="12"/>
      <c r="BJ174" s="12"/>
      <c r="BK174" s="12"/>
      <c r="BL174" s="12"/>
      <c r="BM174" s="12"/>
      <c r="BN174" s="12"/>
      <c r="BO174" s="12"/>
      <c r="BP174" s="12"/>
      <c r="BQ174" s="12"/>
      <c r="BR174" s="12"/>
      <c r="BS174" s="12"/>
      <c r="BT174" s="12"/>
      <c r="BU174" s="12"/>
    </row>
    <row r="175" spans="1:73" ht="12.75" customHeight="1">
      <c r="A175" s="19"/>
      <c r="B175" s="19"/>
      <c r="C175" s="118"/>
      <c r="D175" s="118"/>
      <c r="E175" s="136"/>
      <c r="F175" s="136"/>
      <c r="G175" s="153">
        <f t="shared" si="22"/>
        <v>7</v>
      </c>
      <c r="H175" s="189">
        <f t="shared" si="21"/>
        <v>0</v>
      </c>
      <c r="I175" s="189">
        <f t="shared" si="21"/>
        <v>0.14285714285714324</v>
      </c>
      <c r="J175" s="189">
        <f t="shared" si="21"/>
        <v>0</v>
      </c>
      <c r="K175" s="189">
        <f t="shared" si="21"/>
        <v>0</v>
      </c>
      <c r="L175" s="189">
        <f t="shared" si="21"/>
        <v>-0.71428571428571441</v>
      </c>
      <c r="M175" s="189">
        <f t="shared" si="21"/>
        <v>0.42857142857142883</v>
      </c>
      <c r="N175" s="189">
        <f t="shared" si="21"/>
        <v>-0.57142857142857117</v>
      </c>
      <c r="O175" s="189"/>
      <c r="P175" s="189"/>
      <c r="Q175" s="189">
        <f t="shared" si="21"/>
        <v>-1.7142857142857144</v>
      </c>
      <c r="R175" s="190">
        <f t="shared" si="21"/>
        <v>-1.0285714285714285</v>
      </c>
      <c r="S175" s="186"/>
      <c r="T175" s="141"/>
      <c r="U175" s="141"/>
      <c r="V175" s="141"/>
      <c r="W175" s="141"/>
      <c r="X175" s="141"/>
      <c r="Y175" s="141"/>
      <c r="Z175" s="19"/>
      <c r="AA175" s="19"/>
      <c r="AB175" s="19"/>
      <c r="AC175" s="19"/>
      <c r="AD175" s="19"/>
      <c r="AE175" s="19"/>
      <c r="AF175" s="19"/>
      <c r="AG175" s="19"/>
      <c r="AH175" s="19"/>
      <c r="AI175" s="19"/>
      <c r="AJ175" s="19"/>
      <c r="AK175" s="19"/>
      <c r="AL175" s="19"/>
      <c r="AM175" s="19"/>
      <c r="AN175" s="19"/>
      <c r="AO175" s="19"/>
      <c r="AP175" s="19"/>
      <c r="AQ175" s="19"/>
      <c r="AR175" s="19"/>
      <c r="AS175" s="19"/>
      <c r="AT175" s="19"/>
      <c r="AU175" s="19"/>
      <c r="AV175" s="19"/>
      <c r="AW175" s="19"/>
      <c r="AX175" s="19"/>
      <c r="AY175" s="19"/>
      <c r="AZ175" s="19"/>
      <c r="BA175" s="19"/>
      <c r="BB175" s="19"/>
      <c r="BC175" s="19"/>
      <c r="BF175" s="12"/>
      <c r="BG175" s="12"/>
      <c r="BH175" s="12"/>
      <c r="BI175" s="12"/>
      <c r="BJ175" s="12"/>
      <c r="BK175" s="12"/>
      <c r="BL175" s="12"/>
      <c r="BM175" s="12"/>
      <c r="BN175" s="12"/>
      <c r="BO175" s="12"/>
      <c r="BP175" s="12"/>
      <c r="BQ175" s="12"/>
      <c r="BR175" s="12"/>
      <c r="BS175" s="12"/>
      <c r="BT175" s="12"/>
      <c r="BU175" s="12"/>
    </row>
    <row r="176" spans="1:73" ht="12.75" customHeight="1">
      <c r="A176" s="19"/>
      <c r="B176" s="19"/>
      <c r="C176" s="118"/>
      <c r="D176" s="118"/>
      <c r="E176" s="136"/>
      <c r="F176" s="136"/>
      <c r="G176" s="153">
        <f t="shared" si="22"/>
        <v>8</v>
      </c>
      <c r="H176" s="189" t="str">
        <f t="shared" si="21"/>
        <v>-</v>
      </c>
      <c r="I176" s="189" t="str">
        <f t="shared" si="21"/>
        <v>-</v>
      </c>
      <c r="J176" s="189" t="str">
        <f t="shared" si="21"/>
        <v>-</v>
      </c>
      <c r="K176" s="189" t="str">
        <f t="shared" si="21"/>
        <v>-</v>
      </c>
      <c r="L176" s="189" t="str">
        <f t="shared" si="21"/>
        <v>-</v>
      </c>
      <c r="M176" s="189" t="str">
        <f t="shared" si="21"/>
        <v>-</v>
      </c>
      <c r="N176" s="189" t="str">
        <f t="shared" si="21"/>
        <v>-</v>
      </c>
      <c r="O176" s="189"/>
      <c r="P176" s="189"/>
      <c r="Q176" s="189" t="str">
        <f t="shared" si="21"/>
        <v>-</v>
      </c>
      <c r="R176" s="190" t="str">
        <f t="shared" si="21"/>
        <v>-</v>
      </c>
      <c r="S176" s="186"/>
      <c r="T176" s="141"/>
      <c r="U176" s="141"/>
      <c r="V176" s="141"/>
      <c r="W176" s="141"/>
      <c r="X176" s="141"/>
      <c r="Y176" s="141"/>
      <c r="Z176" s="19"/>
      <c r="AA176" s="19"/>
      <c r="AB176" s="19"/>
      <c r="AC176" s="19"/>
      <c r="AD176" s="19"/>
      <c r="AE176" s="19"/>
      <c r="AF176" s="19"/>
      <c r="AG176" s="19"/>
      <c r="AH176" s="19"/>
      <c r="AI176" s="19"/>
      <c r="AJ176" s="19"/>
      <c r="AK176" s="19"/>
      <c r="AL176" s="19"/>
      <c r="AM176" s="19"/>
      <c r="AN176" s="19"/>
      <c r="AO176" s="19"/>
      <c r="AP176" s="19"/>
      <c r="AQ176" s="19"/>
      <c r="AR176" s="19"/>
      <c r="AS176" s="19"/>
      <c r="AT176" s="19"/>
      <c r="AU176" s="19"/>
      <c r="AV176" s="19"/>
      <c r="AW176" s="19"/>
      <c r="AX176" s="19"/>
      <c r="AY176" s="19"/>
      <c r="AZ176" s="19"/>
      <c r="BA176" s="19"/>
      <c r="BB176" s="19"/>
      <c r="BC176" s="19"/>
      <c r="BF176" s="12"/>
      <c r="BG176" s="12"/>
      <c r="BH176" s="12"/>
      <c r="BI176" s="12"/>
      <c r="BJ176" s="12"/>
      <c r="BK176" s="12"/>
      <c r="BL176" s="12"/>
      <c r="BM176" s="12"/>
      <c r="BN176" s="12"/>
      <c r="BO176" s="12"/>
      <c r="BP176" s="12"/>
      <c r="BQ176" s="12"/>
      <c r="BR176" s="12"/>
      <c r="BS176" s="12"/>
      <c r="BT176" s="12"/>
      <c r="BU176" s="12"/>
    </row>
    <row r="177" spans="1:73" ht="12.75" customHeight="1">
      <c r="A177" s="19"/>
      <c r="B177" s="19"/>
      <c r="C177" s="118"/>
      <c r="D177" s="118"/>
      <c r="E177" s="136"/>
      <c r="F177" s="136"/>
      <c r="G177" s="153">
        <f t="shared" si="22"/>
        <v>9</v>
      </c>
      <c r="H177" s="189">
        <f t="shared" si="21"/>
        <v>-1.5</v>
      </c>
      <c r="I177" s="189">
        <f t="shared" si="21"/>
        <v>0</v>
      </c>
      <c r="J177" s="189">
        <f t="shared" si="21"/>
        <v>0.5</v>
      </c>
      <c r="K177" s="189">
        <f t="shared" si="21"/>
        <v>-1.5</v>
      </c>
      <c r="L177" s="189">
        <f t="shared" si="21"/>
        <v>-1.5</v>
      </c>
      <c r="M177" s="189">
        <f t="shared" si="21"/>
        <v>-0.5</v>
      </c>
      <c r="N177" s="189">
        <f t="shared" si="21"/>
        <v>1.5</v>
      </c>
      <c r="O177" s="189"/>
      <c r="P177" s="189"/>
      <c r="Q177" s="189">
        <f t="shared" si="21"/>
        <v>0.5</v>
      </c>
      <c r="R177" s="190">
        <f t="shared" si="21"/>
        <v>-0.19999999999999929</v>
      </c>
      <c r="S177" s="186"/>
      <c r="T177" s="141"/>
      <c r="U177" s="141"/>
      <c r="V177" s="141"/>
      <c r="W177" s="141"/>
      <c r="X177" s="141"/>
      <c r="Y177" s="141"/>
      <c r="Z177" s="19"/>
      <c r="AA177" s="19"/>
      <c r="AB177" s="19"/>
      <c r="AC177" s="19"/>
      <c r="AD177" s="19"/>
      <c r="AE177" s="19"/>
      <c r="AF177" s="19"/>
      <c r="AG177" s="19"/>
      <c r="AH177" s="19"/>
      <c r="AI177" s="19"/>
      <c r="AJ177" s="19"/>
      <c r="AK177" s="19"/>
      <c r="AL177" s="19"/>
      <c r="AM177" s="19"/>
      <c r="AN177" s="19"/>
      <c r="AO177" s="19"/>
      <c r="AP177" s="19"/>
      <c r="AQ177" s="19"/>
      <c r="AR177" s="19"/>
      <c r="AS177" s="19"/>
      <c r="AT177" s="19"/>
      <c r="AU177" s="19"/>
      <c r="AV177" s="19"/>
      <c r="AW177" s="19"/>
      <c r="AX177" s="19"/>
      <c r="AY177" s="19"/>
      <c r="AZ177" s="19"/>
      <c r="BA177" s="19"/>
      <c r="BB177" s="19"/>
      <c r="BC177" s="19"/>
      <c r="BF177" s="12"/>
      <c r="BG177" s="12"/>
      <c r="BH177" s="12"/>
      <c r="BI177" s="12"/>
      <c r="BJ177" s="12"/>
      <c r="BK177" s="12"/>
      <c r="BL177" s="12"/>
      <c r="BM177" s="12"/>
      <c r="BN177" s="12"/>
      <c r="BO177" s="12"/>
      <c r="BP177" s="12"/>
      <c r="BQ177" s="12"/>
      <c r="BR177" s="12"/>
      <c r="BS177" s="12"/>
      <c r="BT177" s="12"/>
      <c r="BU177" s="12"/>
    </row>
    <row r="178" spans="1:73" ht="12.75" customHeight="1">
      <c r="A178" s="19"/>
      <c r="B178" s="19"/>
      <c r="C178" s="118"/>
      <c r="D178" s="118"/>
      <c r="E178" s="136"/>
      <c r="F178" s="136"/>
      <c r="G178" s="153">
        <f t="shared" si="22"/>
        <v>10</v>
      </c>
      <c r="H178" s="189">
        <f t="shared" si="21"/>
        <v>0</v>
      </c>
      <c r="I178" s="189">
        <f t="shared" si="21"/>
        <v>0</v>
      </c>
      <c r="J178" s="189">
        <f t="shared" si="21"/>
        <v>-1</v>
      </c>
      <c r="K178" s="189">
        <f t="shared" si="21"/>
        <v>0</v>
      </c>
      <c r="L178" s="189">
        <f t="shared" si="21"/>
        <v>-1</v>
      </c>
      <c r="M178" s="189">
        <f t="shared" si="21"/>
        <v>0</v>
      </c>
      <c r="N178" s="189">
        <f t="shared" si="21"/>
        <v>0</v>
      </c>
      <c r="O178" s="189"/>
      <c r="P178" s="189"/>
      <c r="Q178" s="189">
        <f t="shared" si="21"/>
        <v>0</v>
      </c>
      <c r="R178" s="190">
        <f t="shared" si="21"/>
        <v>-0.19999999999999929</v>
      </c>
      <c r="S178" s="186"/>
      <c r="T178" s="141"/>
      <c r="U178" s="141"/>
      <c r="V178" s="141"/>
      <c r="W178" s="141"/>
      <c r="X178" s="141"/>
      <c r="Y178" s="141"/>
      <c r="Z178" s="19"/>
      <c r="AA178" s="19"/>
      <c r="AB178" s="19"/>
      <c r="AC178" s="19"/>
      <c r="AD178" s="19"/>
      <c r="AE178" s="19"/>
      <c r="AF178" s="19"/>
      <c r="AG178" s="19"/>
      <c r="AH178" s="19"/>
      <c r="AI178" s="19"/>
      <c r="AJ178" s="19"/>
      <c r="AK178" s="19"/>
      <c r="AL178" s="19"/>
      <c r="AM178" s="19"/>
      <c r="AN178" s="19"/>
      <c r="AO178" s="19"/>
      <c r="AP178" s="19"/>
      <c r="AQ178" s="19"/>
      <c r="AR178" s="19"/>
      <c r="AS178" s="19"/>
      <c r="AT178" s="19"/>
      <c r="AU178" s="19"/>
      <c r="AV178" s="19"/>
      <c r="AW178" s="19"/>
      <c r="AX178" s="19"/>
      <c r="AY178" s="19"/>
      <c r="AZ178" s="19"/>
      <c r="BA178" s="19"/>
      <c r="BB178" s="19"/>
      <c r="BC178" s="19"/>
      <c r="BF178" s="12"/>
      <c r="BG178" s="12"/>
      <c r="BH178" s="12"/>
      <c r="BI178" s="12"/>
      <c r="BJ178" s="12"/>
      <c r="BK178" s="12"/>
      <c r="BL178" s="12"/>
      <c r="BM178" s="12"/>
      <c r="BN178" s="12"/>
      <c r="BO178" s="12"/>
      <c r="BP178" s="12"/>
      <c r="BQ178" s="12"/>
      <c r="BR178" s="12"/>
      <c r="BS178" s="12"/>
      <c r="BT178" s="12"/>
      <c r="BU178" s="12"/>
    </row>
    <row r="179" spans="1:73" ht="12.75" customHeight="1">
      <c r="A179" s="19"/>
      <c r="B179" s="19"/>
      <c r="C179" s="118"/>
      <c r="D179" s="118"/>
      <c r="E179" s="136"/>
      <c r="F179" s="136"/>
      <c r="G179" s="153">
        <f t="shared" si="22"/>
        <v>11</v>
      </c>
      <c r="H179" s="189" t="str">
        <f t="shared" si="21"/>
        <v>-</v>
      </c>
      <c r="I179" s="189" t="str">
        <f t="shared" si="21"/>
        <v>-</v>
      </c>
      <c r="J179" s="189" t="str">
        <f t="shared" si="21"/>
        <v>-</v>
      </c>
      <c r="K179" s="189" t="str">
        <f t="shared" si="21"/>
        <v>-</v>
      </c>
      <c r="L179" s="189" t="str">
        <f t="shared" si="21"/>
        <v>-</v>
      </c>
      <c r="M179" s="189" t="str">
        <f t="shared" si="21"/>
        <v>-</v>
      </c>
      <c r="N179" s="189" t="str">
        <f t="shared" si="21"/>
        <v>-</v>
      </c>
      <c r="O179" s="189"/>
      <c r="P179" s="189"/>
      <c r="Q179" s="189" t="str">
        <f t="shared" si="21"/>
        <v>-</v>
      </c>
      <c r="R179" s="190" t="str">
        <f t="shared" si="21"/>
        <v>-</v>
      </c>
      <c r="S179" s="186"/>
      <c r="T179" s="141"/>
      <c r="U179" s="141"/>
      <c r="V179" s="141"/>
      <c r="W179" s="141"/>
      <c r="X179" s="141"/>
      <c r="Y179" s="141"/>
      <c r="Z179" s="19"/>
      <c r="AA179" s="19"/>
      <c r="AB179" s="19"/>
      <c r="AC179" s="19"/>
      <c r="AD179" s="19"/>
      <c r="AE179" s="19"/>
      <c r="AF179" s="19"/>
      <c r="AG179" s="19"/>
      <c r="AH179" s="19"/>
      <c r="AI179" s="19"/>
      <c r="AJ179" s="19"/>
      <c r="AK179" s="19"/>
      <c r="AL179" s="19"/>
      <c r="AM179" s="19"/>
      <c r="AN179" s="19"/>
      <c r="AO179" s="19"/>
      <c r="AP179" s="19"/>
      <c r="AQ179" s="19"/>
      <c r="AR179" s="19"/>
      <c r="AS179" s="19"/>
      <c r="AT179" s="19"/>
      <c r="AU179" s="19"/>
      <c r="AV179" s="19"/>
      <c r="AW179" s="19"/>
      <c r="AX179" s="19"/>
      <c r="AY179" s="19"/>
      <c r="AZ179" s="19"/>
      <c r="BA179" s="19"/>
      <c r="BB179" s="19"/>
      <c r="BC179" s="19"/>
      <c r="BF179" s="12"/>
      <c r="BG179" s="12"/>
      <c r="BH179" s="12"/>
      <c r="BI179" s="12"/>
      <c r="BJ179" s="12"/>
      <c r="BK179" s="12"/>
      <c r="BL179" s="12"/>
      <c r="BM179" s="12"/>
      <c r="BN179" s="12"/>
      <c r="BO179" s="12"/>
      <c r="BP179" s="12"/>
      <c r="BQ179" s="12"/>
      <c r="BR179" s="12"/>
      <c r="BS179" s="12"/>
      <c r="BT179" s="12"/>
      <c r="BU179" s="12"/>
    </row>
    <row r="180" spans="1:73" ht="12.75" customHeight="1">
      <c r="A180" s="19"/>
      <c r="B180" s="19"/>
      <c r="C180" s="118"/>
      <c r="D180" s="118"/>
      <c r="E180" s="136"/>
      <c r="F180" s="136"/>
      <c r="G180" s="153">
        <f t="shared" si="22"/>
        <v>12</v>
      </c>
      <c r="H180" s="189" t="str">
        <f t="shared" si="21"/>
        <v>-</v>
      </c>
      <c r="I180" s="189" t="str">
        <f t="shared" si="21"/>
        <v>-</v>
      </c>
      <c r="J180" s="189" t="str">
        <f t="shared" si="21"/>
        <v>-</v>
      </c>
      <c r="K180" s="189" t="str">
        <f t="shared" si="21"/>
        <v>-</v>
      </c>
      <c r="L180" s="189" t="str">
        <f t="shared" si="21"/>
        <v>-</v>
      </c>
      <c r="M180" s="189" t="str">
        <f t="shared" si="21"/>
        <v>-</v>
      </c>
      <c r="N180" s="189" t="str">
        <f t="shared" si="21"/>
        <v>-</v>
      </c>
      <c r="O180" s="189"/>
      <c r="P180" s="189"/>
      <c r="Q180" s="189" t="str">
        <f t="shared" si="21"/>
        <v>-</v>
      </c>
      <c r="R180" s="190" t="str">
        <f t="shared" si="21"/>
        <v>-</v>
      </c>
      <c r="S180" s="186"/>
      <c r="T180" s="141"/>
      <c r="U180" s="141"/>
      <c r="V180" s="141"/>
      <c r="W180" s="141"/>
      <c r="X180" s="141"/>
      <c r="Y180" s="141"/>
      <c r="Z180" s="19"/>
      <c r="AA180" s="19"/>
      <c r="AB180" s="19"/>
      <c r="AC180" s="19"/>
      <c r="AD180" s="19"/>
      <c r="AE180" s="19"/>
      <c r="AF180" s="19"/>
      <c r="AG180" s="19"/>
      <c r="AH180" s="19"/>
      <c r="AI180" s="19"/>
      <c r="AJ180" s="19"/>
      <c r="AK180" s="19"/>
      <c r="AL180" s="19"/>
      <c r="AM180" s="19"/>
      <c r="AN180" s="19"/>
      <c r="AO180" s="19"/>
      <c r="AP180" s="19"/>
      <c r="AQ180" s="19"/>
      <c r="AR180" s="19"/>
      <c r="AS180" s="19"/>
      <c r="AT180" s="19"/>
      <c r="AU180" s="19"/>
      <c r="AV180" s="19"/>
      <c r="AW180" s="19"/>
      <c r="AX180" s="19"/>
      <c r="AY180" s="19"/>
      <c r="AZ180" s="19"/>
      <c r="BA180" s="19"/>
      <c r="BB180" s="19"/>
      <c r="BC180" s="19"/>
      <c r="BF180" s="12"/>
      <c r="BG180" s="12"/>
      <c r="BH180" s="12"/>
      <c r="BI180" s="12"/>
      <c r="BJ180" s="12"/>
      <c r="BK180" s="12"/>
      <c r="BL180" s="12"/>
      <c r="BM180" s="12"/>
      <c r="BN180" s="12"/>
      <c r="BO180" s="12"/>
      <c r="BP180" s="12"/>
      <c r="BQ180" s="12"/>
      <c r="BR180" s="12"/>
      <c r="BS180" s="12"/>
      <c r="BT180" s="12"/>
      <c r="BU180" s="12"/>
    </row>
    <row r="181" spans="1:73" ht="12.75" customHeight="1">
      <c r="A181" s="19"/>
      <c r="B181" s="19"/>
      <c r="C181" s="118"/>
      <c r="D181" s="118"/>
      <c r="E181" s="136"/>
      <c r="F181" s="136"/>
      <c r="G181" s="153">
        <f t="shared" si="22"/>
        <v>13</v>
      </c>
      <c r="H181" s="189" t="str">
        <f t="shared" si="21"/>
        <v>-</v>
      </c>
      <c r="I181" s="189" t="str">
        <f t="shared" si="21"/>
        <v>-</v>
      </c>
      <c r="J181" s="189" t="str">
        <f t="shared" si="21"/>
        <v>-</v>
      </c>
      <c r="K181" s="189" t="str">
        <f t="shared" si="21"/>
        <v>-</v>
      </c>
      <c r="L181" s="189" t="str">
        <f t="shared" si="21"/>
        <v>-</v>
      </c>
      <c r="M181" s="189" t="str">
        <f t="shared" si="21"/>
        <v>-</v>
      </c>
      <c r="N181" s="189" t="str">
        <f t="shared" si="21"/>
        <v>-</v>
      </c>
      <c r="O181" s="189"/>
      <c r="P181" s="189"/>
      <c r="Q181" s="189" t="str">
        <f t="shared" si="21"/>
        <v>-</v>
      </c>
      <c r="R181" s="190" t="str">
        <f t="shared" si="21"/>
        <v>-</v>
      </c>
      <c r="S181" s="186"/>
      <c r="T181" s="141"/>
      <c r="U181" s="141"/>
      <c r="V181" s="141"/>
      <c r="W181" s="141"/>
      <c r="X181" s="141"/>
      <c r="Y181" s="141"/>
      <c r="Z181" s="19"/>
      <c r="AA181" s="19"/>
      <c r="AB181" s="19"/>
      <c r="AC181" s="19"/>
      <c r="AD181" s="19"/>
      <c r="AE181" s="19"/>
      <c r="AF181" s="19"/>
      <c r="AG181" s="19"/>
      <c r="AH181" s="19"/>
      <c r="AI181" s="19"/>
      <c r="AJ181" s="19"/>
      <c r="AK181" s="19"/>
      <c r="AL181" s="19"/>
      <c r="AM181" s="19"/>
      <c r="AN181" s="19"/>
      <c r="AO181" s="19"/>
      <c r="AP181" s="19"/>
      <c r="AQ181" s="19"/>
      <c r="AR181" s="19"/>
      <c r="AS181" s="19"/>
      <c r="AT181" s="19"/>
      <c r="AU181" s="19"/>
      <c r="AV181" s="19"/>
      <c r="AW181" s="19"/>
      <c r="AX181" s="19"/>
      <c r="AY181" s="19"/>
      <c r="AZ181" s="19"/>
      <c r="BA181" s="19"/>
      <c r="BB181" s="19"/>
      <c r="BC181" s="19"/>
      <c r="BF181" s="12"/>
      <c r="BG181" s="12"/>
      <c r="BH181" s="12"/>
      <c r="BI181" s="12"/>
      <c r="BJ181" s="12"/>
      <c r="BK181" s="12"/>
      <c r="BL181" s="12"/>
      <c r="BM181" s="12"/>
      <c r="BN181" s="12"/>
      <c r="BO181" s="12"/>
      <c r="BP181" s="12"/>
      <c r="BQ181" s="12"/>
      <c r="BR181" s="12"/>
      <c r="BS181" s="12"/>
      <c r="BT181" s="12"/>
      <c r="BU181" s="12"/>
    </row>
    <row r="182" spans="1:73" ht="12.75" customHeight="1">
      <c r="A182" s="19"/>
      <c r="B182" s="19"/>
      <c r="C182" s="118"/>
      <c r="D182" s="118"/>
      <c r="E182" s="136"/>
      <c r="F182" s="136"/>
      <c r="G182" s="153">
        <f t="shared" si="22"/>
        <v>14</v>
      </c>
      <c r="H182" s="189" t="str">
        <f t="shared" si="21"/>
        <v>-</v>
      </c>
      <c r="I182" s="189" t="str">
        <f t="shared" si="21"/>
        <v>-</v>
      </c>
      <c r="J182" s="189" t="str">
        <f t="shared" si="21"/>
        <v>-</v>
      </c>
      <c r="K182" s="189" t="str">
        <f t="shared" si="21"/>
        <v>-</v>
      </c>
      <c r="L182" s="189" t="str">
        <f t="shared" si="21"/>
        <v>-</v>
      </c>
      <c r="M182" s="189" t="str">
        <f t="shared" si="21"/>
        <v>-</v>
      </c>
      <c r="N182" s="189" t="str">
        <f t="shared" si="21"/>
        <v>-</v>
      </c>
      <c r="O182" s="189"/>
      <c r="P182" s="189"/>
      <c r="Q182" s="189" t="str">
        <f t="shared" si="21"/>
        <v>-</v>
      </c>
      <c r="R182" s="190" t="str">
        <f t="shared" si="21"/>
        <v>-</v>
      </c>
      <c r="S182" s="186"/>
      <c r="T182" s="141"/>
      <c r="U182" s="141"/>
      <c r="V182" s="141"/>
      <c r="W182" s="141"/>
      <c r="X182" s="141"/>
      <c r="Y182" s="141"/>
      <c r="Z182" s="19"/>
      <c r="AA182" s="19"/>
      <c r="AB182" s="19"/>
      <c r="AC182" s="19"/>
      <c r="AD182" s="19"/>
      <c r="AE182" s="19"/>
      <c r="AF182" s="19"/>
      <c r="AG182" s="19"/>
      <c r="AH182" s="19"/>
      <c r="AI182" s="19"/>
      <c r="AJ182" s="19"/>
      <c r="AK182" s="19"/>
      <c r="AL182" s="19"/>
      <c r="AM182" s="19"/>
      <c r="AN182" s="19"/>
      <c r="AO182" s="19"/>
      <c r="AP182" s="19"/>
      <c r="AQ182" s="19"/>
      <c r="AR182" s="19"/>
      <c r="AS182" s="19"/>
      <c r="AT182" s="19"/>
      <c r="AU182" s="19"/>
      <c r="AV182" s="19"/>
      <c r="AW182" s="19"/>
      <c r="AX182" s="19"/>
      <c r="AY182" s="19"/>
      <c r="AZ182" s="19"/>
      <c r="BA182" s="19"/>
      <c r="BB182" s="19"/>
      <c r="BC182" s="19"/>
      <c r="BF182" s="12"/>
      <c r="BG182" s="12"/>
      <c r="BH182" s="12"/>
      <c r="BI182" s="12"/>
      <c r="BJ182" s="12"/>
      <c r="BK182" s="12"/>
      <c r="BL182" s="12"/>
      <c r="BM182" s="12"/>
      <c r="BN182" s="12"/>
      <c r="BO182" s="12"/>
      <c r="BP182" s="12"/>
      <c r="BQ182" s="12"/>
      <c r="BR182" s="12"/>
      <c r="BS182" s="12"/>
      <c r="BT182" s="12"/>
      <c r="BU182" s="12"/>
    </row>
    <row r="183" spans="1:73" ht="12.75" customHeight="1">
      <c r="A183" s="19"/>
      <c r="B183" s="19"/>
      <c r="C183" s="118"/>
      <c r="D183" s="118"/>
      <c r="E183" s="136"/>
      <c r="F183" s="136"/>
      <c r="G183" s="156">
        <f t="shared" si="22"/>
        <v>15</v>
      </c>
      <c r="H183" s="189" t="str">
        <f t="shared" si="21"/>
        <v>-</v>
      </c>
      <c r="I183" s="189" t="str">
        <f t="shared" si="21"/>
        <v>-</v>
      </c>
      <c r="J183" s="189" t="str">
        <f t="shared" si="21"/>
        <v>-</v>
      </c>
      <c r="K183" s="189" t="str">
        <f t="shared" si="21"/>
        <v>-</v>
      </c>
      <c r="L183" s="189" t="str">
        <f t="shared" si="21"/>
        <v>-</v>
      </c>
      <c r="M183" s="189" t="str">
        <f t="shared" si="21"/>
        <v>-</v>
      </c>
      <c r="N183" s="189" t="str">
        <f t="shared" si="21"/>
        <v>-</v>
      </c>
      <c r="O183" s="189"/>
      <c r="P183" s="189"/>
      <c r="Q183" s="189" t="str">
        <f t="shared" si="21"/>
        <v>-</v>
      </c>
      <c r="R183" s="191" t="str">
        <f t="shared" si="21"/>
        <v>-</v>
      </c>
      <c r="S183" s="186"/>
      <c r="T183" s="141"/>
      <c r="U183" s="141"/>
      <c r="V183" s="141"/>
      <c r="W183" s="141"/>
      <c r="X183" s="141"/>
      <c r="Y183" s="141"/>
      <c r="Z183" s="19"/>
      <c r="AA183" s="19"/>
      <c r="AB183" s="19"/>
      <c r="AC183" s="19"/>
      <c r="AD183" s="19"/>
      <c r="AE183" s="19"/>
      <c r="AF183" s="19"/>
      <c r="AG183" s="19"/>
      <c r="AH183" s="19"/>
      <c r="AI183" s="19"/>
      <c r="AJ183" s="19"/>
      <c r="AK183" s="19"/>
      <c r="AL183" s="19"/>
      <c r="AM183" s="19"/>
      <c r="AN183" s="19"/>
      <c r="AO183" s="19"/>
      <c r="AP183" s="19"/>
      <c r="AQ183" s="19"/>
      <c r="AR183" s="19"/>
      <c r="AS183" s="19"/>
      <c r="AT183" s="19"/>
      <c r="AU183" s="19"/>
      <c r="AV183" s="19"/>
      <c r="AW183" s="19"/>
      <c r="AX183" s="19"/>
      <c r="AY183" s="19"/>
      <c r="AZ183" s="19"/>
      <c r="BA183" s="19"/>
      <c r="BB183" s="19"/>
      <c r="BC183" s="19"/>
      <c r="BF183" s="12"/>
      <c r="BG183" s="12"/>
      <c r="BH183" s="12"/>
      <c r="BI183" s="12"/>
      <c r="BJ183" s="12"/>
      <c r="BK183" s="12"/>
      <c r="BL183" s="12"/>
      <c r="BM183" s="12"/>
      <c r="BN183" s="12"/>
      <c r="BO183" s="12"/>
      <c r="BP183" s="12"/>
      <c r="BQ183" s="12"/>
      <c r="BR183" s="12"/>
      <c r="BS183" s="12"/>
      <c r="BT183" s="12"/>
      <c r="BU183" s="12"/>
    </row>
    <row r="184" spans="1:73" ht="12.75" customHeight="1">
      <c r="A184" s="19"/>
      <c r="B184" s="19"/>
      <c r="C184" s="118"/>
      <c r="D184" s="593" t="s">
        <v>41</v>
      </c>
      <c r="E184" s="594"/>
      <c r="F184" s="595"/>
      <c r="G184" s="146" t="str">
        <f>$G$119</f>
        <v>0-15</v>
      </c>
      <c r="H184" s="192">
        <f t="shared" ref="H184:N184" si="23">IF(H119=0,"",SUMPRODUCT(H168:H183,H103:H118)/H119)</f>
        <v>7.6923076923076927E-2</v>
      </c>
      <c r="I184" s="192">
        <f>IF(I119=0,"",SUMPRODUCT(I168:I183,I103:I118)/I119)</f>
        <v>2.4999999999999984E-2</v>
      </c>
      <c r="J184" s="192">
        <f t="shared" si="23"/>
        <v>-0.22500000000000001</v>
      </c>
      <c r="K184" s="192">
        <f t="shared" si="23"/>
        <v>-0.17499999999999996</v>
      </c>
      <c r="L184" s="192">
        <f t="shared" si="23"/>
        <v>-7.4999999999999956E-2</v>
      </c>
      <c r="M184" s="192">
        <f t="shared" si="23"/>
        <v>-1.249999999999991E-2</v>
      </c>
      <c r="N184" s="192">
        <f t="shared" si="23"/>
        <v>0.17500000000000016</v>
      </c>
      <c r="O184" s="192"/>
      <c r="P184" s="192"/>
      <c r="Q184" s="192">
        <f>IF(Q119=0,"",SUMPRODUCT(Q168:Q183,Q103:Q118)/Q119)</f>
        <v>-0.41249999999999992</v>
      </c>
      <c r="R184" s="193">
        <f>SUMPRODUCT(R168:R183,R103:R118)/R119</f>
        <v>-0.28707992826551515</v>
      </c>
      <c r="S184" s="186"/>
      <c r="T184" s="141"/>
      <c r="U184" s="141"/>
      <c r="V184" s="141"/>
      <c r="W184" s="141"/>
      <c r="X184" s="141"/>
      <c r="Y184" s="141"/>
      <c r="Z184" s="19"/>
      <c r="AA184" s="19"/>
      <c r="AB184" s="19"/>
      <c r="AC184" s="19"/>
      <c r="AD184" s="19"/>
      <c r="AE184" s="19"/>
      <c r="AF184" s="19"/>
      <c r="AG184" s="19"/>
      <c r="AH184" s="19"/>
      <c r="AI184" s="19"/>
      <c r="AJ184" s="19"/>
      <c r="AK184" s="19"/>
      <c r="AL184" s="19"/>
      <c r="AM184" s="19"/>
      <c r="AN184" s="19"/>
      <c r="AO184" s="19"/>
      <c r="AP184" s="19"/>
      <c r="AQ184" s="19"/>
      <c r="AR184" s="19"/>
      <c r="AS184" s="19"/>
      <c r="AT184" s="19"/>
      <c r="AU184" s="19"/>
      <c r="AV184" s="19"/>
      <c r="AW184" s="19"/>
      <c r="AX184" s="19"/>
      <c r="AY184" s="19"/>
      <c r="AZ184" s="19"/>
      <c r="BA184" s="19"/>
      <c r="BB184" s="19"/>
      <c r="BC184" s="19"/>
      <c r="BF184" s="12"/>
      <c r="BG184" s="12"/>
      <c r="BH184" s="12"/>
      <c r="BI184" s="12"/>
      <c r="BJ184" s="12"/>
      <c r="BK184" s="12"/>
      <c r="BL184" s="12"/>
      <c r="BM184" s="12"/>
      <c r="BN184" s="12"/>
      <c r="BO184" s="12"/>
      <c r="BP184" s="12"/>
      <c r="BQ184" s="12"/>
      <c r="BR184" s="12"/>
      <c r="BS184" s="12"/>
      <c r="BT184" s="12"/>
      <c r="BU184" s="12"/>
    </row>
    <row r="185" spans="1:73" ht="12.75" customHeight="1">
      <c r="A185" s="19"/>
      <c r="B185" s="19"/>
      <c r="C185" s="118"/>
      <c r="D185" s="168"/>
      <c r="E185" s="168"/>
      <c r="F185" s="194"/>
      <c r="G185" s="165" t="s">
        <v>42</v>
      </c>
      <c r="H185" s="182">
        <f t="shared" ref="H185:Q185" si="24">IF(H119=0,"",RANK(H197,$H$197:$Q$197,1))</f>
        <v>4</v>
      </c>
      <c r="I185" s="182">
        <f t="shared" si="24"/>
        <v>2</v>
      </c>
      <c r="J185" s="182">
        <f t="shared" si="24"/>
        <v>7</v>
      </c>
      <c r="K185" s="182">
        <f t="shared" si="24"/>
        <v>5</v>
      </c>
      <c r="L185" s="182">
        <f t="shared" si="24"/>
        <v>3</v>
      </c>
      <c r="M185" s="182">
        <f t="shared" si="24"/>
        <v>1</v>
      </c>
      <c r="N185" s="182">
        <f t="shared" si="24"/>
        <v>6</v>
      </c>
      <c r="O185" s="182"/>
      <c r="P185" s="182"/>
      <c r="Q185" s="182">
        <f t="shared" si="24"/>
        <v>8</v>
      </c>
      <c r="R185" s="195"/>
      <c r="S185" s="8"/>
      <c r="T185" s="141"/>
      <c r="U185" s="141"/>
      <c r="V185" s="141"/>
      <c r="W185" s="141"/>
      <c r="X185" s="141"/>
      <c r="Y185" s="141"/>
      <c r="Z185" s="19"/>
      <c r="AA185" s="19"/>
      <c r="AB185" s="19"/>
      <c r="AC185" s="19"/>
      <c r="AD185" s="19"/>
      <c r="AE185" s="19"/>
      <c r="AF185" s="19"/>
      <c r="AG185" s="19"/>
      <c r="AH185" s="19"/>
      <c r="AI185" s="19"/>
      <c r="AJ185" s="19"/>
      <c r="AK185" s="19"/>
      <c r="AL185" s="19"/>
      <c r="AM185" s="19"/>
      <c r="AN185" s="19"/>
      <c r="AO185" s="19"/>
      <c r="AP185" s="19"/>
      <c r="AQ185" s="19"/>
      <c r="AR185" s="19"/>
      <c r="AS185" s="19"/>
      <c r="AT185" s="19"/>
      <c r="AU185" s="19"/>
      <c r="AV185" s="19"/>
      <c r="AW185" s="19"/>
      <c r="AX185" s="19"/>
      <c r="AY185" s="19"/>
      <c r="AZ185" s="19"/>
      <c r="BA185" s="19"/>
      <c r="BB185" s="19"/>
      <c r="BC185" s="19"/>
      <c r="BF185" s="12"/>
      <c r="BG185" s="12"/>
      <c r="BH185" s="12"/>
      <c r="BI185" s="12"/>
      <c r="BJ185" s="12"/>
      <c r="BK185" s="12"/>
      <c r="BL185" s="12"/>
      <c r="BM185" s="12"/>
      <c r="BN185" s="12"/>
      <c r="BO185" s="12"/>
      <c r="BP185" s="12"/>
      <c r="BQ185" s="12"/>
      <c r="BR185" s="12"/>
      <c r="BS185" s="12"/>
      <c r="BT185" s="12"/>
      <c r="BU185" s="12"/>
    </row>
    <row r="186" spans="1:73" ht="12.75" customHeight="1">
      <c r="A186" s="19"/>
      <c r="B186" s="19"/>
      <c r="C186" s="168"/>
      <c r="D186" s="168"/>
      <c r="E186" s="168"/>
      <c r="F186" s="168"/>
      <c r="G186" s="168"/>
      <c r="H186" s="168"/>
      <c r="I186" s="168"/>
      <c r="J186" s="168"/>
      <c r="K186" s="168"/>
      <c r="L186" s="168"/>
      <c r="M186" s="168"/>
      <c r="N186" s="168"/>
      <c r="O186" s="168"/>
      <c r="P186" s="168"/>
      <c r="Q186" s="168"/>
      <c r="R186" s="168"/>
      <c r="S186" s="8"/>
      <c r="T186" s="141"/>
      <c r="U186" s="141"/>
      <c r="V186" s="141"/>
      <c r="W186" s="141"/>
      <c r="X186" s="141"/>
      <c r="Y186" s="141"/>
      <c r="Z186" s="19"/>
      <c r="AA186" s="19"/>
      <c r="AB186" s="19"/>
      <c r="AC186" s="19"/>
      <c r="AD186" s="19"/>
      <c r="AE186" s="19"/>
      <c r="AF186" s="19"/>
      <c r="AG186" s="19"/>
      <c r="AH186" s="19"/>
      <c r="AI186" s="19"/>
      <c r="AJ186" s="19"/>
      <c r="AK186" s="19"/>
      <c r="AL186" s="19"/>
      <c r="AM186" s="19"/>
      <c r="AN186" s="19"/>
      <c r="AO186" s="19"/>
      <c r="AP186" s="19"/>
      <c r="AQ186" s="19"/>
      <c r="AR186" s="19"/>
      <c r="AS186" s="19"/>
      <c r="AT186" s="19"/>
      <c r="AU186" s="19"/>
      <c r="AV186" s="19"/>
      <c r="AW186" s="19"/>
      <c r="AX186" s="19"/>
      <c r="AY186" s="19"/>
      <c r="AZ186" s="19"/>
      <c r="BA186" s="19"/>
      <c r="BB186" s="19"/>
      <c r="BC186" s="19"/>
      <c r="BF186" s="12"/>
      <c r="BG186" s="12"/>
      <c r="BH186" s="12"/>
      <c r="BI186" s="12"/>
      <c r="BJ186" s="12"/>
      <c r="BK186" s="12"/>
      <c r="BL186" s="12"/>
      <c r="BM186" s="12"/>
      <c r="BN186" s="12"/>
      <c r="BO186" s="12"/>
      <c r="BP186" s="12"/>
      <c r="BQ186" s="12"/>
      <c r="BR186" s="12"/>
      <c r="BS186" s="12"/>
      <c r="BT186" s="12"/>
      <c r="BU186" s="12"/>
    </row>
    <row r="187" spans="1:73" ht="12.75" customHeight="1">
      <c r="A187" s="19"/>
      <c r="B187" s="19"/>
      <c r="C187" s="168"/>
      <c r="D187" s="168"/>
      <c r="E187" s="168"/>
      <c r="F187" s="168"/>
      <c r="G187" s="119" t="s">
        <v>44</v>
      </c>
      <c r="H187" s="184"/>
      <c r="I187" s="184"/>
      <c r="J187" s="185"/>
      <c r="K187" s="168"/>
      <c r="L187" s="168"/>
      <c r="M187" s="168"/>
      <c r="N187" s="168"/>
      <c r="O187" s="168"/>
      <c r="P187" s="168"/>
      <c r="Q187" s="168"/>
      <c r="R187" s="168"/>
      <c r="S187" s="8"/>
      <c r="T187" s="19"/>
      <c r="U187" s="19"/>
      <c r="V187" s="19"/>
      <c r="W187" s="19"/>
      <c r="X187" s="19"/>
      <c r="Y187" s="19"/>
      <c r="Z187" s="19"/>
      <c r="AA187" s="19"/>
      <c r="AB187" s="19"/>
      <c r="AC187" s="19"/>
      <c r="AD187" s="19"/>
      <c r="AE187" s="19"/>
      <c r="AF187" s="19"/>
      <c r="AG187" s="19"/>
      <c r="AH187" s="19"/>
      <c r="AI187" s="19"/>
      <c r="AJ187" s="19"/>
      <c r="AK187" s="19"/>
      <c r="AL187" s="19"/>
      <c r="AM187" s="19"/>
      <c r="AN187" s="19"/>
      <c r="AO187" s="19"/>
      <c r="AP187" s="19"/>
      <c r="AQ187" s="19"/>
      <c r="AR187" s="19"/>
      <c r="AS187" s="19"/>
      <c r="AT187" s="19"/>
      <c r="AU187" s="19"/>
      <c r="AV187" s="19"/>
      <c r="AW187" s="19"/>
      <c r="AX187" s="19"/>
      <c r="AY187" s="19"/>
      <c r="AZ187" s="19"/>
      <c r="BA187" s="19"/>
      <c r="BB187" s="19"/>
      <c r="BC187" s="19"/>
      <c r="BF187" s="12"/>
      <c r="BG187" s="12"/>
      <c r="BH187" s="12"/>
      <c r="BI187" s="12"/>
      <c r="BJ187" s="12"/>
      <c r="BK187" s="12"/>
      <c r="BL187" s="12"/>
      <c r="BM187" s="12"/>
      <c r="BN187" s="12"/>
      <c r="BO187" s="12"/>
      <c r="BP187" s="12"/>
      <c r="BQ187" s="12"/>
      <c r="BR187" s="12"/>
      <c r="BS187" s="12"/>
      <c r="BT187" s="12"/>
      <c r="BU187" s="12"/>
    </row>
    <row r="188" spans="1:73" ht="24.75" customHeight="1">
      <c r="A188" s="19"/>
      <c r="B188" s="19"/>
      <c r="C188" s="168"/>
      <c r="D188" s="168"/>
      <c r="E188" s="168"/>
      <c r="F188" s="168"/>
      <c r="G188" s="168"/>
      <c r="H188" s="464" t="str">
        <f t="shared" ref="H188:Q189" si="25">H3</f>
        <v>Norway Harald Senneset</v>
      </c>
      <c r="I188" s="464" t="str">
        <f t="shared" si="25"/>
        <v>Norway Hildegunn Mjanger</v>
      </c>
      <c r="J188" s="468" t="str">
        <f t="shared" si="25"/>
        <v>Scotland Peter Clark</v>
      </c>
      <c r="K188" s="464" t="str">
        <f t="shared" si="25"/>
        <v>United Kingdom Dave Brown</v>
      </c>
      <c r="L188" s="464" t="str">
        <f t="shared" si="25"/>
        <v>Sweden AnneMarie Palmén Bratt</v>
      </c>
      <c r="M188" s="464" t="str">
        <f t="shared" si="25"/>
        <v>Germany Friederike Beussel</v>
      </c>
      <c r="N188" s="464" t="str">
        <f t="shared" si="25"/>
        <v>Sweden Rajlie Sjöberg</v>
      </c>
      <c r="O188" s="464"/>
      <c r="P188" s="464"/>
      <c r="Q188" s="464" t="str">
        <f t="shared" si="25"/>
        <v>Germany Ines Wilhelms</v>
      </c>
      <c r="R188" s="33"/>
      <c r="S188" s="8"/>
      <c r="T188" s="19"/>
      <c r="U188" s="19"/>
      <c r="V188" s="19"/>
      <c r="W188" s="19"/>
      <c r="X188" s="19"/>
      <c r="Y188" s="19"/>
      <c r="Z188" s="19"/>
      <c r="AA188" s="19"/>
      <c r="AB188" s="19"/>
      <c r="AC188" s="19"/>
      <c r="AD188" s="19"/>
      <c r="AE188" s="19"/>
      <c r="AF188" s="19"/>
      <c r="AG188" s="19"/>
      <c r="AH188" s="19"/>
      <c r="AI188" s="19"/>
      <c r="AJ188" s="19"/>
      <c r="AK188" s="19"/>
      <c r="AL188" s="19"/>
      <c r="AM188" s="19"/>
      <c r="AN188" s="19"/>
      <c r="AO188" s="19"/>
      <c r="AP188" s="19"/>
      <c r="AQ188" s="19"/>
      <c r="AR188" s="19"/>
      <c r="AS188" s="19"/>
      <c r="AT188" s="19"/>
      <c r="AU188" s="19"/>
      <c r="AV188" s="19"/>
      <c r="AW188" s="19"/>
      <c r="AX188" s="19"/>
      <c r="AY188" s="19"/>
      <c r="AZ188" s="19"/>
      <c r="BA188" s="19"/>
      <c r="BB188" s="19"/>
      <c r="BC188" s="19"/>
      <c r="BF188" s="12"/>
      <c r="BG188" s="12"/>
      <c r="BH188" s="12"/>
      <c r="BI188" s="12"/>
      <c r="BJ188" s="12"/>
      <c r="BK188" s="12"/>
      <c r="BL188" s="12"/>
      <c r="BM188" s="12"/>
      <c r="BN188" s="12"/>
      <c r="BO188" s="12"/>
      <c r="BP188" s="12"/>
      <c r="BQ188" s="12"/>
      <c r="BR188" s="12"/>
      <c r="BS188" s="12"/>
      <c r="BT188" s="12"/>
      <c r="BU188" s="12"/>
    </row>
    <row r="189" spans="1:73" ht="12.75" customHeight="1">
      <c r="A189" s="19"/>
      <c r="B189" s="19"/>
      <c r="C189" s="168"/>
      <c r="D189" s="168"/>
      <c r="E189" s="168"/>
      <c r="F189" s="168"/>
      <c r="G189" s="168"/>
      <c r="H189" s="149" t="str">
        <f t="shared" si="25"/>
        <v>Leser 1</v>
      </c>
      <c r="I189" s="149" t="str">
        <f t="shared" si="25"/>
        <v>Leser 2</v>
      </c>
      <c r="J189" s="149" t="str">
        <f t="shared" si="25"/>
        <v>Leser 3</v>
      </c>
      <c r="K189" s="149" t="str">
        <f t="shared" si="25"/>
        <v>Leser 4</v>
      </c>
      <c r="L189" s="149" t="str">
        <f t="shared" si="25"/>
        <v>Leser 5</v>
      </c>
      <c r="M189" s="149" t="str">
        <f t="shared" si="25"/>
        <v>Leser 6</v>
      </c>
      <c r="N189" s="149" t="str">
        <f t="shared" si="25"/>
        <v>Leser 7</v>
      </c>
      <c r="O189" s="149"/>
      <c r="P189" s="149"/>
      <c r="Q189" s="149" t="str">
        <f t="shared" si="25"/>
        <v>Leser 10</v>
      </c>
      <c r="R189" s="33"/>
      <c r="S189" s="8"/>
      <c r="T189" s="19"/>
      <c r="U189" s="19"/>
      <c r="V189" s="19"/>
      <c r="W189" s="19"/>
      <c r="X189" s="19"/>
      <c r="Y189" s="19"/>
      <c r="Z189" s="19"/>
      <c r="AA189" s="19"/>
      <c r="AB189" s="19"/>
      <c r="AC189" s="19"/>
      <c r="AD189" s="19"/>
      <c r="AE189" s="19"/>
      <c r="AF189" s="19"/>
      <c r="AG189" s="19"/>
      <c r="AH189" s="19"/>
      <c r="AI189" s="19"/>
      <c r="AJ189" s="19"/>
      <c r="AK189" s="19"/>
      <c r="AL189" s="19"/>
      <c r="AM189" s="19"/>
      <c r="AN189" s="19"/>
      <c r="AO189" s="19"/>
      <c r="AP189" s="19"/>
      <c r="AQ189" s="19"/>
      <c r="AR189" s="19"/>
      <c r="AS189" s="19"/>
      <c r="AT189" s="19"/>
      <c r="AU189" s="19"/>
      <c r="AV189" s="19"/>
      <c r="AW189" s="19"/>
      <c r="AX189" s="19"/>
      <c r="AY189" s="19"/>
      <c r="AZ189" s="19"/>
      <c r="BA189" s="19"/>
      <c r="BB189" s="19"/>
      <c r="BC189" s="19"/>
      <c r="BF189" s="12"/>
      <c r="BG189" s="12"/>
      <c r="BH189" s="12"/>
      <c r="BI189" s="12"/>
      <c r="BJ189" s="12"/>
      <c r="BK189" s="12"/>
      <c r="BL189" s="12"/>
      <c r="BM189" s="12"/>
      <c r="BN189" s="12"/>
      <c r="BO189" s="12"/>
      <c r="BP189" s="12"/>
      <c r="BQ189" s="12"/>
      <c r="BR189" s="12"/>
      <c r="BS189" s="12"/>
      <c r="BT189" s="12"/>
      <c r="BU189" s="12"/>
    </row>
    <row r="190" spans="1:73" ht="12.75" customHeight="1">
      <c r="A190" s="19"/>
      <c r="B190" s="19"/>
      <c r="C190" s="196"/>
      <c r="D190" s="72"/>
      <c r="E190" s="72"/>
      <c r="F190" s="72"/>
      <c r="G190" s="197" t="s">
        <v>45</v>
      </c>
      <c r="H190" s="198">
        <f t="shared" ref="H190:N190" si="26">H141</f>
        <v>2</v>
      </c>
      <c r="I190" s="198">
        <f>I141</f>
        <v>1</v>
      </c>
      <c r="J190" s="198">
        <f t="shared" si="26"/>
        <v>6</v>
      </c>
      <c r="K190" s="198">
        <f t="shared" si="26"/>
        <v>3</v>
      </c>
      <c r="L190" s="198">
        <f t="shared" si="26"/>
        <v>5</v>
      </c>
      <c r="M190" s="198">
        <f t="shared" si="26"/>
        <v>7</v>
      </c>
      <c r="N190" s="198">
        <f t="shared" si="26"/>
        <v>4</v>
      </c>
      <c r="O190" s="198"/>
      <c r="P190" s="198"/>
      <c r="Q190" s="198">
        <f>Q141</f>
        <v>8</v>
      </c>
      <c r="R190" s="33"/>
      <c r="S190" s="8"/>
      <c r="T190" s="19"/>
      <c r="U190" s="19"/>
      <c r="V190" s="19"/>
      <c r="W190" s="19"/>
      <c r="X190" s="19"/>
      <c r="Y190" s="19"/>
      <c r="Z190" s="19"/>
      <c r="AA190" s="19"/>
      <c r="AB190" s="19"/>
      <c r="AC190" s="19"/>
      <c r="AD190" s="19"/>
      <c r="AE190" s="19"/>
      <c r="AF190" s="19"/>
      <c r="AG190" s="19"/>
      <c r="AH190" s="19"/>
      <c r="AI190" s="19"/>
      <c r="AJ190" s="19"/>
      <c r="AK190" s="19"/>
      <c r="AL190" s="19"/>
      <c r="AM190" s="19"/>
      <c r="AN190" s="19"/>
      <c r="AO190" s="19"/>
      <c r="AP190" s="19"/>
      <c r="AQ190" s="19"/>
      <c r="AR190" s="19"/>
      <c r="AS190" s="19"/>
      <c r="AT190" s="19"/>
      <c r="AU190" s="19"/>
      <c r="AV190" s="19"/>
      <c r="AW190" s="19"/>
      <c r="AX190" s="19"/>
      <c r="AY190" s="19"/>
      <c r="AZ190" s="19"/>
      <c r="BA190" s="19"/>
      <c r="BB190" s="19"/>
      <c r="BC190" s="19"/>
      <c r="BF190" s="12"/>
      <c r="BG190" s="12"/>
      <c r="BH190" s="12"/>
      <c r="BI190" s="12"/>
      <c r="BJ190" s="12"/>
      <c r="BK190" s="12"/>
      <c r="BL190" s="12"/>
      <c r="BM190" s="12"/>
      <c r="BN190" s="12"/>
      <c r="BO190" s="12"/>
      <c r="BP190" s="12"/>
      <c r="BQ190" s="12"/>
      <c r="BR190" s="12"/>
      <c r="BS190" s="12"/>
      <c r="BT190" s="12"/>
      <c r="BU190" s="12"/>
    </row>
    <row r="191" spans="1:73" ht="12.75" customHeight="1">
      <c r="A191" s="19"/>
      <c r="B191" s="19"/>
      <c r="C191" s="33"/>
      <c r="D191" s="199"/>
      <c r="E191" s="199"/>
      <c r="F191" s="199"/>
      <c r="G191" s="200" t="s">
        <v>46</v>
      </c>
      <c r="H191" s="201">
        <f t="shared" ref="H191:N191" si="27">H163</f>
        <v>4</v>
      </c>
      <c r="I191" s="201">
        <f>I163</f>
        <v>1</v>
      </c>
      <c r="J191" s="201">
        <f t="shared" si="27"/>
        <v>3</v>
      </c>
      <c r="K191" s="201">
        <f t="shared" si="27"/>
        <v>1</v>
      </c>
      <c r="L191" s="201">
        <f t="shared" si="27"/>
        <v>5</v>
      </c>
      <c r="M191" s="201">
        <f t="shared" si="27"/>
        <v>6</v>
      </c>
      <c r="N191" s="201">
        <f t="shared" si="27"/>
        <v>6</v>
      </c>
      <c r="O191" s="201"/>
      <c r="P191" s="201"/>
      <c r="Q191" s="201">
        <f>Q163</f>
        <v>8</v>
      </c>
      <c r="R191" s="33"/>
      <c r="S191" s="8"/>
      <c r="T191" s="19"/>
      <c r="U191" s="19"/>
      <c r="V191" s="19"/>
      <c r="W191" s="19"/>
      <c r="X191" s="19"/>
      <c r="Y191" s="19"/>
      <c r="Z191" s="19"/>
      <c r="AA191" s="19"/>
      <c r="AB191" s="19"/>
      <c r="AC191" s="19"/>
      <c r="AD191" s="19"/>
      <c r="AE191" s="19"/>
      <c r="AF191" s="19"/>
      <c r="AG191" s="19"/>
      <c r="AH191" s="19"/>
      <c r="AI191" s="19"/>
      <c r="AJ191" s="19"/>
      <c r="AK191" s="19"/>
      <c r="AL191" s="19"/>
      <c r="AM191" s="19"/>
      <c r="AN191" s="19"/>
      <c r="AO191" s="19"/>
      <c r="AP191" s="19"/>
      <c r="AQ191" s="19"/>
      <c r="AR191" s="19"/>
      <c r="AS191" s="19"/>
      <c r="AT191" s="19"/>
      <c r="AU191" s="19"/>
      <c r="AV191" s="19"/>
      <c r="AW191" s="19"/>
      <c r="AX191" s="19"/>
      <c r="AY191" s="19"/>
      <c r="AZ191" s="19"/>
      <c r="BA191" s="19"/>
      <c r="BB191" s="19"/>
      <c r="BC191" s="19"/>
      <c r="BF191" s="12"/>
      <c r="BG191" s="12"/>
      <c r="BH191" s="12"/>
      <c r="BI191" s="12"/>
      <c r="BJ191" s="12"/>
      <c r="BK191" s="12"/>
      <c r="BL191" s="12"/>
      <c r="BM191" s="12"/>
      <c r="BN191" s="12"/>
      <c r="BO191" s="12"/>
      <c r="BP191" s="12"/>
      <c r="BQ191" s="12"/>
      <c r="BR191" s="12"/>
      <c r="BS191" s="12"/>
      <c r="BT191" s="12"/>
      <c r="BU191" s="12"/>
    </row>
    <row r="192" spans="1:73" ht="12.75" customHeight="1">
      <c r="A192" s="19"/>
      <c r="B192" s="19"/>
      <c r="C192" s="69"/>
      <c r="D192" s="202"/>
      <c r="E192" s="202"/>
      <c r="F192" s="202"/>
      <c r="G192" s="203" t="s">
        <v>119</v>
      </c>
      <c r="H192" s="204">
        <f t="shared" ref="H192:N192" si="28">H185</f>
        <v>4</v>
      </c>
      <c r="I192" s="204">
        <f>I185</f>
        <v>2</v>
      </c>
      <c r="J192" s="204">
        <f t="shared" si="28"/>
        <v>7</v>
      </c>
      <c r="K192" s="204">
        <f t="shared" si="28"/>
        <v>5</v>
      </c>
      <c r="L192" s="204">
        <f t="shared" si="28"/>
        <v>3</v>
      </c>
      <c r="M192" s="204">
        <f t="shared" si="28"/>
        <v>1</v>
      </c>
      <c r="N192" s="204">
        <f t="shared" si="28"/>
        <v>6</v>
      </c>
      <c r="O192" s="204"/>
      <c r="P192" s="204"/>
      <c r="Q192" s="204">
        <f>Q185</f>
        <v>8</v>
      </c>
      <c r="R192" s="33"/>
      <c r="S192" s="8"/>
      <c r="T192" s="19"/>
      <c r="U192" s="19"/>
      <c r="V192" s="19"/>
      <c r="W192" s="19"/>
      <c r="X192" s="19"/>
      <c r="Y192" s="19"/>
      <c r="Z192" s="19"/>
      <c r="AA192" s="19"/>
      <c r="AB192" s="19"/>
      <c r="AC192" s="19"/>
      <c r="AD192" s="19"/>
      <c r="AE192" s="19"/>
      <c r="AF192" s="19"/>
      <c r="AG192" s="19"/>
      <c r="AH192" s="19"/>
      <c r="AI192" s="19"/>
      <c r="AJ192" s="19"/>
      <c r="AK192" s="19"/>
      <c r="AL192" s="19"/>
      <c r="AM192" s="19"/>
      <c r="AN192" s="19"/>
      <c r="AO192" s="19"/>
      <c r="AP192" s="19"/>
      <c r="AQ192" s="19"/>
      <c r="AR192" s="19"/>
      <c r="AS192" s="19"/>
      <c r="AT192" s="19"/>
      <c r="AU192" s="19"/>
      <c r="AV192" s="19"/>
      <c r="AW192" s="19"/>
      <c r="AX192" s="19"/>
      <c r="AY192" s="19"/>
      <c r="AZ192" s="19"/>
      <c r="BA192" s="19"/>
      <c r="BB192" s="19"/>
      <c r="BC192" s="19"/>
      <c r="BF192" s="12"/>
      <c r="BG192" s="12"/>
      <c r="BH192" s="12"/>
      <c r="BI192" s="12"/>
      <c r="BJ192" s="12"/>
      <c r="BK192" s="12"/>
      <c r="BL192" s="12"/>
      <c r="BM192" s="12"/>
      <c r="BN192" s="12"/>
      <c r="BO192" s="12"/>
      <c r="BP192" s="12"/>
      <c r="BQ192" s="12"/>
      <c r="BR192" s="12"/>
      <c r="BS192" s="12"/>
      <c r="BT192" s="12"/>
      <c r="BU192" s="12"/>
    </row>
    <row r="193" spans="1:245" ht="12.75" customHeight="1">
      <c r="A193" s="19"/>
      <c r="B193" s="19"/>
      <c r="C193" s="118"/>
      <c r="D193" s="205"/>
      <c r="E193" s="206"/>
      <c r="F193" s="207"/>
      <c r="G193" s="208" t="s">
        <v>47</v>
      </c>
      <c r="H193" s="463">
        <f t="shared" ref="H193:Q193" si="29">IF(H119=0,"",RANK(H196,$H$196:$Q$196,1))</f>
        <v>3</v>
      </c>
      <c r="I193" s="463">
        <f t="shared" si="29"/>
        <v>1</v>
      </c>
      <c r="J193" s="463">
        <f t="shared" si="29"/>
        <v>6</v>
      </c>
      <c r="K193" s="463">
        <f t="shared" si="29"/>
        <v>2</v>
      </c>
      <c r="L193" s="463">
        <f t="shared" si="29"/>
        <v>4</v>
      </c>
      <c r="M193" s="463">
        <f t="shared" si="29"/>
        <v>5</v>
      </c>
      <c r="N193" s="463">
        <f t="shared" si="29"/>
        <v>6</v>
      </c>
      <c r="O193" s="463"/>
      <c r="P193" s="463"/>
      <c r="Q193" s="463">
        <f t="shared" si="29"/>
        <v>8</v>
      </c>
      <c r="R193" s="33"/>
      <c r="S193" s="8"/>
      <c r="T193" s="19"/>
      <c r="U193" s="19"/>
      <c r="V193" s="19"/>
      <c r="W193" s="19"/>
      <c r="X193" s="19"/>
      <c r="Y193" s="19"/>
      <c r="Z193" s="19"/>
      <c r="AA193" s="19"/>
      <c r="AB193" s="19"/>
      <c r="AC193" s="19"/>
      <c r="AD193" s="19"/>
      <c r="AE193" s="19"/>
      <c r="AF193" s="19"/>
      <c r="AG193" s="19"/>
      <c r="AH193" s="19"/>
      <c r="AI193" s="19"/>
      <c r="AJ193" s="19"/>
      <c r="AK193" s="19"/>
      <c r="AL193" s="19"/>
      <c r="AM193" s="19"/>
      <c r="AN193" s="19"/>
      <c r="AO193" s="19"/>
      <c r="AP193" s="19"/>
      <c r="AQ193" s="19"/>
      <c r="AR193" s="19"/>
      <c r="AS193" s="19"/>
      <c r="AT193" s="19"/>
      <c r="AU193" s="19"/>
      <c r="AV193" s="19"/>
      <c r="AW193" s="19"/>
      <c r="AX193" s="19"/>
      <c r="AY193" s="19"/>
      <c r="AZ193" s="19"/>
      <c r="BA193" s="19"/>
      <c r="BB193" s="19"/>
      <c r="BC193" s="19"/>
      <c r="BF193" s="12"/>
      <c r="BG193" s="12"/>
      <c r="BH193" s="12"/>
      <c r="BI193" s="12"/>
      <c r="BJ193" s="12"/>
      <c r="BK193" s="12"/>
      <c r="BL193" s="12"/>
      <c r="BM193" s="12"/>
      <c r="BN193" s="12"/>
      <c r="BO193" s="12"/>
      <c r="BP193" s="12"/>
      <c r="BQ193" s="12"/>
      <c r="BR193" s="12"/>
      <c r="BS193" s="12"/>
      <c r="BT193" s="12"/>
      <c r="BU193" s="12"/>
    </row>
    <row r="194" spans="1:245" ht="12.75" customHeight="1">
      <c r="A194" s="19"/>
      <c r="B194" s="19"/>
      <c r="C194" s="19"/>
      <c r="D194" s="19"/>
      <c r="E194" s="19"/>
      <c r="F194" s="19"/>
      <c r="G194" s="209"/>
      <c r="H194" s="210"/>
      <c r="I194" s="210"/>
      <c r="J194" s="210"/>
      <c r="K194" s="210"/>
      <c r="L194" s="210"/>
      <c r="M194" s="210"/>
      <c r="N194" s="210"/>
      <c r="O194" s="210"/>
      <c r="P194" s="210"/>
      <c r="Q194" s="210"/>
      <c r="R194" s="19"/>
      <c r="S194" s="8"/>
      <c r="T194" s="19"/>
      <c r="U194" s="19"/>
      <c r="V194" s="19"/>
      <c r="W194" s="19"/>
      <c r="X194" s="19"/>
      <c r="Y194" s="19"/>
      <c r="Z194" s="19"/>
      <c r="AA194" s="19"/>
      <c r="AB194" s="19"/>
      <c r="AC194" s="19"/>
      <c r="AD194" s="19"/>
      <c r="AE194" s="19"/>
      <c r="AF194" s="19"/>
      <c r="AG194" s="19"/>
      <c r="AH194" s="19"/>
      <c r="AI194" s="19"/>
      <c r="AJ194" s="19"/>
      <c r="AK194" s="19"/>
      <c r="AL194" s="19"/>
      <c r="AM194" s="19"/>
      <c r="AN194" s="19"/>
      <c r="AO194" s="19"/>
      <c r="AP194" s="19"/>
      <c r="AQ194" s="19"/>
      <c r="AR194" s="19"/>
      <c r="AS194" s="19"/>
      <c r="AT194" s="19"/>
      <c r="AU194" s="19"/>
      <c r="AV194" s="19"/>
      <c r="AW194" s="19"/>
      <c r="AX194" s="19"/>
      <c r="AY194" s="19"/>
      <c r="AZ194" s="19"/>
      <c r="BA194" s="19"/>
      <c r="BB194" s="19"/>
      <c r="BC194" s="19"/>
      <c r="BF194" s="12"/>
      <c r="BG194" s="12"/>
      <c r="BH194" s="12"/>
      <c r="BI194" s="12"/>
      <c r="BJ194" s="12"/>
      <c r="BK194" s="12"/>
      <c r="BL194" s="12"/>
      <c r="BM194" s="12"/>
      <c r="BN194" s="12"/>
      <c r="BO194" s="12"/>
      <c r="BP194" s="12"/>
      <c r="BQ194" s="12"/>
      <c r="BR194" s="12"/>
      <c r="BS194" s="12"/>
      <c r="BT194" s="12"/>
      <c r="BU194" s="12"/>
    </row>
    <row r="195" spans="1:245" ht="12.75" customHeight="1">
      <c r="A195" s="19"/>
      <c r="B195" s="19"/>
      <c r="C195" s="19"/>
      <c r="D195" s="19"/>
      <c r="E195" s="19"/>
      <c r="F195" s="19"/>
      <c r="G195" s="209"/>
      <c r="H195" s="210"/>
      <c r="I195" s="210"/>
      <c r="J195" s="210"/>
      <c r="K195" s="210"/>
      <c r="L195" s="210"/>
      <c r="M195" s="210"/>
      <c r="N195" s="210"/>
      <c r="O195" s="210"/>
      <c r="P195" s="210"/>
      <c r="Q195" s="210"/>
      <c r="R195" s="19"/>
      <c r="S195" s="8"/>
      <c r="T195" s="19"/>
      <c r="U195" s="19"/>
      <c r="V195" s="19"/>
      <c r="W195" s="19"/>
      <c r="X195" s="19"/>
      <c r="Y195" s="19"/>
      <c r="Z195" s="19"/>
      <c r="AA195" s="19"/>
      <c r="AB195" s="19"/>
      <c r="AC195" s="19"/>
      <c r="AD195" s="19"/>
      <c r="AE195" s="19"/>
      <c r="AF195" s="19"/>
      <c r="AG195" s="19"/>
      <c r="AH195" s="19"/>
      <c r="AI195" s="19"/>
      <c r="AJ195" s="19"/>
      <c r="AK195" s="19"/>
      <c r="AL195" s="19"/>
      <c r="AM195" s="19"/>
      <c r="AN195" s="19"/>
      <c r="AO195" s="19"/>
      <c r="AP195" s="19"/>
      <c r="AQ195" s="19"/>
      <c r="AR195" s="19"/>
      <c r="AS195" s="19"/>
      <c r="AT195" s="19"/>
      <c r="AU195" s="19"/>
      <c r="AV195" s="19"/>
      <c r="AW195" s="19"/>
      <c r="AX195" s="19"/>
      <c r="AY195" s="19"/>
      <c r="AZ195" s="19"/>
      <c r="BA195" s="19"/>
      <c r="BB195" s="19"/>
      <c r="BC195" s="19"/>
      <c r="BF195" s="12"/>
      <c r="BG195" s="12"/>
      <c r="BH195" s="12"/>
      <c r="BI195" s="12"/>
      <c r="BJ195" s="12"/>
      <c r="BK195" s="12"/>
      <c r="BL195" s="12"/>
      <c r="BM195" s="12"/>
      <c r="BN195" s="12"/>
      <c r="BO195" s="12"/>
      <c r="BP195" s="12"/>
      <c r="BQ195" s="12"/>
      <c r="BR195" s="12"/>
      <c r="BS195" s="12"/>
      <c r="BT195" s="12"/>
      <c r="BU195" s="12"/>
    </row>
    <row r="196" spans="1:245" ht="12.75" customHeight="1">
      <c r="A196" s="19"/>
      <c r="B196" s="19"/>
      <c r="C196" s="19"/>
      <c r="D196" s="205"/>
      <c r="E196" s="206"/>
      <c r="F196" s="206"/>
      <c r="G196" s="211" t="s">
        <v>48</v>
      </c>
      <c r="H196" s="212">
        <f t="shared" ref="H196:N196" si="30">IF(H119=0,"",AVERAGE(H190:H192))</f>
        <v>3.3333333333333335</v>
      </c>
      <c r="I196" s="212">
        <f>IF(I119=0,"",AVERAGE(I190:I192))</f>
        <v>1.3333333333333333</v>
      </c>
      <c r="J196" s="212">
        <f t="shared" si="30"/>
        <v>5.333333333333333</v>
      </c>
      <c r="K196" s="212">
        <f t="shared" si="30"/>
        <v>3</v>
      </c>
      <c r="L196" s="212">
        <f t="shared" si="30"/>
        <v>4.333333333333333</v>
      </c>
      <c r="M196" s="212">
        <f t="shared" si="30"/>
        <v>4.666666666666667</v>
      </c>
      <c r="N196" s="212">
        <f t="shared" si="30"/>
        <v>5.333333333333333</v>
      </c>
      <c r="O196" s="212"/>
      <c r="P196" s="212"/>
      <c r="Q196" s="212">
        <f>IF(Q119=0,"",AVERAGE(Q190:Q192))</f>
        <v>8</v>
      </c>
      <c r="R196" s="213" t="s">
        <v>49</v>
      </c>
      <c r="S196" s="68"/>
      <c r="T196" s="214"/>
      <c r="U196" s="214"/>
      <c r="V196" s="19"/>
      <c r="W196" s="19"/>
      <c r="X196" s="19"/>
      <c r="Y196" s="19"/>
      <c r="Z196" s="19"/>
      <c r="AA196" s="19"/>
      <c r="AB196" s="19"/>
      <c r="AC196" s="19"/>
      <c r="AD196" s="19"/>
      <c r="AE196" s="19"/>
      <c r="AF196" s="19"/>
      <c r="AG196" s="19"/>
      <c r="AH196" s="19"/>
      <c r="AI196" s="19"/>
      <c r="AJ196" s="19"/>
      <c r="AK196" s="19"/>
      <c r="AL196" s="19"/>
      <c r="AM196" s="19"/>
      <c r="AN196" s="19"/>
      <c r="AO196" s="19"/>
      <c r="AP196" s="19"/>
      <c r="AQ196" s="19"/>
      <c r="AR196" s="19"/>
      <c r="AS196" s="19"/>
      <c r="AT196" s="19"/>
      <c r="AU196" s="19"/>
      <c r="AV196" s="19"/>
      <c r="AW196" s="19"/>
      <c r="AX196" s="19"/>
      <c r="AY196" s="19"/>
      <c r="AZ196" s="19"/>
      <c r="BA196" s="19"/>
      <c r="BB196" s="19"/>
      <c r="BC196" s="19"/>
      <c r="BF196" s="12"/>
      <c r="BG196" s="12"/>
      <c r="BH196" s="12"/>
      <c r="BI196" s="12"/>
      <c r="BJ196" s="12"/>
      <c r="BK196" s="12"/>
      <c r="BL196" s="12"/>
      <c r="BM196" s="12"/>
      <c r="BN196" s="12"/>
      <c r="BO196" s="12"/>
      <c r="BP196" s="12"/>
      <c r="BQ196" s="12"/>
      <c r="BR196" s="12"/>
      <c r="BS196" s="12"/>
      <c r="BT196" s="12"/>
      <c r="BU196" s="12"/>
    </row>
    <row r="197" spans="1:245" ht="12.75" customHeight="1">
      <c r="A197" s="19"/>
      <c r="B197" s="19"/>
      <c r="C197" s="19"/>
      <c r="D197" s="69"/>
      <c r="E197" s="202"/>
      <c r="F197" s="202"/>
      <c r="G197" s="215" t="s">
        <v>50</v>
      </c>
      <c r="H197" s="216">
        <f t="shared" ref="H197:N197" si="31">IF(H119=0,"",ABS(H184))</f>
        <v>7.6923076923076927E-2</v>
      </c>
      <c r="I197" s="216">
        <f>IF(I119=0,"",ABS(I184))</f>
        <v>2.4999999999999984E-2</v>
      </c>
      <c r="J197" s="216">
        <f t="shared" si="31"/>
        <v>0.22500000000000001</v>
      </c>
      <c r="K197" s="216">
        <f t="shared" si="31"/>
        <v>0.17499999999999996</v>
      </c>
      <c r="L197" s="216">
        <f t="shared" si="31"/>
        <v>7.4999999999999956E-2</v>
      </c>
      <c r="M197" s="216">
        <f t="shared" si="31"/>
        <v>1.249999999999991E-2</v>
      </c>
      <c r="N197" s="216">
        <f t="shared" si="31"/>
        <v>0.17500000000000016</v>
      </c>
      <c r="O197" s="216"/>
      <c r="P197" s="216"/>
      <c r="Q197" s="216">
        <f>IF(Q119=0,"",ABS(Q184))</f>
        <v>0.41249999999999992</v>
      </c>
      <c r="R197" s="213" t="s">
        <v>51</v>
      </c>
      <c r="S197" s="68"/>
      <c r="T197" s="214"/>
      <c r="U197" s="214"/>
      <c r="V197" s="19"/>
      <c r="W197" s="19"/>
      <c r="X197" s="19"/>
      <c r="Y197" s="19"/>
      <c r="Z197" s="19"/>
      <c r="AA197" s="19"/>
      <c r="AB197" s="19"/>
      <c r="AC197" s="19"/>
      <c r="AD197" s="19"/>
      <c r="AE197" s="19"/>
      <c r="AF197" s="19"/>
      <c r="AG197" s="19"/>
      <c r="AH197" s="19"/>
      <c r="AI197" s="19"/>
      <c r="AJ197" s="19"/>
      <c r="AK197" s="19"/>
      <c r="AL197" s="19"/>
      <c r="AM197" s="19"/>
      <c r="AN197" s="19"/>
      <c r="AO197" s="19"/>
      <c r="AP197" s="19"/>
      <c r="AQ197" s="19"/>
      <c r="AR197" s="19"/>
      <c r="AS197" s="19"/>
      <c r="AT197" s="19"/>
      <c r="AU197" s="19"/>
      <c r="AV197" s="19"/>
      <c r="AW197" s="19"/>
      <c r="AX197" s="19"/>
      <c r="AY197" s="19"/>
      <c r="AZ197" s="19"/>
      <c r="BA197" s="19"/>
      <c r="BB197" s="19"/>
      <c r="BC197" s="19"/>
      <c r="BF197" s="12"/>
      <c r="BG197" s="12"/>
      <c r="BH197" s="12"/>
      <c r="BI197" s="12"/>
      <c r="BJ197" s="12"/>
      <c r="BK197" s="12"/>
      <c r="BL197" s="12"/>
      <c r="BM197" s="12"/>
      <c r="BN197" s="12"/>
      <c r="BO197" s="12"/>
      <c r="BP197" s="12"/>
      <c r="BQ197" s="12"/>
      <c r="BR197" s="12"/>
      <c r="BS197" s="12"/>
      <c r="BT197" s="12"/>
      <c r="BU197" s="12"/>
    </row>
    <row r="198" spans="1:245" ht="12.75" customHeight="1">
      <c r="A198" s="19"/>
      <c r="B198" s="19"/>
      <c r="C198" s="19"/>
      <c r="D198" s="19"/>
      <c r="E198" s="19"/>
      <c r="F198" s="19"/>
      <c r="G198" s="209"/>
      <c r="H198" s="210"/>
      <c r="I198" s="210"/>
      <c r="J198" s="210"/>
      <c r="K198" s="210"/>
      <c r="L198" s="210"/>
      <c r="M198" s="210"/>
      <c r="N198" s="210"/>
      <c r="O198" s="210"/>
      <c r="P198" s="210"/>
      <c r="Q198" s="210"/>
      <c r="R198" s="19"/>
      <c r="S198" s="8"/>
      <c r="T198" s="19"/>
      <c r="U198" s="19"/>
      <c r="V198" s="19"/>
      <c r="W198" s="19"/>
      <c r="X198" s="19"/>
      <c r="Y198" s="19"/>
      <c r="Z198" s="19"/>
      <c r="AA198" s="19"/>
      <c r="AB198" s="19"/>
      <c r="AC198" s="19"/>
      <c r="AD198" s="19"/>
      <c r="AE198" s="19"/>
      <c r="AF198" s="19"/>
      <c r="AG198" s="19"/>
      <c r="AH198" s="19"/>
      <c r="AI198" s="19"/>
      <c r="AJ198" s="19"/>
      <c r="AK198" s="19"/>
      <c r="AL198" s="19"/>
      <c r="AM198" s="19"/>
      <c r="AN198" s="19"/>
      <c r="AO198" s="19"/>
      <c r="AP198" s="19"/>
      <c r="AQ198" s="19"/>
      <c r="AR198" s="19"/>
      <c r="AS198" s="19"/>
      <c r="AT198" s="19"/>
      <c r="AU198" s="19"/>
      <c r="AV198" s="19"/>
      <c r="AW198" s="19"/>
      <c r="AX198" s="19"/>
      <c r="AY198" s="19"/>
      <c r="AZ198" s="19"/>
      <c r="BA198" s="19"/>
      <c r="BB198" s="19"/>
      <c r="BC198" s="19"/>
      <c r="BF198" s="12"/>
      <c r="BG198" s="12"/>
      <c r="BH198" s="12"/>
      <c r="BI198" s="12"/>
      <c r="BJ198" s="12"/>
      <c r="BK198" s="12"/>
      <c r="BL198" s="12"/>
      <c r="BM198" s="12"/>
      <c r="BN198" s="12"/>
      <c r="BO198" s="12"/>
      <c r="BP198" s="12"/>
      <c r="BQ198" s="12"/>
      <c r="BR198" s="12"/>
      <c r="BS198" s="12"/>
      <c r="BT198" s="12"/>
      <c r="BU198" s="12"/>
    </row>
    <row r="199" spans="1:245" s="125" customFormat="1" ht="12.75" customHeight="1">
      <c r="A199" s="19"/>
      <c r="B199" s="19"/>
      <c r="C199" s="90"/>
      <c r="D199" s="217"/>
      <c r="E199" s="217"/>
      <c r="F199" s="217"/>
      <c r="G199" s="218"/>
      <c r="H199" s="219"/>
      <c r="I199" s="219"/>
      <c r="J199" s="219"/>
      <c r="K199" s="219"/>
      <c r="L199" s="219"/>
      <c r="M199" s="219"/>
      <c r="N199" s="219"/>
      <c r="O199" s="219"/>
      <c r="P199" s="219"/>
      <c r="Q199" s="219"/>
      <c r="R199" s="219"/>
      <c r="S199" s="8"/>
      <c r="T199" s="19"/>
      <c r="U199" s="19"/>
      <c r="V199" s="19"/>
      <c r="W199" s="19"/>
      <c r="X199" s="19"/>
      <c r="Y199" s="19"/>
      <c r="Z199" s="19"/>
      <c r="AA199" s="19"/>
      <c r="AB199" s="19"/>
      <c r="AC199" s="19"/>
      <c r="AD199" s="19"/>
      <c r="AE199" s="19"/>
      <c r="AF199" s="19"/>
      <c r="AG199" s="19"/>
      <c r="AH199" s="19"/>
      <c r="AI199" s="19"/>
      <c r="AJ199" s="19"/>
      <c r="AK199" s="19"/>
      <c r="AL199" s="19"/>
      <c r="AM199" s="19"/>
      <c r="AN199" s="19"/>
      <c r="AO199" s="19"/>
      <c r="AP199" s="19"/>
      <c r="AQ199" s="19"/>
      <c r="AR199" s="19"/>
      <c r="AS199" s="19"/>
      <c r="AT199" s="19"/>
      <c r="AU199" s="19"/>
      <c r="AV199" s="19"/>
      <c r="AW199" s="19"/>
      <c r="AX199" s="19"/>
      <c r="AY199" s="19"/>
      <c r="AZ199" s="19"/>
      <c r="BA199" s="19"/>
      <c r="BB199" s="19"/>
      <c r="BC199" s="19"/>
      <c r="BF199" s="12"/>
      <c r="BG199" s="12"/>
      <c r="BH199" s="12"/>
      <c r="BI199" s="12"/>
      <c r="BJ199" s="12"/>
      <c r="BK199" s="12"/>
      <c r="BL199" s="12"/>
      <c r="BM199" s="12"/>
      <c r="BN199" s="12"/>
      <c r="BO199" s="12"/>
      <c r="BP199" s="12"/>
      <c r="BQ199" s="12"/>
      <c r="BR199" s="12"/>
      <c r="BS199" s="12"/>
      <c r="BT199" s="12"/>
      <c r="BU199" s="12"/>
    </row>
    <row r="200" spans="1:245" s="173" customFormat="1" ht="26.25" customHeight="1">
      <c r="A200" s="19"/>
      <c r="B200" s="19"/>
      <c r="C200" s="90"/>
      <c r="D200" s="92" t="str">
        <f>$J$1</f>
        <v>North Sea cod International reading 2012, AGE</v>
      </c>
      <c r="E200" s="101"/>
      <c r="F200" s="101"/>
      <c r="G200" s="96"/>
      <c r="H200" s="220"/>
      <c r="I200" s="220"/>
      <c r="J200" s="220"/>
      <c r="K200" s="101"/>
      <c r="L200" s="96"/>
      <c r="M200" s="220"/>
      <c r="N200" s="220"/>
      <c r="O200" s="220"/>
      <c r="P200" s="220"/>
      <c r="Q200" s="96"/>
      <c r="R200" s="96"/>
      <c r="S200" s="8"/>
      <c r="T200" s="221"/>
      <c r="U200" s="221"/>
      <c r="V200" s="221"/>
      <c r="W200" s="221"/>
      <c r="X200" s="221"/>
      <c r="Y200" s="222"/>
      <c r="Z200" s="223"/>
      <c r="AA200" s="98"/>
      <c r="AB200" s="221"/>
      <c r="AC200" s="221"/>
      <c r="AD200" s="223"/>
      <c r="AE200" s="98"/>
      <c r="AF200" s="221"/>
      <c r="AG200" s="221"/>
      <c r="AH200" s="223"/>
      <c r="AI200" s="98"/>
      <c r="AJ200" s="221"/>
      <c r="AK200" s="221"/>
      <c r="AL200" s="223"/>
      <c r="AM200" s="98"/>
      <c r="AN200" s="221"/>
      <c r="AO200" s="221"/>
      <c r="AP200" s="223"/>
      <c r="AQ200" s="98"/>
      <c r="AR200" s="221"/>
      <c r="AS200" s="221"/>
      <c r="AT200" s="223"/>
      <c r="AU200" s="98"/>
      <c r="AV200" s="221"/>
      <c r="AW200" s="221"/>
      <c r="AX200" s="223"/>
      <c r="AY200" s="98"/>
      <c r="AZ200" s="221"/>
      <c r="BA200" s="221"/>
      <c r="BB200" s="223"/>
      <c r="BC200" s="98"/>
      <c r="BD200" s="224"/>
      <c r="BE200" s="224"/>
      <c r="BF200" s="225"/>
      <c r="BG200" s="224"/>
      <c r="BH200" s="224"/>
      <c r="BI200" s="225"/>
      <c r="BJ200" s="224"/>
      <c r="BK200" s="224"/>
      <c r="BL200" s="225"/>
      <c r="BN200" s="224"/>
      <c r="BO200" s="224"/>
      <c r="BP200" s="225"/>
      <c r="BR200" s="224"/>
      <c r="BS200" s="224"/>
      <c r="BT200" s="225"/>
      <c r="BV200" s="226"/>
      <c r="BW200" s="226"/>
      <c r="BX200" s="227"/>
      <c r="BY200" s="174"/>
      <c r="BZ200" s="226"/>
      <c r="CA200" s="226"/>
      <c r="CB200" s="227"/>
      <c r="CC200" s="174"/>
      <c r="CD200" s="226"/>
      <c r="CE200" s="226"/>
      <c r="CF200" s="227"/>
      <c r="CG200" s="174"/>
      <c r="CH200" s="226"/>
      <c r="CI200" s="226"/>
      <c r="CJ200" s="227"/>
      <c r="CK200" s="174"/>
      <c r="CL200" s="226"/>
      <c r="CM200" s="226"/>
      <c r="CN200" s="227"/>
      <c r="CO200" s="174"/>
      <c r="CP200" s="226"/>
      <c r="CQ200" s="226"/>
      <c r="CR200" s="227"/>
      <c r="CS200" s="174"/>
      <c r="CT200" s="226"/>
      <c r="CU200" s="226"/>
      <c r="CV200" s="227"/>
      <c r="CW200" s="174"/>
      <c r="CX200" s="226"/>
      <c r="CY200" s="226"/>
      <c r="CZ200" s="227"/>
      <c r="DA200" s="174"/>
      <c r="DB200" s="226"/>
      <c r="DC200" s="226"/>
      <c r="DD200" s="227"/>
      <c r="DE200" s="174"/>
      <c r="DF200" s="226"/>
      <c r="DG200" s="226"/>
      <c r="DH200" s="227"/>
      <c r="DI200" s="174"/>
      <c r="DJ200" s="226"/>
      <c r="DK200" s="226"/>
      <c r="DL200" s="227"/>
      <c r="DM200" s="174"/>
      <c r="DN200" s="226"/>
      <c r="DO200" s="226"/>
      <c r="DP200" s="227"/>
      <c r="DQ200" s="174"/>
      <c r="DR200" s="226"/>
      <c r="DS200" s="226"/>
      <c r="DT200" s="227"/>
      <c r="DU200" s="174"/>
      <c r="DV200" s="226"/>
      <c r="DW200" s="226"/>
      <c r="DX200" s="227"/>
      <c r="DY200" s="174"/>
      <c r="DZ200" s="226"/>
      <c r="EA200" s="226"/>
      <c r="EB200" s="227"/>
      <c r="EC200" s="174"/>
      <c r="ED200" s="226"/>
      <c r="EE200" s="226"/>
      <c r="EF200" s="227"/>
      <c r="EG200" s="174"/>
      <c r="EH200" s="226"/>
      <c r="EI200" s="226"/>
      <c r="EJ200" s="227"/>
      <c r="EK200" s="174"/>
      <c r="EL200" s="226"/>
      <c r="EM200" s="226"/>
      <c r="EN200" s="227"/>
      <c r="EO200" s="174"/>
      <c r="EP200" s="226"/>
      <c r="EQ200" s="226"/>
      <c r="ER200" s="227"/>
      <c r="ES200" s="174"/>
      <c r="ET200" s="226"/>
      <c r="EU200" s="226"/>
      <c r="EV200" s="227"/>
      <c r="EW200" s="174"/>
      <c r="EX200" s="226"/>
      <c r="EY200" s="226"/>
      <c r="EZ200" s="227"/>
      <c r="FA200" s="174"/>
      <c r="FB200" s="226"/>
      <c r="FC200" s="226"/>
      <c r="FD200" s="227"/>
      <c r="FE200" s="174"/>
      <c r="FF200" s="226"/>
      <c r="FG200" s="226"/>
      <c r="FH200" s="227"/>
      <c r="FI200" s="174"/>
      <c r="FJ200" s="226"/>
      <c r="FK200" s="226"/>
      <c r="FL200" s="227"/>
      <c r="FM200" s="174"/>
      <c r="FN200" s="226"/>
      <c r="FO200" s="226"/>
      <c r="FP200" s="227"/>
      <c r="FQ200" s="174"/>
      <c r="FR200" s="226"/>
      <c r="FS200" s="226"/>
      <c r="FT200" s="227"/>
      <c r="FU200" s="174"/>
      <c r="FV200" s="226"/>
      <c r="FW200" s="226"/>
      <c r="FX200" s="227"/>
      <c r="FY200" s="174"/>
      <c r="FZ200" s="226"/>
      <c r="GA200" s="226"/>
      <c r="GB200" s="227"/>
      <c r="GC200" s="174"/>
      <c r="GD200" s="226"/>
      <c r="GE200" s="226"/>
      <c r="GF200" s="227"/>
      <c r="GG200" s="174"/>
      <c r="GH200" s="226"/>
      <c r="GI200" s="226"/>
      <c r="GJ200" s="227"/>
      <c r="GK200" s="174"/>
      <c r="GL200" s="226"/>
      <c r="GM200" s="226"/>
      <c r="GN200" s="227"/>
      <c r="GO200" s="174"/>
      <c r="GP200" s="226"/>
      <c r="GQ200" s="226"/>
      <c r="GR200" s="227"/>
      <c r="GS200" s="174"/>
      <c r="GT200" s="226"/>
      <c r="GU200" s="226"/>
      <c r="GV200" s="227"/>
      <c r="GW200" s="174"/>
      <c r="GX200" s="226"/>
      <c r="GY200" s="226"/>
      <c r="GZ200" s="227"/>
      <c r="HA200" s="174"/>
      <c r="HB200" s="226"/>
      <c r="HC200" s="226"/>
      <c r="HD200" s="227"/>
      <c r="HE200" s="174"/>
      <c r="HF200" s="226"/>
      <c r="HG200" s="226"/>
      <c r="HH200" s="227"/>
      <c r="HI200" s="174"/>
      <c r="HJ200" s="226"/>
      <c r="HK200" s="226"/>
      <c r="HL200" s="227"/>
      <c r="HM200" s="174"/>
      <c r="HN200" s="226"/>
      <c r="HO200" s="226"/>
      <c r="HP200" s="227"/>
      <c r="HQ200" s="174"/>
      <c r="HR200" s="226"/>
      <c r="HS200" s="226"/>
      <c r="HT200" s="227"/>
      <c r="HU200" s="174"/>
      <c r="HV200" s="226"/>
      <c r="HW200" s="226"/>
      <c r="HX200" s="227"/>
      <c r="HY200" s="174"/>
      <c r="HZ200" s="226"/>
      <c r="IA200" s="226"/>
      <c r="IB200" s="227"/>
      <c r="IC200" s="174"/>
      <c r="ID200" s="226"/>
      <c r="IE200" s="226"/>
      <c r="IF200" s="227"/>
      <c r="IG200" s="174"/>
      <c r="IH200" s="226"/>
      <c r="II200" s="226"/>
      <c r="IJ200" s="227"/>
      <c r="IK200" s="174"/>
    </row>
    <row r="201" spans="1:245" s="173" customFormat="1" ht="15" customHeight="1">
      <c r="A201" s="19"/>
      <c r="B201" s="19"/>
      <c r="C201" s="90"/>
      <c r="D201" s="101"/>
      <c r="E201" s="93"/>
      <c r="F201" s="93"/>
      <c r="G201" s="96"/>
      <c r="H201" s="93"/>
      <c r="I201" s="93"/>
      <c r="J201" s="93"/>
      <c r="K201" s="93"/>
      <c r="L201" s="96"/>
      <c r="M201" s="93"/>
      <c r="N201" s="93"/>
      <c r="O201" s="93"/>
      <c r="P201" s="93"/>
      <c r="Q201" s="96"/>
      <c r="R201" s="96"/>
      <c r="S201" s="8"/>
      <c r="T201" s="228"/>
      <c r="U201" s="228"/>
      <c r="V201" s="228"/>
      <c r="W201" s="228"/>
      <c r="X201" s="228"/>
      <c r="Y201" s="229"/>
      <c r="Z201" s="228"/>
      <c r="AA201" s="98"/>
      <c r="AB201" s="228"/>
      <c r="AC201" s="228"/>
      <c r="AD201" s="228"/>
      <c r="AE201" s="98"/>
      <c r="AF201" s="228"/>
      <c r="AG201" s="228"/>
      <c r="AH201" s="228"/>
      <c r="AI201" s="98"/>
      <c r="AJ201" s="228"/>
      <c r="AK201" s="228"/>
      <c r="AL201" s="228"/>
      <c r="AM201" s="98"/>
      <c r="AN201" s="228"/>
      <c r="AO201" s="228"/>
      <c r="AP201" s="228"/>
      <c r="AQ201" s="98"/>
      <c r="AR201" s="228"/>
      <c r="AS201" s="228"/>
      <c r="AT201" s="228"/>
      <c r="AU201" s="98"/>
      <c r="AV201" s="228"/>
      <c r="AW201" s="228"/>
      <c r="AX201" s="228"/>
      <c r="AY201" s="98"/>
      <c r="AZ201" s="228"/>
      <c r="BA201" s="228"/>
      <c r="BB201" s="228"/>
      <c r="BC201" s="98"/>
      <c r="BD201" s="230"/>
      <c r="BE201" s="230"/>
      <c r="BF201" s="230"/>
      <c r="BG201" s="230"/>
      <c r="BH201" s="230"/>
      <c r="BI201" s="230"/>
      <c r="BJ201" s="230"/>
      <c r="BK201" s="230"/>
      <c r="BL201" s="230"/>
      <c r="BN201" s="230"/>
      <c r="BO201" s="230"/>
      <c r="BP201" s="230"/>
      <c r="BR201" s="230"/>
      <c r="BS201" s="230"/>
      <c r="BT201" s="230"/>
      <c r="BV201" s="231"/>
      <c r="BW201" s="231"/>
      <c r="BX201" s="231"/>
      <c r="BY201" s="174"/>
      <c r="BZ201" s="231"/>
      <c r="CA201" s="231"/>
      <c r="CB201" s="231"/>
      <c r="CC201" s="174"/>
      <c r="CD201" s="231"/>
      <c r="CE201" s="231"/>
      <c r="CF201" s="231"/>
      <c r="CG201" s="174"/>
      <c r="CH201" s="231"/>
      <c r="CI201" s="231"/>
      <c r="CJ201" s="231"/>
      <c r="CK201" s="174"/>
      <c r="CL201" s="231"/>
      <c r="CM201" s="231"/>
      <c r="CN201" s="231"/>
      <c r="CO201" s="174"/>
      <c r="CP201" s="231"/>
      <c r="CQ201" s="231"/>
      <c r="CR201" s="231"/>
      <c r="CS201" s="174"/>
      <c r="CT201" s="231"/>
      <c r="CU201" s="231"/>
      <c r="CV201" s="231"/>
      <c r="CW201" s="174"/>
      <c r="CX201" s="231"/>
      <c r="CY201" s="231"/>
      <c r="CZ201" s="231"/>
      <c r="DA201" s="174"/>
      <c r="DB201" s="231"/>
      <c r="DC201" s="231"/>
      <c r="DD201" s="231"/>
      <c r="DE201" s="174"/>
      <c r="DF201" s="231"/>
      <c r="DG201" s="231"/>
      <c r="DH201" s="231"/>
      <c r="DI201" s="174"/>
      <c r="DJ201" s="231"/>
      <c r="DK201" s="231"/>
      <c r="DL201" s="231"/>
      <c r="DM201" s="174"/>
      <c r="DN201" s="231"/>
      <c r="DO201" s="231"/>
      <c r="DP201" s="231"/>
      <c r="DQ201" s="174"/>
      <c r="DR201" s="231"/>
      <c r="DS201" s="231"/>
      <c r="DT201" s="231"/>
      <c r="DU201" s="174"/>
      <c r="DV201" s="231"/>
      <c r="DW201" s="231"/>
      <c r="DX201" s="231"/>
      <c r="DY201" s="174"/>
      <c r="DZ201" s="231"/>
      <c r="EA201" s="231"/>
      <c r="EB201" s="231"/>
      <c r="EC201" s="174"/>
      <c r="ED201" s="231"/>
      <c r="EE201" s="231"/>
      <c r="EF201" s="231"/>
      <c r="EG201" s="174"/>
      <c r="EH201" s="231"/>
      <c r="EI201" s="231"/>
      <c r="EJ201" s="231"/>
      <c r="EK201" s="174"/>
      <c r="EL201" s="231"/>
      <c r="EM201" s="231"/>
      <c r="EN201" s="231"/>
      <c r="EO201" s="174"/>
      <c r="EP201" s="231"/>
      <c r="EQ201" s="231"/>
      <c r="ER201" s="231"/>
      <c r="ES201" s="174"/>
      <c r="ET201" s="231"/>
      <c r="EU201" s="231"/>
      <c r="EV201" s="231"/>
      <c r="EW201" s="174"/>
      <c r="EX201" s="231"/>
      <c r="EY201" s="231"/>
      <c r="EZ201" s="231"/>
      <c r="FA201" s="174"/>
      <c r="FB201" s="231"/>
      <c r="FC201" s="231"/>
      <c r="FD201" s="231"/>
      <c r="FE201" s="174"/>
      <c r="FF201" s="231"/>
      <c r="FG201" s="231"/>
      <c r="FH201" s="231"/>
      <c r="FI201" s="174"/>
      <c r="FJ201" s="231"/>
      <c r="FK201" s="231"/>
      <c r="FL201" s="231"/>
      <c r="FM201" s="174"/>
      <c r="FN201" s="231"/>
      <c r="FO201" s="231"/>
      <c r="FP201" s="231"/>
      <c r="FQ201" s="174"/>
      <c r="FR201" s="231"/>
      <c r="FS201" s="231"/>
      <c r="FT201" s="231"/>
      <c r="FU201" s="174"/>
      <c r="FV201" s="231"/>
      <c r="FW201" s="231"/>
      <c r="FX201" s="231"/>
      <c r="FY201" s="174"/>
      <c r="FZ201" s="231"/>
      <c r="GA201" s="231"/>
      <c r="GB201" s="231"/>
      <c r="GC201" s="174"/>
      <c r="GD201" s="231"/>
      <c r="GE201" s="231"/>
      <c r="GF201" s="231"/>
      <c r="GG201" s="174"/>
      <c r="GH201" s="231"/>
      <c r="GI201" s="231"/>
      <c r="GJ201" s="231"/>
      <c r="GK201" s="174"/>
      <c r="GL201" s="231"/>
      <c r="GM201" s="231"/>
      <c r="GN201" s="231"/>
      <c r="GO201" s="174"/>
      <c r="GP201" s="231"/>
      <c r="GQ201" s="231"/>
      <c r="GR201" s="231"/>
      <c r="GS201" s="174"/>
      <c r="GT201" s="231"/>
      <c r="GU201" s="231"/>
      <c r="GV201" s="231"/>
      <c r="GW201" s="174"/>
      <c r="GX201" s="231"/>
      <c r="GY201" s="231"/>
      <c r="GZ201" s="231"/>
      <c r="HA201" s="174"/>
      <c r="HB201" s="231"/>
      <c r="HC201" s="231"/>
      <c r="HD201" s="231"/>
      <c r="HE201" s="174"/>
      <c r="HF201" s="231"/>
      <c r="HG201" s="231"/>
      <c r="HH201" s="231"/>
      <c r="HI201" s="174"/>
      <c r="HJ201" s="231"/>
      <c r="HK201" s="231"/>
      <c r="HL201" s="231"/>
      <c r="HM201" s="174"/>
      <c r="HN201" s="231"/>
      <c r="HO201" s="231"/>
      <c r="HP201" s="231"/>
      <c r="HQ201" s="174"/>
      <c r="HR201" s="231"/>
      <c r="HS201" s="231"/>
      <c r="HT201" s="231"/>
      <c r="HU201" s="174"/>
      <c r="HV201" s="231"/>
      <c r="HW201" s="231"/>
      <c r="HX201" s="231"/>
      <c r="HY201" s="174"/>
      <c r="HZ201" s="231"/>
      <c r="IA201" s="231"/>
      <c r="IB201" s="231"/>
      <c r="IC201" s="174"/>
      <c r="ID201" s="231"/>
      <c r="IE201" s="231"/>
      <c r="IF201" s="231"/>
      <c r="IG201" s="174"/>
      <c r="IH201" s="231"/>
      <c r="II201" s="231"/>
      <c r="IJ201" s="231"/>
      <c r="IK201" s="174"/>
    </row>
    <row r="202" spans="1:245" s="173" customFormat="1" ht="15" customHeight="1">
      <c r="A202" s="19"/>
      <c r="B202" s="19"/>
      <c r="C202" s="90"/>
      <c r="D202" s="220" t="s">
        <v>52</v>
      </c>
      <c r="E202" s="220"/>
      <c r="F202" s="93"/>
      <c r="G202" s="96"/>
      <c r="H202" s="93"/>
      <c r="I202" s="93"/>
      <c r="J202" s="93"/>
      <c r="K202" s="93"/>
      <c r="L202" s="96"/>
      <c r="M202" s="93"/>
      <c r="N202" s="93"/>
      <c r="O202" s="93"/>
      <c r="P202" s="93"/>
      <c r="Q202" s="96"/>
      <c r="R202" s="96"/>
      <c r="S202" s="8"/>
      <c r="T202" s="228"/>
      <c r="U202" s="228"/>
      <c r="V202" s="228"/>
      <c r="W202" s="228"/>
      <c r="X202" s="228"/>
      <c r="Y202" s="229"/>
      <c r="Z202" s="228"/>
      <c r="AA202" s="98"/>
      <c r="AB202" s="228"/>
      <c r="AC202" s="228"/>
      <c r="AD202" s="228"/>
      <c r="AE202" s="98"/>
      <c r="AF202" s="228"/>
      <c r="AG202" s="228"/>
      <c r="AH202" s="228"/>
      <c r="AI202" s="98"/>
      <c r="AJ202" s="228"/>
      <c r="AK202" s="228"/>
      <c r="AL202" s="228"/>
      <c r="AM202" s="98"/>
      <c r="AN202" s="228"/>
      <c r="AO202" s="228"/>
      <c r="AP202" s="228"/>
      <c r="AQ202" s="98"/>
      <c r="AR202" s="228"/>
      <c r="AS202" s="228"/>
      <c r="AT202" s="228"/>
      <c r="AU202" s="98"/>
      <c r="AV202" s="228"/>
      <c r="AW202" s="228"/>
      <c r="AX202" s="228"/>
      <c r="AY202" s="98"/>
      <c r="AZ202" s="228"/>
      <c r="BA202" s="228"/>
      <c r="BB202" s="228"/>
      <c r="BC202" s="98"/>
      <c r="BD202" s="230"/>
      <c r="BE202" s="230"/>
      <c r="BF202" s="230"/>
      <c r="BG202" s="230"/>
      <c r="BH202" s="230"/>
      <c r="BI202" s="230"/>
      <c r="BJ202" s="230"/>
      <c r="BK202" s="230"/>
      <c r="BL202" s="230"/>
      <c r="BN202" s="230"/>
      <c r="BO202" s="230"/>
      <c r="BP202" s="230"/>
      <c r="BR202" s="230"/>
      <c r="BS202" s="230"/>
      <c r="BT202" s="230"/>
      <c r="BV202" s="231"/>
      <c r="BW202" s="231"/>
      <c r="BX202" s="231"/>
      <c r="BY202" s="174"/>
      <c r="BZ202" s="231"/>
      <c r="CA202" s="231"/>
      <c r="CB202" s="231"/>
      <c r="CC202" s="174"/>
      <c r="CD202" s="231"/>
      <c r="CE202" s="231"/>
      <c r="CF202" s="231"/>
      <c r="CG202" s="174"/>
      <c r="CH202" s="231"/>
      <c r="CI202" s="231"/>
      <c r="CJ202" s="231"/>
      <c r="CK202" s="174"/>
      <c r="CL202" s="231"/>
      <c r="CM202" s="231"/>
      <c r="CN202" s="231"/>
      <c r="CO202" s="174"/>
      <c r="CP202" s="231"/>
      <c r="CQ202" s="231"/>
      <c r="CR202" s="231"/>
      <c r="CS202" s="174"/>
      <c r="CT202" s="231"/>
      <c r="CU202" s="231"/>
      <c r="CV202" s="231"/>
      <c r="CW202" s="174"/>
      <c r="CX202" s="231"/>
      <c r="CY202" s="231"/>
      <c r="CZ202" s="231"/>
      <c r="DA202" s="174"/>
      <c r="DB202" s="231"/>
      <c r="DC202" s="231"/>
      <c r="DD202" s="231"/>
      <c r="DE202" s="174"/>
      <c r="DF202" s="231"/>
      <c r="DG202" s="231"/>
      <c r="DH202" s="231"/>
      <c r="DI202" s="174"/>
      <c r="DJ202" s="231"/>
      <c r="DK202" s="231"/>
      <c r="DL202" s="231"/>
      <c r="DM202" s="174"/>
      <c r="DN202" s="231"/>
      <c r="DO202" s="231"/>
      <c r="DP202" s="231"/>
      <c r="DQ202" s="174"/>
      <c r="DR202" s="231"/>
      <c r="DS202" s="231"/>
      <c r="DT202" s="231"/>
      <c r="DU202" s="174"/>
      <c r="DV202" s="231"/>
      <c r="DW202" s="231"/>
      <c r="DX202" s="231"/>
      <c r="DY202" s="174"/>
      <c r="DZ202" s="231"/>
      <c r="EA202" s="231"/>
      <c r="EB202" s="231"/>
      <c r="EC202" s="174"/>
      <c r="ED202" s="231"/>
      <c r="EE202" s="231"/>
      <c r="EF202" s="231"/>
      <c r="EG202" s="174"/>
      <c r="EH202" s="231"/>
      <c r="EI202" s="231"/>
      <c r="EJ202" s="231"/>
      <c r="EK202" s="174"/>
      <c r="EL202" s="231"/>
      <c r="EM202" s="231"/>
      <c r="EN202" s="231"/>
      <c r="EO202" s="174"/>
      <c r="EP202" s="231"/>
      <c r="EQ202" s="231"/>
      <c r="ER202" s="231"/>
      <c r="ES202" s="174"/>
      <c r="ET202" s="231"/>
      <c r="EU202" s="231"/>
      <c r="EV202" s="231"/>
      <c r="EW202" s="174"/>
      <c r="EX202" s="231"/>
      <c r="EY202" s="231"/>
      <c r="EZ202" s="231"/>
      <c r="FA202" s="174"/>
      <c r="FB202" s="231"/>
      <c r="FC202" s="231"/>
      <c r="FD202" s="231"/>
      <c r="FE202" s="174"/>
      <c r="FF202" s="231"/>
      <c r="FG202" s="231"/>
      <c r="FH202" s="231"/>
      <c r="FI202" s="174"/>
      <c r="FJ202" s="231"/>
      <c r="FK202" s="231"/>
      <c r="FL202" s="231"/>
      <c r="FM202" s="174"/>
      <c r="FN202" s="231"/>
      <c r="FO202" s="231"/>
      <c r="FP202" s="231"/>
      <c r="FQ202" s="174"/>
      <c r="FR202" s="231"/>
      <c r="FS202" s="231"/>
      <c r="FT202" s="231"/>
      <c r="FU202" s="174"/>
      <c r="FV202" s="231"/>
      <c r="FW202" s="231"/>
      <c r="FX202" s="231"/>
      <c r="FY202" s="174"/>
      <c r="FZ202" s="231"/>
      <c r="GA202" s="231"/>
      <c r="GB202" s="231"/>
      <c r="GC202" s="174"/>
      <c r="GD202" s="231"/>
      <c r="GE202" s="231"/>
      <c r="GF202" s="231"/>
      <c r="GG202" s="174"/>
      <c r="GH202" s="231"/>
      <c r="GI202" s="231"/>
      <c r="GJ202" s="231"/>
      <c r="GK202" s="174"/>
      <c r="GL202" s="231"/>
      <c r="GM202" s="231"/>
      <c r="GN202" s="231"/>
      <c r="GO202" s="174"/>
      <c r="GP202" s="231"/>
      <c r="GQ202" s="231"/>
      <c r="GR202" s="231"/>
      <c r="GS202" s="174"/>
      <c r="GT202" s="231"/>
      <c r="GU202" s="231"/>
      <c r="GV202" s="231"/>
      <c r="GW202" s="174"/>
      <c r="GX202" s="231"/>
      <c r="GY202" s="231"/>
      <c r="GZ202" s="231"/>
      <c r="HA202" s="174"/>
      <c r="HB202" s="231"/>
      <c r="HC202" s="231"/>
      <c r="HD202" s="231"/>
      <c r="HE202" s="174"/>
      <c r="HF202" s="231"/>
      <c r="HG202" s="231"/>
      <c r="HH202" s="231"/>
      <c r="HI202" s="174"/>
      <c r="HJ202" s="231"/>
      <c r="HK202" s="231"/>
      <c r="HL202" s="231"/>
      <c r="HM202" s="174"/>
      <c r="HN202" s="231"/>
      <c r="HO202" s="231"/>
      <c r="HP202" s="231"/>
      <c r="HQ202" s="174"/>
      <c r="HR202" s="231"/>
      <c r="HS202" s="231"/>
      <c r="HT202" s="231"/>
      <c r="HU202" s="174"/>
      <c r="HV202" s="231"/>
      <c r="HW202" s="231"/>
      <c r="HX202" s="231"/>
      <c r="HY202" s="174"/>
      <c r="HZ202" s="231"/>
      <c r="IA202" s="231"/>
      <c r="IB202" s="231"/>
      <c r="IC202" s="174"/>
      <c r="ID202" s="231"/>
      <c r="IE202" s="231"/>
      <c r="IF202" s="231"/>
      <c r="IG202" s="174"/>
      <c r="IH202" s="231"/>
      <c r="II202" s="231"/>
      <c r="IJ202" s="231"/>
      <c r="IK202" s="174"/>
    </row>
    <row r="203" spans="1:245" s="173" customFormat="1" ht="15" customHeight="1">
      <c r="A203" s="19"/>
      <c r="B203" s="19"/>
      <c r="C203" s="90"/>
      <c r="D203" s="220"/>
      <c r="E203" s="93"/>
      <c r="F203" s="93"/>
      <c r="G203" s="96"/>
      <c r="H203" s="93"/>
      <c r="I203" s="93"/>
      <c r="J203" s="93"/>
      <c r="K203" s="93"/>
      <c r="L203" s="96"/>
      <c r="M203" s="93"/>
      <c r="N203" s="93"/>
      <c r="O203" s="93"/>
      <c r="P203" s="93"/>
      <c r="Q203" s="96"/>
      <c r="R203" s="96"/>
      <c r="S203" s="8"/>
      <c r="T203" s="228"/>
      <c r="U203" s="228"/>
      <c r="V203" s="228"/>
      <c r="W203" s="228"/>
      <c r="X203" s="228"/>
      <c r="Y203" s="229"/>
      <c r="Z203" s="228"/>
      <c r="AA203" s="98"/>
      <c r="AB203" s="228"/>
      <c r="AC203" s="228"/>
      <c r="AD203" s="228"/>
      <c r="AE203" s="98"/>
      <c r="AF203" s="228"/>
      <c r="AG203" s="228"/>
      <c r="AH203" s="228"/>
      <c r="AI203" s="98"/>
      <c r="AJ203" s="228"/>
      <c r="AK203" s="228"/>
      <c r="AL203" s="228"/>
      <c r="AM203" s="98"/>
      <c r="AN203" s="228"/>
      <c r="AO203" s="228"/>
      <c r="AP203" s="228"/>
      <c r="AQ203" s="98"/>
      <c r="AR203" s="228"/>
      <c r="AS203" s="228"/>
      <c r="AT203" s="228"/>
      <c r="AU203" s="98"/>
      <c r="AV203" s="228"/>
      <c r="AW203" s="228"/>
      <c r="AX203" s="228"/>
      <c r="AY203" s="98"/>
      <c r="AZ203" s="228"/>
      <c r="BA203" s="228"/>
      <c r="BB203" s="228"/>
      <c r="BC203" s="98"/>
      <c r="BD203" s="230"/>
      <c r="BE203" s="230"/>
      <c r="BF203" s="230"/>
      <c r="BG203" s="230"/>
      <c r="BH203" s="230"/>
      <c r="BI203" s="230"/>
      <c r="BJ203" s="230"/>
      <c r="BK203" s="230"/>
      <c r="BL203" s="230"/>
      <c r="BN203" s="230"/>
      <c r="BO203" s="230"/>
      <c r="BP203" s="230"/>
      <c r="BR203" s="230"/>
      <c r="BS203" s="230"/>
      <c r="BT203" s="230"/>
      <c r="BV203" s="231"/>
      <c r="BW203" s="231"/>
      <c r="BX203" s="231"/>
      <c r="BY203" s="174"/>
      <c r="BZ203" s="231"/>
      <c r="CA203" s="231"/>
      <c r="CB203" s="231"/>
      <c r="CC203" s="174"/>
      <c r="CD203" s="231"/>
      <c r="CE203" s="231"/>
      <c r="CF203" s="231"/>
      <c r="CG203" s="174"/>
      <c r="CH203" s="231"/>
      <c r="CI203" s="231"/>
      <c r="CJ203" s="231"/>
      <c r="CK203" s="174"/>
      <c r="CL203" s="231"/>
      <c r="CM203" s="231"/>
      <c r="CN203" s="231"/>
      <c r="CO203" s="174"/>
      <c r="CP203" s="231"/>
      <c r="CQ203" s="231"/>
      <c r="CR203" s="231"/>
      <c r="CS203" s="174"/>
      <c r="CT203" s="231"/>
      <c r="CU203" s="231"/>
      <c r="CV203" s="231"/>
      <c r="CW203" s="174"/>
      <c r="CX203" s="231"/>
      <c r="CY203" s="231"/>
      <c r="CZ203" s="231"/>
      <c r="DA203" s="174"/>
      <c r="DB203" s="231"/>
      <c r="DC203" s="231"/>
      <c r="DD203" s="231"/>
      <c r="DE203" s="174"/>
      <c r="DF203" s="231"/>
      <c r="DG203" s="231"/>
      <c r="DH203" s="231"/>
      <c r="DI203" s="174"/>
      <c r="DJ203" s="231"/>
      <c r="DK203" s="231"/>
      <c r="DL203" s="231"/>
      <c r="DM203" s="174"/>
      <c r="DN203" s="231"/>
      <c r="DO203" s="231"/>
      <c r="DP203" s="231"/>
      <c r="DQ203" s="174"/>
      <c r="DR203" s="231"/>
      <c r="DS203" s="231"/>
      <c r="DT203" s="231"/>
      <c r="DU203" s="174"/>
      <c r="DV203" s="231"/>
      <c r="DW203" s="231"/>
      <c r="DX203" s="231"/>
      <c r="DY203" s="174"/>
      <c r="DZ203" s="231"/>
      <c r="EA203" s="231"/>
      <c r="EB203" s="231"/>
      <c r="EC203" s="174"/>
      <c r="ED203" s="231"/>
      <c r="EE203" s="231"/>
      <c r="EF203" s="231"/>
      <c r="EG203" s="174"/>
      <c r="EH203" s="231"/>
      <c r="EI203" s="231"/>
      <c r="EJ203" s="231"/>
      <c r="EK203" s="174"/>
      <c r="EL203" s="231"/>
      <c r="EM203" s="231"/>
      <c r="EN203" s="231"/>
      <c r="EO203" s="174"/>
      <c r="EP203" s="231"/>
      <c r="EQ203" s="231"/>
      <c r="ER203" s="231"/>
      <c r="ES203" s="174"/>
      <c r="ET203" s="231"/>
      <c r="EU203" s="231"/>
      <c r="EV203" s="231"/>
      <c r="EW203" s="174"/>
      <c r="EX203" s="231"/>
      <c r="EY203" s="231"/>
      <c r="EZ203" s="231"/>
      <c r="FA203" s="174"/>
      <c r="FB203" s="231"/>
      <c r="FC203" s="231"/>
      <c r="FD203" s="231"/>
      <c r="FE203" s="174"/>
      <c r="FF203" s="231"/>
      <c r="FG203" s="231"/>
      <c r="FH203" s="231"/>
      <c r="FI203" s="174"/>
      <c r="FJ203" s="231"/>
      <c r="FK203" s="231"/>
      <c r="FL203" s="231"/>
      <c r="FM203" s="174"/>
      <c r="FN203" s="231"/>
      <c r="FO203" s="231"/>
      <c r="FP203" s="231"/>
      <c r="FQ203" s="174"/>
      <c r="FR203" s="231"/>
      <c r="FS203" s="231"/>
      <c r="FT203" s="231"/>
      <c r="FU203" s="174"/>
      <c r="FV203" s="231"/>
      <c r="FW203" s="231"/>
      <c r="FX203" s="231"/>
      <c r="FY203" s="174"/>
      <c r="FZ203" s="231"/>
      <c r="GA203" s="231"/>
      <c r="GB203" s="231"/>
      <c r="GC203" s="174"/>
      <c r="GD203" s="231"/>
      <c r="GE203" s="231"/>
      <c r="GF203" s="231"/>
      <c r="GG203" s="174"/>
      <c r="GH203" s="231"/>
      <c r="GI203" s="231"/>
      <c r="GJ203" s="231"/>
      <c r="GK203" s="174"/>
      <c r="GL203" s="231"/>
      <c r="GM203" s="231"/>
      <c r="GN203" s="231"/>
      <c r="GO203" s="174"/>
      <c r="GP203" s="231"/>
      <c r="GQ203" s="231"/>
      <c r="GR203" s="231"/>
      <c r="GS203" s="174"/>
      <c r="GT203" s="231"/>
      <c r="GU203" s="231"/>
      <c r="GV203" s="231"/>
      <c r="GW203" s="174"/>
      <c r="GX203" s="231"/>
      <c r="GY203" s="231"/>
      <c r="GZ203" s="231"/>
      <c r="HA203" s="174"/>
      <c r="HB203" s="231"/>
      <c r="HC203" s="231"/>
      <c r="HD203" s="231"/>
      <c r="HE203" s="174"/>
      <c r="HF203" s="231"/>
      <c r="HG203" s="231"/>
      <c r="HH203" s="231"/>
      <c r="HI203" s="174"/>
      <c r="HJ203" s="231"/>
      <c r="HK203" s="231"/>
      <c r="HL203" s="231"/>
      <c r="HM203" s="174"/>
      <c r="HN203" s="231"/>
      <c r="HO203" s="231"/>
      <c r="HP203" s="231"/>
      <c r="HQ203" s="174"/>
      <c r="HR203" s="231"/>
      <c r="HS203" s="231"/>
      <c r="HT203" s="231"/>
      <c r="HU203" s="174"/>
      <c r="HV203" s="231"/>
      <c r="HW203" s="231"/>
      <c r="HX203" s="231"/>
      <c r="HY203" s="174"/>
      <c r="HZ203" s="231"/>
      <c r="IA203" s="231"/>
      <c r="IB203" s="231"/>
      <c r="IC203" s="174"/>
      <c r="ID203" s="231"/>
      <c r="IE203" s="231"/>
      <c r="IF203" s="231"/>
      <c r="IG203" s="174"/>
      <c r="IH203" s="231"/>
      <c r="II203" s="231"/>
      <c r="IJ203" s="231"/>
      <c r="IK203" s="174"/>
    </row>
    <row r="204" spans="1:245" s="173" customFormat="1" ht="15" customHeight="1">
      <c r="A204" s="19"/>
      <c r="B204" s="19"/>
      <c r="C204" s="90"/>
      <c r="D204" s="220"/>
      <c r="E204" s="93"/>
      <c r="F204" s="93"/>
      <c r="G204" s="96"/>
      <c r="H204" s="93"/>
      <c r="I204" s="93"/>
      <c r="J204" s="93"/>
      <c r="K204" s="93"/>
      <c r="L204" s="96"/>
      <c r="M204" s="93"/>
      <c r="N204" s="93"/>
      <c r="O204" s="93"/>
      <c r="P204" s="93"/>
      <c r="Q204" s="96"/>
      <c r="R204" s="96"/>
      <c r="S204" s="8"/>
      <c r="T204" s="228"/>
      <c r="U204" s="228"/>
      <c r="V204" s="228"/>
      <c r="W204" s="228"/>
      <c r="X204" s="228"/>
      <c r="Y204" s="229"/>
      <c r="Z204" s="228"/>
      <c r="AA204" s="98"/>
      <c r="AB204" s="228"/>
      <c r="AC204" s="228"/>
      <c r="AD204" s="228"/>
      <c r="AE204" s="98"/>
      <c r="AF204" s="228"/>
      <c r="AG204" s="228"/>
      <c r="AH204" s="228"/>
      <c r="AI204" s="98"/>
      <c r="AJ204" s="228"/>
      <c r="AK204" s="228"/>
      <c r="AL204" s="228"/>
      <c r="AM204" s="98"/>
      <c r="AN204" s="228"/>
      <c r="AO204" s="228"/>
      <c r="AP204" s="228"/>
      <c r="AQ204" s="98"/>
      <c r="AR204" s="228"/>
      <c r="AS204" s="228"/>
      <c r="AT204" s="228"/>
      <c r="AU204" s="98"/>
      <c r="AV204" s="228"/>
      <c r="AW204" s="228"/>
      <c r="AX204" s="228"/>
      <c r="AY204" s="98"/>
      <c r="AZ204" s="228"/>
      <c r="BA204" s="228"/>
      <c r="BB204" s="228"/>
      <c r="BC204" s="98"/>
      <c r="BD204" s="230"/>
      <c r="BE204" s="230"/>
      <c r="BF204" s="230"/>
      <c r="BG204" s="230"/>
      <c r="BH204" s="230"/>
      <c r="BI204" s="230"/>
      <c r="BJ204" s="230"/>
      <c r="BK204" s="230"/>
      <c r="BL204" s="230"/>
      <c r="BN204" s="230"/>
      <c r="BO204" s="230"/>
      <c r="BP204" s="230"/>
      <c r="BR204" s="230"/>
      <c r="BS204" s="230"/>
      <c r="BT204" s="230"/>
      <c r="BV204" s="231"/>
      <c r="BW204" s="231"/>
      <c r="BX204" s="231"/>
      <c r="BY204" s="174"/>
      <c r="BZ204" s="231"/>
      <c r="CA204" s="231"/>
      <c r="CB204" s="231"/>
      <c r="CC204" s="174"/>
      <c r="CD204" s="231"/>
      <c r="CE204" s="231"/>
      <c r="CF204" s="231"/>
      <c r="CG204" s="174"/>
      <c r="CH204" s="231"/>
      <c r="CI204" s="231"/>
      <c r="CJ204" s="231"/>
      <c r="CK204" s="174"/>
      <c r="CL204" s="231"/>
      <c r="CM204" s="231"/>
      <c r="CN204" s="231"/>
      <c r="CO204" s="174"/>
      <c r="CP204" s="231"/>
      <c r="CQ204" s="231"/>
      <c r="CR204" s="231"/>
      <c r="CS204" s="174"/>
      <c r="CT204" s="231"/>
      <c r="CU204" s="231"/>
      <c r="CV204" s="231"/>
      <c r="CW204" s="174"/>
      <c r="CX204" s="231"/>
      <c r="CY204" s="231"/>
      <c r="CZ204" s="231"/>
      <c r="DA204" s="174"/>
      <c r="DB204" s="231"/>
      <c r="DC204" s="231"/>
      <c r="DD204" s="231"/>
      <c r="DE204" s="174"/>
      <c r="DF204" s="231"/>
      <c r="DG204" s="231"/>
      <c r="DH204" s="231"/>
      <c r="DI204" s="174"/>
      <c r="DJ204" s="231"/>
      <c r="DK204" s="231"/>
      <c r="DL204" s="231"/>
      <c r="DM204" s="174"/>
      <c r="DN204" s="231"/>
      <c r="DO204" s="231"/>
      <c r="DP204" s="231"/>
      <c r="DQ204" s="174"/>
      <c r="DR204" s="231"/>
      <c r="DS204" s="231"/>
      <c r="DT204" s="231"/>
      <c r="DU204" s="174"/>
      <c r="DV204" s="231"/>
      <c r="DW204" s="231"/>
      <c r="DX204" s="231"/>
      <c r="DY204" s="174"/>
      <c r="DZ204" s="231"/>
      <c r="EA204" s="231"/>
      <c r="EB204" s="231"/>
      <c r="EC204" s="174"/>
      <c r="ED204" s="231"/>
      <c r="EE204" s="231"/>
      <c r="EF204" s="231"/>
      <c r="EG204" s="174"/>
      <c r="EH204" s="231"/>
      <c r="EI204" s="231"/>
      <c r="EJ204" s="231"/>
      <c r="EK204" s="174"/>
      <c r="EL204" s="231"/>
      <c r="EM204" s="231"/>
      <c r="EN204" s="231"/>
      <c r="EO204" s="174"/>
      <c r="EP204" s="231"/>
      <c r="EQ204" s="231"/>
      <c r="ER204" s="231"/>
      <c r="ES204" s="174"/>
      <c r="ET204" s="231"/>
      <c r="EU204" s="231"/>
      <c r="EV204" s="231"/>
      <c r="EW204" s="174"/>
      <c r="EX204" s="231"/>
      <c r="EY204" s="231"/>
      <c r="EZ204" s="231"/>
      <c r="FA204" s="174"/>
      <c r="FB204" s="231"/>
      <c r="FC204" s="231"/>
      <c r="FD204" s="231"/>
      <c r="FE204" s="174"/>
      <c r="FF204" s="231"/>
      <c r="FG204" s="231"/>
      <c r="FH204" s="231"/>
      <c r="FI204" s="174"/>
      <c r="FJ204" s="231"/>
      <c r="FK204" s="231"/>
      <c r="FL204" s="231"/>
      <c r="FM204" s="174"/>
      <c r="FN204" s="231"/>
      <c r="FO204" s="231"/>
      <c r="FP204" s="231"/>
      <c r="FQ204" s="174"/>
      <c r="FR204" s="231"/>
      <c r="FS204" s="231"/>
      <c r="FT204" s="231"/>
      <c r="FU204" s="174"/>
      <c r="FV204" s="231"/>
      <c r="FW204" s="231"/>
      <c r="FX204" s="231"/>
      <c r="FY204" s="174"/>
      <c r="FZ204" s="231"/>
      <c r="GA204" s="231"/>
      <c r="GB204" s="231"/>
      <c r="GC204" s="174"/>
      <c r="GD204" s="231"/>
      <c r="GE204" s="231"/>
      <c r="GF204" s="231"/>
      <c r="GG204" s="174"/>
      <c r="GH204" s="231"/>
      <c r="GI204" s="231"/>
      <c r="GJ204" s="231"/>
      <c r="GK204" s="174"/>
      <c r="GL204" s="231"/>
      <c r="GM204" s="231"/>
      <c r="GN204" s="231"/>
      <c r="GO204" s="174"/>
      <c r="GP204" s="231"/>
      <c r="GQ204" s="231"/>
      <c r="GR204" s="231"/>
      <c r="GS204" s="174"/>
      <c r="GT204" s="231"/>
      <c r="GU204" s="231"/>
      <c r="GV204" s="231"/>
      <c r="GW204" s="174"/>
      <c r="GX204" s="231"/>
      <c r="GY204" s="231"/>
      <c r="GZ204" s="231"/>
      <c r="HA204" s="174"/>
      <c r="HB204" s="231"/>
      <c r="HC204" s="231"/>
      <c r="HD204" s="231"/>
      <c r="HE204" s="174"/>
      <c r="HF204" s="231"/>
      <c r="HG204" s="231"/>
      <c r="HH204" s="231"/>
      <c r="HI204" s="174"/>
      <c r="HJ204" s="231"/>
      <c r="HK204" s="231"/>
      <c r="HL204" s="231"/>
      <c r="HM204" s="174"/>
      <c r="HN204" s="231"/>
      <c r="HO204" s="231"/>
      <c r="HP204" s="231"/>
      <c r="HQ204" s="174"/>
      <c r="HR204" s="231"/>
      <c r="HS204" s="231"/>
      <c r="HT204" s="231"/>
      <c r="HU204" s="174"/>
      <c r="HV204" s="231"/>
      <c r="HW204" s="231"/>
      <c r="HX204" s="231"/>
      <c r="HY204" s="174"/>
      <c r="HZ204" s="231"/>
      <c r="IA204" s="231"/>
      <c r="IB204" s="231"/>
      <c r="IC204" s="174"/>
      <c r="ID204" s="231"/>
      <c r="IE204" s="231"/>
      <c r="IF204" s="231"/>
      <c r="IG204" s="174"/>
      <c r="IH204" s="231"/>
      <c r="II204" s="231"/>
      <c r="IJ204" s="231"/>
      <c r="IK204" s="174"/>
    </row>
    <row r="205" spans="1:245" s="110" customFormat="1" ht="15" customHeight="1">
      <c r="A205" s="19"/>
      <c r="B205" s="19"/>
      <c r="C205" s="90"/>
      <c r="D205" s="220"/>
      <c r="E205" s="106"/>
      <c r="F205" s="106"/>
      <c r="G205" s="106"/>
      <c r="H205" s="106"/>
      <c r="I205" s="106"/>
      <c r="J205" s="106"/>
      <c r="K205" s="106"/>
      <c r="L205" s="106"/>
      <c r="M205" s="106"/>
      <c r="N205" s="106"/>
      <c r="O205" s="106"/>
      <c r="P205" s="106"/>
      <c r="Q205" s="106"/>
      <c r="R205" s="106"/>
      <c r="S205" s="8"/>
      <c r="T205" s="107"/>
      <c r="U205" s="107"/>
      <c r="V205" s="107"/>
      <c r="W205" s="107"/>
      <c r="X205" s="107"/>
      <c r="Y205" s="91"/>
      <c r="Z205" s="108"/>
      <c r="AA205" s="108"/>
      <c r="AB205" s="108"/>
      <c r="AC205" s="108"/>
      <c r="AD205" s="108"/>
      <c r="AE205" s="108"/>
      <c r="AF205" s="108"/>
      <c r="AG205" s="108"/>
      <c r="AH205" s="108"/>
      <c r="AI205" s="108"/>
      <c r="AJ205" s="108"/>
      <c r="AK205" s="108"/>
      <c r="AL205" s="108"/>
      <c r="AM205" s="108"/>
      <c r="AN205" s="108"/>
      <c r="AO205" s="108"/>
      <c r="AP205" s="108"/>
      <c r="AQ205" s="108"/>
      <c r="AR205" s="108"/>
      <c r="AS205" s="108"/>
      <c r="AT205" s="108"/>
      <c r="AU205" s="108"/>
      <c r="AV205" s="108"/>
      <c r="AW205" s="108"/>
      <c r="AX205" s="107"/>
      <c r="AY205" s="107"/>
      <c r="AZ205" s="107"/>
      <c r="BA205" s="107"/>
      <c r="BB205" s="107"/>
      <c r="BC205" s="107"/>
      <c r="BD205" s="109"/>
      <c r="BE205" s="109"/>
      <c r="BF205" s="12"/>
      <c r="BG205" s="12"/>
      <c r="BH205" s="12"/>
      <c r="BI205" s="12"/>
      <c r="BJ205" s="12"/>
      <c r="BK205" s="12"/>
      <c r="BL205" s="12"/>
      <c r="BM205" s="12"/>
      <c r="BN205" s="12"/>
      <c r="BO205" s="12"/>
      <c r="BP205" s="12"/>
      <c r="BQ205" s="12"/>
      <c r="BR205" s="12"/>
      <c r="BS205" s="12"/>
      <c r="BT205" s="12"/>
      <c r="BU205" s="12"/>
    </row>
    <row r="206" spans="1:245" s="125" customFormat="1" ht="12.75" customHeight="1">
      <c r="A206" s="19"/>
      <c r="B206" s="19"/>
      <c r="C206" s="90"/>
      <c r="D206" s="220"/>
      <c r="E206" s="163"/>
      <c r="F206" s="163"/>
      <c r="G206" s="183"/>
      <c r="H206" s="232"/>
      <c r="I206" s="232"/>
      <c r="J206" s="232"/>
      <c r="K206" s="232"/>
      <c r="L206" s="232"/>
      <c r="M206" s="232"/>
      <c r="N206" s="232"/>
      <c r="O206" s="232"/>
      <c r="P206" s="232"/>
      <c r="Q206" s="232"/>
      <c r="R206" s="232"/>
      <c r="S206" s="8"/>
      <c r="T206" s="19"/>
      <c r="U206" s="19"/>
      <c r="V206" s="19"/>
      <c r="W206" s="19"/>
      <c r="X206" s="19"/>
      <c r="Y206" s="19"/>
      <c r="Z206" s="19"/>
      <c r="AA206" s="19"/>
      <c r="AB206" s="19"/>
      <c r="AC206" s="19"/>
      <c r="AD206" s="19"/>
      <c r="AE206" s="19"/>
      <c r="AF206" s="19"/>
      <c r="AG206" s="19"/>
      <c r="AH206" s="19"/>
      <c r="AI206" s="19"/>
      <c r="AJ206" s="19"/>
      <c r="AK206" s="19"/>
      <c r="AL206" s="19"/>
      <c r="AM206" s="19"/>
      <c r="AN206" s="19"/>
      <c r="AO206" s="19"/>
      <c r="AP206" s="19"/>
      <c r="AQ206" s="19"/>
      <c r="AR206" s="19"/>
      <c r="AS206" s="19"/>
      <c r="AT206" s="19"/>
      <c r="AU206" s="19"/>
      <c r="AV206" s="19"/>
      <c r="AW206" s="19"/>
      <c r="AX206" s="19"/>
      <c r="AY206" s="19"/>
      <c r="AZ206" s="19"/>
      <c r="BA206" s="19"/>
      <c r="BB206" s="19"/>
      <c r="BC206" s="19"/>
      <c r="BF206" s="12"/>
      <c r="BG206" s="12"/>
      <c r="BH206" s="12"/>
      <c r="BI206" s="12"/>
      <c r="BJ206" s="12"/>
      <c r="BK206" s="12"/>
      <c r="BL206" s="12"/>
      <c r="BM206" s="12"/>
      <c r="BN206" s="12"/>
      <c r="BO206" s="12"/>
      <c r="BP206" s="12"/>
      <c r="BQ206" s="12"/>
      <c r="BR206" s="12"/>
      <c r="BS206" s="12"/>
      <c r="BT206" s="12"/>
      <c r="BU206" s="12"/>
    </row>
    <row r="207" spans="1:245" ht="18" customHeight="1">
      <c r="A207" s="19"/>
      <c r="B207" s="19"/>
      <c r="C207" s="90"/>
      <c r="D207" s="118"/>
      <c r="E207" s="126"/>
      <c r="F207" s="126"/>
      <c r="G207" s="119" t="s">
        <v>53</v>
      </c>
      <c r="H207" s="120"/>
      <c r="I207" s="120"/>
      <c r="J207" s="120"/>
      <c r="K207" s="121"/>
      <c r="L207" s="122"/>
      <c r="M207" s="122"/>
      <c r="N207" s="122"/>
      <c r="O207" s="122"/>
      <c r="P207" s="122"/>
      <c r="Q207" s="118"/>
      <c r="R207" s="233"/>
      <c r="S207" s="8"/>
      <c r="T207" s="141"/>
      <c r="U207" s="141"/>
      <c r="V207" s="141"/>
      <c r="W207" s="141"/>
      <c r="X207" s="141"/>
      <c r="Y207" s="141"/>
      <c r="Z207" s="19"/>
      <c r="AA207" s="19"/>
      <c r="AB207" s="19"/>
      <c r="AC207" s="19"/>
      <c r="AD207" s="19"/>
      <c r="AE207" s="19"/>
      <c r="AF207" s="19"/>
      <c r="AG207" s="19"/>
      <c r="AH207" s="19"/>
      <c r="AI207" s="19"/>
      <c r="AJ207" s="19"/>
      <c r="AK207" s="19"/>
      <c r="AL207" s="19"/>
      <c r="AM207" s="19"/>
      <c r="AN207" s="19"/>
      <c r="AO207" s="19"/>
      <c r="AP207" s="19"/>
      <c r="AQ207" s="19"/>
      <c r="AR207" s="19"/>
      <c r="AS207" s="19"/>
      <c r="AT207" s="19"/>
      <c r="AU207" s="19"/>
      <c r="AV207" s="19"/>
      <c r="AW207" s="19"/>
      <c r="AX207" s="19"/>
      <c r="AY207" s="19"/>
      <c r="AZ207" s="19"/>
      <c r="BA207" s="19"/>
      <c r="BB207" s="19"/>
      <c r="BC207" s="19"/>
      <c r="BF207" s="12"/>
      <c r="BG207" s="12"/>
      <c r="BH207" s="12"/>
      <c r="BI207" s="12"/>
      <c r="BJ207" s="12"/>
      <c r="BK207" s="12"/>
      <c r="BL207" s="12"/>
      <c r="BM207" s="12"/>
      <c r="BN207" s="12"/>
      <c r="BO207" s="12"/>
      <c r="BP207" s="12"/>
      <c r="BQ207" s="12"/>
      <c r="BR207" s="12"/>
      <c r="BS207" s="12"/>
      <c r="BT207" s="12"/>
      <c r="BU207" s="12"/>
    </row>
    <row r="208" spans="1:245" ht="24.75" customHeight="1">
      <c r="A208" s="19"/>
      <c r="B208" s="19"/>
      <c r="C208" s="90"/>
      <c r="D208" s="118"/>
      <c r="E208" s="126"/>
      <c r="F208" s="126"/>
      <c r="G208" s="234"/>
      <c r="H208" s="464" t="str">
        <f t="shared" ref="H208:Q209" si="32">H3</f>
        <v>Norway Harald Senneset</v>
      </c>
      <c r="I208" s="464" t="str">
        <f t="shared" si="32"/>
        <v>Norway Hildegunn Mjanger</v>
      </c>
      <c r="J208" s="464" t="str">
        <f t="shared" si="32"/>
        <v>Scotland Peter Clark</v>
      </c>
      <c r="K208" s="464" t="str">
        <f t="shared" si="32"/>
        <v>United Kingdom Dave Brown</v>
      </c>
      <c r="L208" s="464" t="str">
        <f t="shared" si="32"/>
        <v>Sweden AnneMarie Palmén Bratt</v>
      </c>
      <c r="M208" s="464" t="str">
        <f t="shared" si="32"/>
        <v>Germany Friederike Beussel</v>
      </c>
      <c r="N208" s="464" t="str">
        <f t="shared" si="32"/>
        <v>Sweden Rajlie Sjöberg</v>
      </c>
      <c r="O208" s="464"/>
      <c r="P208" s="464"/>
      <c r="Q208" s="464" t="str">
        <f t="shared" si="32"/>
        <v>Germany Ines Wilhelms</v>
      </c>
      <c r="R208" s="129"/>
      <c r="S208" s="186"/>
      <c r="T208" s="141"/>
      <c r="U208" s="141"/>
      <c r="V208" s="141"/>
      <c r="W208" s="141"/>
      <c r="X208" s="141"/>
      <c r="Y208" s="141"/>
      <c r="Z208" s="19"/>
      <c r="AA208" s="19"/>
      <c r="AB208" s="19"/>
      <c r="AC208" s="19"/>
      <c r="AD208" s="19"/>
      <c r="AE208" s="19"/>
      <c r="AF208" s="19"/>
      <c r="AG208" s="19"/>
      <c r="AH208" s="19"/>
      <c r="AI208" s="19"/>
      <c r="AJ208" s="19"/>
      <c r="AK208" s="19"/>
      <c r="AL208" s="19"/>
      <c r="AM208" s="19"/>
      <c r="AN208" s="19"/>
      <c r="AO208" s="19"/>
      <c r="AP208" s="19"/>
      <c r="AQ208" s="19"/>
      <c r="AR208" s="19"/>
      <c r="AS208" s="19"/>
      <c r="AT208" s="19"/>
      <c r="AU208" s="19"/>
      <c r="AV208" s="19"/>
      <c r="AW208" s="19"/>
      <c r="AX208" s="19"/>
      <c r="AY208" s="19"/>
      <c r="AZ208" s="19"/>
      <c r="BA208" s="19"/>
      <c r="BB208" s="19"/>
      <c r="BC208" s="19"/>
      <c r="BF208" s="12"/>
      <c r="BG208" s="12"/>
      <c r="BH208" s="12"/>
      <c r="BI208" s="12"/>
      <c r="BJ208" s="12"/>
      <c r="BK208" s="12"/>
      <c r="BL208" s="12"/>
      <c r="BM208" s="12"/>
      <c r="BN208" s="12"/>
      <c r="BO208" s="12"/>
      <c r="BP208" s="12"/>
      <c r="BQ208" s="12"/>
      <c r="BR208" s="12"/>
      <c r="BS208" s="12"/>
      <c r="BT208" s="12"/>
      <c r="BU208" s="12"/>
    </row>
    <row r="209" spans="1:73" ht="12.75" customHeight="1">
      <c r="A209" s="19"/>
      <c r="B209" s="19"/>
      <c r="C209" s="90"/>
      <c r="D209" s="118"/>
      <c r="E209" s="126"/>
      <c r="F209" s="126"/>
      <c r="G209" s="235" t="s">
        <v>54</v>
      </c>
      <c r="H209" s="149" t="str">
        <f t="shared" si="32"/>
        <v>Leser 1</v>
      </c>
      <c r="I209" s="149" t="str">
        <f t="shared" si="32"/>
        <v>Leser 2</v>
      </c>
      <c r="J209" s="149" t="str">
        <f t="shared" si="32"/>
        <v>Leser 3</v>
      </c>
      <c r="K209" s="149" t="str">
        <f t="shared" si="32"/>
        <v>Leser 4</v>
      </c>
      <c r="L209" s="149" t="str">
        <f t="shared" si="32"/>
        <v>Leser 5</v>
      </c>
      <c r="M209" s="149" t="str">
        <f t="shared" si="32"/>
        <v>Leser 6</v>
      </c>
      <c r="N209" s="149" t="str">
        <f t="shared" si="32"/>
        <v>Leser 7</v>
      </c>
      <c r="O209" s="149"/>
      <c r="P209" s="149"/>
      <c r="Q209" s="149" t="str">
        <f t="shared" si="32"/>
        <v>Leser 10</v>
      </c>
      <c r="R209" s="133" t="s">
        <v>35</v>
      </c>
      <c r="S209" s="186"/>
      <c r="T209" s="141"/>
      <c r="U209" s="141"/>
      <c r="V209" s="141"/>
      <c r="W209" s="141"/>
      <c r="X209" s="141"/>
      <c r="Y209" s="141"/>
      <c r="Z209" s="19"/>
      <c r="AA209" s="19"/>
      <c r="AB209" s="19"/>
      <c r="AC209" s="19"/>
      <c r="AD209" s="19"/>
      <c r="AE209" s="19"/>
      <c r="AF209" s="19"/>
      <c r="AG209" s="19"/>
      <c r="AH209" s="19"/>
      <c r="AI209" s="19"/>
      <c r="AJ209" s="19"/>
      <c r="AK209" s="19"/>
      <c r="AL209" s="19"/>
      <c r="AM209" s="19"/>
      <c r="AN209" s="19"/>
      <c r="AO209" s="19"/>
      <c r="AP209" s="19"/>
      <c r="AQ209" s="19"/>
      <c r="AR209" s="19"/>
      <c r="AS209" s="19"/>
      <c r="AT209" s="19"/>
      <c r="AU209" s="19"/>
      <c r="AV209" s="19"/>
      <c r="AW209" s="19"/>
      <c r="AX209" s="19"/>
      <c r="AY209" s="19"/>
      <c r="AZ209" s="19"/>
      <c r="BA209" s="19"/>
      <c r="BB209" s="19"/>
      <c r="BC209" s="19"/>
      <c r="BF209" s="12"/>
      <c r="BG209" s="12"/>
      <c r="BH209" s="12"/>
      <c r="BI209" s="12"/>
      <c r="BJ209" s="12"/>
      <c r="BK209" s="12"/>
      <c r="BL209" s="12"/>
      <c r="BM209" s="12"/>
      <c r="BN209" s="12"/>
      <c r="BO209" s="12"/>
      <c r="BP209" s="12"/>
      <c r="BQ209" s="12"/>
      <c r="BR209" s="12"/>
      <c r="BS209" s="12"/>
      <c r="BT209" s="12"/>
      <c r="BU209" s="12"/>
    </row>
    <row r="210" spans="1:73" ht="12.75" customHeight="1">
      <c r="A210" s="19"/>
      <c r="B210" s="19"/>
      <c r="C210" s="90"/>
      <c r="D210" s="118"/>
      <c r="E210" s="136"/>
      <c r="F210" s="136"/>
      <c r="G210" s="150">
        <v>0</v>
      </c>
      <c r="H210" s="128" t="str">
        <f t="array" ref="H210">IF(COUNT(IF(H$5:H$84=$G210,H$5:H$84,"-"))=0,"-",COUNT(IF(H$5:H$84=$G210,H$5:H$84,"-")))</f>
        <v>-</v>
      </c>
      <c r="I210" s="128" t="str">
        <f t="array" ref="I210">IF(COUNT(IF(I$5:I$84=$G210,I$5:I$84,"-"))=0,"-",COUNT(IF(I$5:I$84=$G210,I$5:I$84,"-")))</f>
        <v>-</v>
      </c>
      <c r="J210" s="128">
        <f t="array" ref="J210">IF(COUNT(IF(J$5:J$84=$G210,J$5:J$84,"-"))=0,"-",COUNT(IF(J$5:J$84=$G210,J$5:J$84,"-")))</f>
        <v>3</v>
      </c>
      <c r="K210" s="128">
        <f t="array" ref="K210">IF(COUNT(IF(K$5:K$84=$G210,K$5:K$84,"-"))=0,"-",COUNT(IF(K$5:K$84=$G210,K$5:K$84,"-")))</f>
        <v>1</v>
      </c>
      <c r="L210" s="128" t="str">
        <f t="array" ref="L210">IF(COUNT(IF(L$5:L$84=$G210,L$5:L$84,"-"))=0,"-",COUNT(IF(L$5:L$84=$G210,L$5:L$84,"-")))</f>
        <v>-</v>
      </c>
      <c r="M210" s="128">
        <f t="array" ref="M210">IF(COUNT(IF(M$5:M$84=$G210,M$5:M$84,"-"))=0,"-",COUNT(IF(M$5:M$84=$G210,M$5:M$84,"-")))</f>
        <v>3</v>
      </c>
      <c r="N210" s="128" t="str">
        <f t="array" ref="N210">IF(COUNT(IF(N$5:N$84=$G210,N$5:N$84,"-"))=0,"-",COUNT(IF(N$5:N$84=$G210,N$5:N$84,"-")))</f>
        <v>-</v>
      </c>
      <c r="O210" s="128"/>
      <c r="P210" s="128"/>
      <c r="Q210" s="128">
        <f t="array" ref="Q210">IF(COUNT(IF(Q$5:Q$84=$G210,Q$5:Q$84,"-"))=0,"-",COUNT(IF(Q$5:Q$84=$G210,Q$5:Q$84,"-")))</f>
        <v>10</v>
      </c>
      <c r="R210" s="236">
        <f t="array" ref="R210">IF(COUNT(IF(H$5:Q$84=$G210,H$5:Q$84,"-"))=0,"-",COUNT(IF(H$5:Q$84=$G210,H$5:Q$84)))</f>
        <v>53</v>
      </c>
      <c r="S210" s="186"/>
      <c r="T210" s="141"/>
      <c r="U210" s="141"/>
      <c r="V210" s="141"/>
      <c r="W210" s="141"/>
      <c r="X210" s="141"/>
      <c r="Y210" s="141"/>
      <c r="Z210" s="19"/>
      <c r="AA210" s="19"/>
      <c r="AB210" s="19"/>
      <c r="AC210" s="19"/>
      <c r="AD210" s="19"/>
      <c r="AE210" s="19"/>
      <c r="AF210" s="19"/>
      <c r="AG210" s="19"/>
      <c r="AH210" s="19"/>
      <c r="AI210" s="19"/>
      <c r="AJ210" s="19"/>
      <c r="AK210" s="19"/>
      <c r="AL210" s="19"/>
      <c r="AM210" s="19"/>
      <c r="AN210" s="19"/>
      <c r="AO210" s="19"/>
      <c r="AP210" s="19"/>
      <c r="AQ210" s="19"/>
      <c r="AR210" s="19"/>
      <c r="AS210" s="19"/>
      <c r="AT210" s="19"/>
      <c r="AU210" s="19"/>
      <c r="AV210" s="19"/>
      <c r="AW210" s="19"/>
      <c r="AX210" s="19"/>
      <c r="AY210" s="19"/>
      <c r="AZ210" s="19"/>
      <c r="BA210" s="19"/>
      <c r="BB210" s="19"/>
      <c r="BC210" s="19"/>
      <c r="BF210" s="12"/>
      <c r="BG210" s="12"/>
      <c r="BH210" s="12"/>
      <c r="BI210" s="12"/>
      <c r="BJ210" s="12"/>
      <c r="BK210" s="12"/>
      <c r="BL210" s="12"/>
      <c r="BM210" s="12"/>
      <c r="BN210" s="12"/>
      <c r="BO210" s="12"/>
      <c r="BP210" s="12"/>
      <c r="BQ210" s="12"/>
      <c r="BR210" s="12"/>
      <c r="BS210" s="12"/>
      <c r="BT210" s="12"/>
      <c r="BU210" s="12"/>
    </row>
    <row r="211" spans="1:73" ht="12.75" customHeight="1">
      <c r="A211" s="19"/>
      <c r="B211" s="19"/>
      <c r="C211" s="90"/>
      <c r="D211" s="118"/>
      <c r="E211" s="136"/>
      <c r="F211" s="136"/>
      <c r="G211" s="153">
        <f t="shared" ref="G211:G230" si="33">G210+1</f>
        <v>1</v>
      </c>
      <c r="H211" s="149" t="str">
        <f t="array" ref="H211">IF(COUNT(IF(H$5:H$84=$G211,H$5:H$84,"-"))=0,"-",COUNT(IF(H$5:H$84=$G211,H$5:H$84,"-")))</f>
        <v>-</v>
      </c>
      <c r="I211" s="149" t="str">
        <f t="array" ref="I211">IF(COUNT(IF(I$5:I$84=$G211,I$5:I$84,"-"))=0,"-",COUNT(IF(I$5:I$84=$G211,I$5:I$84,"-")))</f>
        <v>-</v>
      </c>
      <c r="J211" s="149" t="str">
        <f t="array" ref="J211">IF(COUNT(IF(J$5:J$84=$G211,J$5:J$84,"-"))=0,"-",COUNT(IF(J$5:J$84=$G211,J$5:J$84,"-")))</f>
        <v>-</v>
      </c>
      <c r="K211" s="149" t="str">
        <f t="array" ref="K211">IF(COUNT(IF(K$5:K$84=$G211,K$5:K$84,"-"))=0,"-",COUNT(IF(K$5:K$84=$G211,K$5:K$84,"-")))</f>
        <v>-</v>
      </c>
      <c r="L211" s="149" t="str">
        <f t="array" ref="L211">IF(COUNT(IF(L$5:L$84=$G211,L$5:L$84,"-"))=0,"-",COUNT(IF(L$5:L$84=$G211,L$5:L$84,"-")))</f>
        <v>-</v>
      </c>
      <c r="M211" s="149" t="str">
        <f t="array" ref="M211">IF(COUNT(IF(M$5:M$84=$G211,M$5:M$84,"-"))=0,"-",COUNT(IF(M$5:M$84=$G211,M$5:M$84,"-")))</f>
        <v>-</v>
      </c>
      <c r="N211" s="149" t="str">
        <f t="array" ref="N211">IF(COUNT(IF(N$5:N$84=$G211,N$5:N$84,"-"))=0,"-",COUNT(IF(N$5:N$84=$G211,N$5:N$84,"-")))</f>
        <v>-</v>
      </c>
      <c r="O211" s="149"/>
      <c r="P211" s="149"/>
      <c r="Q211" s="149" t="str">
        <f t="array" ref="Q211">IF(COUNT(IF(Q$5:Q$84=$G211,Q$5:Q$84,"-"))=0,"-",COUNT(IF(Q$5:Q$84=$G211,Q$5:Q$84,"-")))</f>
        <v>-</v>
      </c>
      <c r="R211" s="234" t="str">
        <f t="array" ref="R211">IF(COUNT(IF(H$5:Q$84=$G211,H$5:Q$84,"-"))=0,"-",COUNT(IF(H$5:Q$84=$G211,H$5:Q$84)))</f>
        <v>-</v>
      </c>
      <c r="S211" s="186"/>
      <c r="T211" s="141"/>
      <c r="U211" s="141"/>
      <c r="V211" s="141"/>
      <c r="W211" s="141"/>
      <c r="X211" s="141"/>
      <c r="Y211" s="141"/>
      <c r="Z211" s="19"/>
      <c r="AA211" s="19"/>
      <c r="AB211" s="19"/>
      <c r="AC211" s="19"/>
      <c r="AD211" s="19"/>
      <c r="AE211" s="19"/>
      <c r="AF211" s="19"/>
      <c r="AG211" s="19"/>
      <c r="AH211" s="19"/>
      <c r="AI211" s="19"/>
      <c r="AJ211" s="19"/>
      <c r="AK211" s="19"/>
      <c r="AL211" s="19"/>
      <c r="AM211" s="19"/>
      <c r="AN211" s="19"/>
      <c r="AO211" s="19"/>
      <c r="AP211" s="19"/>
      <c r="AQ211" s="19"/>
      <c r="AR211" s="19"/>
      <c r="AS211" s="19"/>
      <c r="AT211" s="19"/>
      <c r="AU211" s="19"/>
      <c r="AV211" s="19"/>
      <c r="AW211" s="19"/>
      <c r="AX211" s="19"/>
      <c r="AY211" s="19"/>
      <c r="AZ211" s="19"/>
      <c r="BA211" s="19"/>
      <c r="BB211" s="19"/>
      <c r="BC211" s="19"/>
      <c r="BF211" s="12"/>
      <c r="BG211" s="12"/>
      <c r="BH211" s="12"/>
      <c r="BI211" s="12"/>
      <c r="BJ211" s="12"/>
      <c r="BK211" s="12"/>
      <c r="BL211" s="12"/>
      <c r="BM211" s="12"/>
      <c r="BN211" s="12"/>
      <c r="BO211" s="12"/>
      <c r="BP211" s="12"/>
      <c r="BQ211" s="12"/>
      <c r="BR211" s="12"/>
      <c r="BS211" s="12"/>
      <c r="BT211" s="12"/>
      <c r="BU211" s="12"/>
    </row>
    <row r="212" spans="1:73" ht="12.75" customHeight="1">
      <c r="A212" s="19"/>
      <c r="B212" s="19"/>
      <c r="C212" s="90"/>
      <c r="D212" s="118"/>
      <c r="E212" s="136"/>
      <c r="F212" s="136"/>
      <c r="G212" s="153">
        <f t="shared" si="33"/>
        <v>2</v>
      </c>
      <c r="H212" s="149">
        <f t="array" ref="H212">IF(COUNT(IF(H$5:H$84=$G212,H$5:H$84,"-"))=0,"-",COUNT(IF(H$5:H$84=$G212,H$5:H$84,"-")))</f>
        <v>2</v>
      </c>
      <c r="I212" s="149">
        <f t="array" ref="I212">IF(COUNT(IF(I$5:I$84=$G212,I$5:I$84,"-"))=0,"-",COUNT(IF(I$5:I$84=$G212,I$5:I$84,"-")))</f>
        <v>2</v>
      </c>
      <c r="J212" s="149">
        <f t="array" ref="J212">IF(COUNT(IF(J$5:J$84=$G212,J$5:J$84,"-"))=0,"-",COUNT(IF(J$5:J$84=$G212,J$5:J$84,"-")))</f>
        <v>2</v>
      </c>
      <c r="K212" s="149">
        <f t="array" ref="K212">IF(COUNT(IF(K$5:K$84=$G212,K$5:K$84,"-"))=0,"-",COUNT(IF(K$5:K$84=$G212,K$5:K$84,"-")))</f>
        <v>3</v>
      </c>
      <c r="L212" s="149">
        <f t="array" ref="L212">IF(COUNT(IF(L$5:L$84=$G212,L$5:L$84,"-"))=0,"-",COUNT(IF(L$5:L$84=$G212,L$5:L$84,"-")))</f>
        <v>1</v>
      </c>
      <c r="M212" s="149">
        <f t="array" ref="M212">IF(COUNT(IF(M$5:M$84=$G212,M$5:M$84,"-"))=0,"-",COUNT(IF(M$5:M$84=$G212,M$5:M$84,"-")))</f>
        <v>2</v>
      </c>
      <c r="N212" s="149">
        <f t="array" ref="N212">IF(COUNT(IF(N$5:N$84=$G212,N$5:N$84,"-"))=0,"-",COUNT(IF(N$5:N$84=$G212,N$5:N$84,"-")))</f>
        <v>2</v>
      </c>
      <c r="O212" s="149"/>
      <c r="P212" s="149"/>
      <c r="Q212" s="149">
        <f t="array" ref="Q212">IF(COUNT(IF(Q$5:Q$84=$G212,Q$5:Q$84,"-"))=0,"-",COUNT(IF(Q$5:Q$84=$G212,Q$5:Q$84,"-")))</f>
        <v>2</v>
      </c>
      <c r="R212" s="234">
        <f t="array" ref="R212">IF(COUNT(IF(H$5:Q$84=$G212,H$5:Q$84,"-"))=0,"-",COUNT(IF(H$5:Q$84=$G212,H$5:Q$84)))</f>
        <v>20</v>
      </c>
      <c r="S212" s="186"/>
      <c r="T212" s="141"/>
      <c r="U212" s="141"/>
      <c r="V212" s="141"/>
      <c r="W212" s="141"/>
      <c r="X212" s="141"/>
      <c r="Y212" s="141"/>
      <c r="Z212" s="19"/>
      <c r="AA212" s="19"/>
      <c r="AB212" s="19"/>
      <c r="AC212" s="19"/>
      <c r="AD212" s="19"/>
      <c r="AE212" s="19"/>
      <c r="AF212" s="19"/>
      <c r="AG212" s="19"/>
      <c r="AH212" s="19"/>
      <c r="AI212" s="19"/>
      <c r="AJ212" s="19"/>
      <c r="AK212" s="19"/>
      <c r="AL212" s="19"/>
      <c r="AM212" s="19"/>
      <c r="AN212" s="19"/>
      <c r="AO212" s="19"/>
      <c r="AP212" s="19"/>
      <c r="AQ212" s="19"/>
      <c r="AR212" s="19"/>
      <c r="AS212" s="19"/>
      <c r="AT212" s="19"/>
      <c r="AU212" s="19"/>
      <c r="AV212" s="19"/>
      <c r="AW212" s="19"/>
      <c r="AX212" s="19"/>
      <c r="AY212" s="19"/>
      <c r="AZ212" s="19"/>
      <c r="BA212" s="19"/>
      <c r="BB212" s="19"/>
      <c r="BC212" s="19"/>
      <c r="BF212" s="12"/>
      <c r="BG212" s="12"/>
      <c r="BH212" s="12"/>
      <c r="BI212" s="12"/>
      <c r="BJ212" s="12"/>
      <c r="BK212" s="12"/>
      <c r="BL212" s="12"/>
      <c r="BM212" s="12"/>
      <c r="BN212" s="12"/>
      <c r="BO212" s="12"/>
      <c r="BP212" s="12"/>
      <c r="BQ212" s="12"/>
      <c r="BR212" s="12"/>
      <c r="BS212" s="12"/>
      <c r="BT212" s="12"/>
      <c r="BU212" s="12"/>
    </row>
    <row r="213" spans="1:73" ht="12.75" customHeight="1">
      <c r="A213" s="19"/>
      <c r="B213" s="19"/>
      <c r="C213" s="90"/>
      <c r="D213" s="118"/>
      <c r="E213" s="136"/>
      <c r="F213" s="136"/>
      <c r="G213" s="153">
        <f t="shared" si="33"/>
        <v>3</v>
      </c>
      <c r="H213" s="149">
        <f t="array" ref="H213">IF(COUNT(IF(H$5:H$84=$G213,H$5:H$84,"-"))=0,"-",COUNT(IF(H$5:H$84=$G213,H$5:H$84,"-")))</f>
        <v>10</v>
      </c>
      <c r="I213" s="149">
        <f t="array" ref="I213">IF(COUNT(IF(I$5:I$84=$G213,I$5:I$84,"-"))=0,"-",COUNT(IF(I$5:I$84=$G213,I$5:I$84,"-")))</f>
        <v>12</v>
      </c>
      <c r="J213" s="149">
        <f t="array" ref="J213">IF(COUNT(IF(J$5:J$84=$G213,J$5:J$84,"-"))=0,"-",COUNT(IF(J$5:J$84=$G213,J$5:J$84,"-")))</f>
        <v>11</v>
      </c>
      <c r="K213" s="149">
        <f t="array" ref="K213">IF(COUNT(IF(K$5:K$84=$G213,K$5:K$84,"-"))=0,"-",COUNT(IF(K$5:K$84=$G213,K$5:K$84,"-")))</f>
        <v>11</v>
      </c>
      <c r="L213" s="149">
        <f t="array" ref="L213">IF(COUNT(IF(L$5:L$84=$G213,L$5:L$84,"-"))=0,"-",COUNT(IF(L$5:L$84=$G213,L$5:L$84,"-")))</f>
        <v>12</v>
      </c>
      <c r="M213" s="149">
        <f t="array" ref="M213">IF(COUNT(IF(M$5:M$84=$G213,M$5:M$84,"-"))=0,"-",COUNT(IF(M$5:M$84=$G213,M$5:M$84,"-")))</f>
        <v>10</v>
      </c>
      <c r="N213" s="149">
        <f t="array" ref="N213">IF(COUNT(IF(N$5:N$84=$G213,N$5:N$84,"-"))=0,"-",COUNT(IF(N$5:N$84=$G213,N$5:N$84,"-")))</f>
        <v>6</v>
      </c>
      <c r="O213" s="149"/>
      <c r="P213" s="149"/>
      <c r="Q213" s="149">
        <f t="array" ref="Q213">IF(COUNT(IF(Q$5:Q$84=$G213,Q$5:Q$84,"-"))=0,"-",COUNT(IF(Q$5:Q$84=$G213,Q$5:Q$84,"-")))</f>
        <v>8</v>
      </c>
      <c r="R213" s="234">
        <f t="array" ref="R213">IF(COUNT(IF(H$5:Q$84=$G213,H$5:Q$84,"-"))=0,"-",COUNT(IF(H$5:Q$84=$G213,H$5:Q$84)))</f>
        <v>95</v>
      </c>
      <c r="S213" s="186"/>
      <c r="T213" s="141"/>
      <c r="U213" s="141"/>
      <c r="V213" s="141"/>
      <c r="W213" s="141"/>
      <c r="X213" s="141"/>
      <c r="Y213" s="141"/>
      <c r="Z213" s="19"/>
      <c r="AA213" s="19"/>
      <c r="AB213" s="19"/>
      <c r="AC213" s="19"/>
      <c r="AD213" s="19"/>
      <c r="AE213" s="19"/>
      <c r="AF213" s="19"/>
      <c r="AG213" s="19"/>
      <c r="AH213" s="19"/>
      <c r="AI213" s="19"/>
      <c r="AJ213" s="19"/>
      <c r="AK213" s="19"/>
      <c r="AL213" s="19"/>
      <c r="AM213" s="19"/>
      <c r="AN213" s="19"/>
      <c r="AO213" s="19"/>
      <c r="AP213" s="19"/>
      <c r="AQ213" s="19"/>
      <c r="AR213" s="19"/>
      <c r="AS213" s="19"/>
      <c r="AT213" s="19"/>
      <c r="AU213" s="19"/>
      <c r="AV213" s="19"/>
      <c r="AW213" s="19"/>
      <c r="AX213" s="19"/>
      <c r="AY213" s="19"/>
      <c r="AZ213" s="19"/>
      <c r="BA213" s="19"/>
      <c r="BB213" s="19"/>
      <c r="BC213" s="19"/>
      <c r="BF213" s="12"/>
      <c r="BG213" s="12"/>
      <c r="BH213" s="12"/>
      <c r="BI213" s="12"/>
      <c r="BJ213" s="12"/>
      <c r="BK213" s="12"/>
      <c r="BL213" s="12"/>
      <c r="BM213" s="12"/>
      <c r="BN213" s="12"/>
      <c r="BO213" s="12"/>
      <c r="BP213" s="12"/>
      <c r="BQ213" s="12"/>
      <c r="BR213" s="12"/>
      <c r="BS213" s="12"/>
      <c r="BT213" s="12"/>
      <c r="BU213" s="12"/>
    </row>
    <row r="214" spans="1:73" ht="12.75" customHeight="1">
      <c r="A214" s="19"/>
      <c r="B214" s="19"/>
      <c r="C214" s="90"/>
      <c r="D214" s="118"/>
      <c r="E214" s="136"/>
      <c r="F214" s="136"/>
      <c r="G214" s="153">
        <f t="shared" si="33"/>
        <v>4</v>
      </c>
      <c r="H214" s="149">
        <f t="array" ref="H214">IF(COUNT(IF(H$5:H$84=$G214,H$5:H$84,"-"))=0,"-",COUNT(IF(H$5:H$84=$G214,H$5:H$84,"-")))</f>
        <v>19</v>
      </c>
      <c r="I214" s="149">
        <f t="array" ref="I214">IF(COUNT(IF(I$5:I$84=$G214,I$5:I$84,"-"))=0,"-",COUNT(IF(I$5:I$84=$G214,I$5:I$84,"-")))</f>
        <v>20</v>
      </c>
      <c r="J214" s="149">
        <f t="array" ref="J214">IF(COUNT(IF(J$5:J$84=$G214,J$5:J$84,"-"))=0,"-",COUNT(IF(J$5:J$84=$G214,J$5:J$84,"-")))</f>
        <v>20</v>
      </c>
      <c r="K214" s="149">
        <f t="array" ref="K214">IF(COUNT(IF(K$5:K$84=$G214,K$5:K$84,"-"))=0,"-",COUNT(IF(K$5:K$84=$G214,K$5:K$84,"-")))</f>
        <v>19</v>
      </c>
      <c r="L214" s="149">
        <f t="array" ref="L214">IF(COUNT(IF(L$5:L$84=$G214,L$5:L$84,"-"))=0,"-",COUNT(IF(L$5:L$84=$G214,L$5:L$84,"-")))</f>
        <v>20</v>
      </c>
      <c r="M214" s="149">
        <f t="array" ref="M214">IF(COUNT(IF(M$5:M$84=$G214,M$5:M$84,"-"))=0,"-",COUNT(IF(M$5:M$84=$G214,M$5:M$84,"-")))</f>
        <v>18</v>
      </c>
      <c r="N214" s="149">
        <f t="array" ref="N214">IF(COUNT(IF(N$5:N$84=$G214,N$5:N$84,"-"))=0,"-",COUNT(IF(N$5:N$84=$G214,N$5:N$84,"-")))</f>
        <v>20</v>
      </c>
      <c r="O214" s="149"/>
      <c r="P214" s="149"/>
      <c r="Q214" s="149">
        <f t="array" ref="Q214">IF(COUNT(IF(Q$5:Q$84=$G214,Q$5:Q$84,"-"))=0,"-",COUNT(IF(Q$5:Q$84=$G214,Q$5:Q$84,"-")))</f>
        <v>17</v>
      </c>
      <c r="R214" s="234">
        <f t="array" ref="R214">IF(COUNT(IF(H$5:Q$84=$G214,H$5:Q$84,"-"))=0,"-",COUNT(IF(H$5:Q$84=$G214,H$5:Q$84)))</f>
        <v>197</v>
      </c>
      <c r="S214" s="186"/>
      <c r="T214" s="141"/>
      <c r="U214" s="141"/>
      <c r="V214" s="141"/>
      <c r="W214" s="141"/>
      <c r="X214" s="141"/>
      <c r="Y214" s="141"/>
      <c r="Z214" s="19"/>
      <c r="AA214" s="19"/>
      <c r="AB214" s="19"/>
      <c r="AC214" s="19"/>
      <c r="AD214" s="19"/>
      <c r="AE214" s="19"/>
      <c r="AF214" s="19"/>
      <c r="AG214" s="19"/>
      <c r="AH214" s="19"/>
      <c r="AI214" s="19"/>
      <c r="AJ214" s="19"/>
      <c r="AK214" s="19"/>
      <c r="AL214" s="19"/>
      <c r="AM214" s="19"/>
      <c r="AN214" s="19"/>
      <c r="AO214" s="19"/>
      <c r="AP214" s="19"/>
      <c r="AQ214" s="19"/>
      <c r="AR214" s="19"/>
      <c r="AS214" s="19"/>
      <c r="AT214" s="19"/>
      <c r="AU214" s="19"/>
      <c r="AV214" s="19"/>
      <c r="AW214" s="19"/>
      <c r="AX214" s="19"/>
      <c r="AY214" s="19"/>
      <c r="AZ214" s="19"/>
      <c r="BA214" s="19"/>
      <c r="BB214" s="19"/>
      <c r="BC214" s="19"/>
      <c r="BF214" s="12"/>
      <c r="BG214" s="12"/>
      <c r="BH214" s="12"/>
      <c r="BI214" s="12"/>
      <c r="BJ214" s="12"/>
      <c r="BK214" s="12"/>
      <c r="BL214" s="12"/>
      <c r="BM214" s="12"/>
      <c r="BN214" s="12"/>
      <c r="BO214" s="12"/>
      <c r="BP214" s="12"/>
      <c r="BQ214" s="12"/>
      <c r="BR214" s="12"/>
      <c r="BS214" s="12"/>
      <c r="BT214" s="12"/>
      <c r="BU214" s="12"/>
    </row>
    <row r="215" spans="1:73" ht="12.75" customHeight="1">
      <c r="A215" s="19"/>
      <c r="B215" s="19"/>
      <c r="C215" s="90"/>
      <c r="D215" s="118"/>
      <c r="E215" s="136"/>
      <c r="F215" s="136"/>
      <c r="G215" s="153">
        <f t="shared" si="33"/>
        <v>5</v>
      </c>
      <c r="H215" s="149">
        <f t="array" ref="H215">IF(COUNT(IF(H$5:H$84=$G215,H$5:H$84,"-"))=0,"-",COUNT(IF(H$5:H$84=$G215,H$5:H$84,"-")))</f>
        <v>17</v>
      </c>
      <c r="I215" s="149">
        <f t="array" ref="I215">IF(COUNT(IF(I$5:I$84=$G215,I$5:I$84,"-"))=0,"-",COUNT(IF(I$5:I$84=$G215,I$5:I$84,"-")))</f>
        <v>19</v>
      </c>
      <c r="J215" s="149">
        <f t="array" ref="J215">IF(COUNT(IF(J$5:J$84=$G215,J$5:J$84,"-"))=0,"-",COUNT(IF(J$5:J$84=$G215,J$5:J$84,"-")))</f>
        <v>19</v>
      </c>
      <c r="K215" s="149">
        <f t="array" ref="K215">IF(COUNT(IF(K$5:K$84=$G215,K$5:K$84,"-"))=0,"-",COUNT(IF(K$5:K$84=$G215,K$5:K$84,"-")))</f>
        <v>22</v>
      </c>
      <c r="L215" s="149">
        <f t="array" ref="L215">IF(COUNT(IF(L$5:L$84=$G215,L$5:L$84,"-"))=0,"-",COUNT(IF(L$5:L$84=$G215,L$5:L$84,"-")))</f>
        <v>21</v>
      </c>
      <c r="M215" s="149">
        <f t="array" ref="M215">IF(COUNT(IF(M$5:M$84=$G215,M$5:M$84,"-"))=0,"-",COUNT(IF(M$5:M$84=$G215,M$5:M$84,"-")))</f>
        <v>17</v>
      </c>
      <c r="N215" s="149">
        <f t="array" ref="N215">IF(COUNT(IF(N$5:N$84=$G215,N$5:N$84,"-"))=0,"-",COUNT(IF(N$5:N$84=$G215,N$5:N$84,"-")))</f>
        <v>27</v>
      </c>
      <c r="O215" s="149"/>
      <c r="P215" s="149"/>
      <c r="Q215" s="149">
        <f t="array" ref="Q215">IF(COUNT(IF(Q$5:Q$84=$G215,Q$5:Q$84,"-"))=0,"-",COUNT(IF(Q$5:Q$84=$G215,Q$5:Q$84,"-")))</f>
        <v>16</v>
      </c>
      <c r="R215" s="234">
        <f t="array" ref="R215">IF(COUNT(IF(H$5:Q$84=$G215,H$5:Q$84,"-"))=0,"-",COUNT(IF(H$5:Q$84=$G215,H$5:Q$84)))</f>
        <v>175</v>
      </c>
      <c r="S215" s="186"/>
      <c r="T215" s="141"/>
      <c r="U215" s="141"/>
      <c r="V215" s="141"/>
      <c r="W215" s="141"/>
      <c r="X215" s="141"/>
      <c r="Y215" s="141"/>
      <c r="Z215" s="19"/>
      <c r="AA215" s="19"/>
      <c r="AB215" s="19"/>
      <c r="AC215" s="19"/>
      <c r="AD215" s="19"/>
      <c r="AE215" s="19"/>
      <c r="AF215" s="19"/>
      <c r="AG215" s="19"/>
      <c r="AH215" s="19"/>
      <c r="AI215" s="19"/>
      <c r="AJ215" s="19"/>
      <c r="AK215" s="19"/>
      <c r="AL215" s="19"/>
      <c r="AM215" s="19"/>
      <c r="AN215" s="19"/>
      <c r="AO215" s="19"/>
      <c r="AP215" s="19"/>
      <c r="AQ215" s="19"/>
      <c r="AR215" s="19"/>
      <c r="AS215" s="19"/>
      <c r="AT215" s="19"/>
      <c r="AU215" s="19"/>
      <c r="AV215" s="19"/>
      <c r="AW215" s="19"/>
      <c r="AX215" s="19"/>
      <c r="AY215" s="19"/>
      <c r="AZ215" s="19"/>
      <c r="BA215" s="19"/>
      <c r="BB215" s="19"/>
      <c r="BC215" s="19"/>
      <c r="BF215" s="12"/>
      <c r="BG215" s="12"/>
      <c r="BH215" s="12"/>
      <c r="BI215" s="12"/>
      <c r="BJ215" s="12"/>
      <c r="BK215" s="12"/>
      <c r="BL215" s="12"/>
      <c r="BM215" s="12"/>
      <c r="BN215" s="12"/>
      <c r="BO215" s="12"/>
      <c r="BP215" s="12"/>
      <c r="BQ215" s="12"/>
      <c r="BR215" s="12"/>
      <c r="BS215" s="12"/>
      <c r="BT215" s="12"/>
      <c r="BU215" s="12"/>
    </row>
    <row r="216" spans="1:73" ht="12.75" customHeight="1">
      <c r="A216" s="19"/>
      <c r="B216" s="19"/>
      <c r="C216" s="90"/>
      <c r="D216" s="118"/>
      <c r="E216" s="136"/>
      <c r="F216" s="136"/>
      <c r="G216" s="153">
        <f t="shared" si="33"/>
        <v>6</v>
      </c>
      <c r="H216" s="149">
        <f t="array" ref="H216">IF(COUNT(IF(H$5:H$84=$G216,H$5:H$84,"-"))=0,"-",COUNT(IF(H$5:H$84=$G216,H$5:H$84,"-")))</f>
        <v>16</v>
      </c>
      <c r="I216" s="149">
        <f t="array" ref="I216">IF(COUNT(IF(I$5:I$84=$G216,I$5:I$84,"-"))=0,"-",COUNT(IF(I$5:I$84=$G216,I$5:I$84,"-")))</f>
        <v>14</v>
      </c>
      <c r="J216" s="149">
        <f t="array" ref="J216">IF(COUNT(IF(J$5:J$84=$G216,J$5:J$84,"-"))=0,"-",COUNT(IF(J$5:J$84=$G216,J$5:J$84,"-")))</f>
        <v>15</v>
      </c>
      <c r="K216" s="149">
        <f t="array" ref="K216">IF(COUNT(IF(K$5:K$84=$G216,K$5:K$84,"-"))=0,"-",COUNT(IF(K$5:K$84=$G216,K$5:K$84,"-")))</f>
        <v>15</v>
      </c>
      <c r="L216" s="149">
        <f t="array" ref="L216">IF(COUNT(IF(L$5:L$84=$G216,L$5:L$84,"-"))=0,"-",COUNT(IF(L$5:L$84=$G216,L$5:L$84,"-")))</f>
        <v>19</v>
      </c>
      <c r="M216" s="149">
        <f t="array" ref="M216">IF(COUNT(IF(M$5:M$84=$G216,M$5:M$84,"-"))=0,"-",COUNT(IF(M$5:M$84=$G216,M$5:M$84,"-")))</f>
        <v>15</v>
      </c>
      <c r="N216" s="149">
        <f t="array" ref="N216">IF(COUNT(IF(N$5:N$84=$G216,N$5:N$84,"-"))=0,"-",COUNT(IF(N$5:N$84=$G216,N$5:N$84,"-")))</f>
        <v>13</v>
      </c>
      <c r="O216" s="149"/>
      <c r="P216" s="149"/>
      <c r="Q216" s="149">
        <f t="array" ref="Q216">IF(COUNT(IF(Q$5:Q$84=$G216,Q$5:Q$84,"-"))=0,"-",COUNT(IF(Q$5:Q$84=$G216,Q$5:Q$84,"-")))</f>
        <v>12</v>
      </c>
      <c r="R216" s="234">
        <f t="array" ref="R216">IF(COUNT(IF(H$5:Q$84=$G216,H$5:Q$84,"-"))=0,"-",COUNT(IF(H$5:Q$84=$G216,H$5:Q$84)))</f>
        <v>144</v>
      </c>
      <c r="S216" s="186"/>
      <c r="T216" s="141"/>
      <c r="U216" s="141"/>
      <c r="V216" s="141"/>
      <c r="W216" s="141"/>
      <c r="X216" s="141"/>
      <c r="Y216" s="141"/>
      <c r="Z216" s="19"/>
      <c r="AA216" s="19"/>
      <c r="AB216" s="19"/>
      <c r="AC216" s="19"/>
      <c r="AD216" s="19"/>
      <c r="AE216" s="19"/>
      <c r="AF216" s="19"/>
      <c r="AG216" s="19"/>
      <c r="AH216" s="19"/>
      <c r="AI216" s="19"/>
      <c r="AJ216" s="19"/>
      <c r="AK216" s="19"/>
      <c r="AL216" s="19"/>
      <c r="AM216" s="19"/>
      <c r="AN216" s="19"/>
      <c r="AO216" s="19"/>
      <c r="AP216" s="19"/>
      <c r="AQ216" s="19"/>
      <c r="AR216" s="19"/>
      <c r="AS216" s="19"/>
      <c r="AT216" s="19"/>
      <c r="AU216" s="19"/>
      <c r="AV216" s="19"/>
      <c r="AW216" s="19"/>
      <c r="AX216" s="19"/>
      <c r="AY216" s="19"/>
      <c r="AZ216" s="19"/>
      <c r="BA216" s="19"/>
      <c r="BB216" s="19"/>
      <c r="BC216" s="19"/>
      <c r="BF216" s="12"/>
      <c r="BG216" s="12"/>
      <c r="BH216" s="12"/>
      <c r="BI216" s="12"/>
      <c r="BJ216" s="12"/>
      <c r="BK216" s="12"/>
      <c r="BL216" s="12"/>
      <c r="BM216" s="12"/>
      <c r="BN216" s="12"/>
      <c r="BO216" s="12"/>
      <c r="BP216" s="12"/>
      <c r="BQ216" s="12"/>
      <c r="BR216" s="12"/>
      <c r="BS216" s="12"/>
      <c r="BT216" s="12"/>
      <c r="BU216" s="12"/>
    </row>
    <row r="217" spans="1:73" ht="12.75" customHeight="1">
      <c r="A217" s="19"/>
      <c r="B217" s="19"/>
      <c r="C217" s="90"/>
      <c r="D217" s="118"/>
      <c r="E217" s="136"/>
      <c r="F217" s="136"/>
      <c r="G217" s="153">
        <f t="shared" si="33"/>
        <v>7</v>
      </c>
      <c r="H217" s="149">
        <f t="array" ref="H217">IF(COUNT(IF(H$5:H$84=$G217,H$5:H$84,"-"))=0,"-",COUNT(IF(H$5:H$84=$G217,H$5:H$84,"-")))</f>
        <v>10</v>
      </c>
      <c r="I217" s="149">
        <f t="array" ref="I217">IF(COUNT(IF(I$5:I$84=$G217,I$5:I$84,"-"))=0,"-",COUNT(IF(I$5:I$84=$G217,I$5:I$84,"-")))</f>
        <v>8</v>
      </c>
      <c r="J217" s="149">
        <f t="array" ref="J217">IF(COUNT(IF(J$5:J$84=$G217,J$5:J$84,"-"))=0,"-",COUNT(IF(J$5:J$84=$G217,J$5:J$84,"-")))</f>
        <v>7</v>
      </c>
      <c r="K217" s="149">
        <f t="array" ref="K217">IF(COUNT(IF(K$5:K$84=$G217,K$5:K$84,"-"))=0,"-",COUNT(IF(K$5:K$84=$G217,K$5:K$84,"-")))</f>
        <v>7</v>
      </c>
      <c r="L217" s="149">
        <f t="array" ref="L217">IF(COUNT(IF(L$5:L$84=$G217,L$5:L$84,"-"))=0,"-",COUNT(IF(L$5:L$84=$G217,L$5:L$84,"-")))</f>
        <v>4</v>
      </c>
      <c r="M217" s="149">
        <f t="array" ref="M217">IF(COUNT(IF(M$5:M$84=$G217,M$5:M$84,"-"))=0,"-",COUNT(IF(M$5:M$84=$G217,M$5:M$84,"-")))</f>
        <v>8</v>
      </c>
      <c r="N217" s="149">
        <f t="array" ref="N217">IF(COUNT(IF(N$5:N$84=$G217,N$5:N$84,"-"))=0,"-",COUNT(IF(N$5:N$84=$G217,N$5:N$84,"-")))</f>
        <v>7</v>
      </c>
      <c r="O217" s="149"/>
      <c r="P217" s="149"/>
      <c r="Q217" s="149">
        <f t="array" ref="Q217">IF(COUNT(IF(Q$5:Q$84=$G217,Q$5:Q$84,"-"))=0,"-",COUNT(IF(Q$5:Q$84=$G217,Q$5:Q$84,"-")))</f>
        <v>9</v>
      </c>
      <c r="R217" s="234">
        <f t="array" ref="R217">IF(COUNT(IF(H$5:Q$84=$G217,H$5:Q$84,"-"))=0,"-",COUNT(IF(H$5:Q$84=$G217,H$5:Q$84)))</f>
        <v>70</v>
      </c>
      <c r="S217" s="186"/>
      <c r="T217" s="141"/>
      <c r="U217" s="141"/>
      <c r="V217" s="141"/>
      <c r="W217" s="141"/>
      <c r="X217" s="141"/>
      <c r="Y217" s="141"/>
      <c r="Z217" s="19"/>
      <c r="AA217" s="19"/>
      <c r="AB217" s="19"/>
      <c r="AC217" s="19"/>
      <c r="AD217" s="19"/>
      <c r="AE217" s="19"/>
      <c r="AF217" s="19"/>
      <c r="AG217" s="19"/>
      <c r="AH217" s="19"/>
      <c r="AI217" s="19"/>
      <c r="AJ217" s="19"/>
      <c r="AK217" s="19"/>
      <c r="AL217" s="19"/>
      <c r="AM217" s="19"/>
      <c r="AN217" s="19"/>
      <c r="AO217" s="19"/>
      <c r="AP217" s="19"/>
      <c r="AQ217" s="19"/>
      <c r="AR217" s="19"/>
      <c r="AS217" s="19"/>
      <c r="AT217" s="19"/>
      <c r="AU217" s="19"/>
      <c r="AV217" s="19"/>
      <c r="AW217" s="19"/>
      <c r="AX217" s="19"/>
      <c r="AY217" s="19"/>
      <c r="AZ217" s="19"/>
      <c r="BA217" s="19"/>
      <c r="BB217" s="19"/>
      <c r="BC217" s="19"/>
      <c r="BF217" s="12"/>
      <c r="BG217" s="12"/>
      <c r="BH217" s="12"/>
      <c r="BI217" s="12"/>
      <c r="BJ217" s="12"/>
      <c r="BK217" s="12"/>
      <c r="BL217" s="12"/>
      <c r="BM217" s="12"/>
      <c r="BN217" s="12"/>
      <c r="BO217" s="12"/>
      <c r="BP217" s="12"/>
      <c r="BQ217" s="12"/>
      <c r="BR217" s="12"/>
      <c r="BS217" s="12"/>
      <c r="BT217" s="12"/>
      <c r="BU217" s="12"/>
    </row>
    <row r="218" spans="1:73" ht="12.75" customHeight="1">
      <c r="A218" s="19"/>
      <c r="B218" s="19"/>
      <c r="C218" s="90"/>
      <c r="D218" s="118"/>
      <c r="E218" s="136"/>
      <c r="F218" s="136"/>
      <c r="G218" s="153">
        <f t="shared" si="33"/>
        <v>8</v>
      </c>
      <c r="H218" s="149">
        <f t="array" ref="H218">IF(COUNT(IF(H$5:H$84=$G218,H$5:H$84,"-"))=0,"-",COUNT(IF(H$5:H$84=$G218,H$5:H$84,"-")))</f>
        <v>3</v>
      </c>
      <c r="I218" s="149">
        <f t="array" ref="I218">IF(COUNT(IF(I$5:I$84=$G218,I$5:I$84,"-"))=0,"-",COUNT(IF(I$5:I$84=$G218,I$5:I$84,"-")))</f>
        <v>3</v>
      </c>
      <c r="J218" s="149" t="str">
        <f t="array" ref="J218">IF(COUNT(IF(J$5:J$84=$G218,J$5:J$84,"-"))=0,"-",COUNT(IF(J$5:J$84=$G218,J$5:J$84,"-")))</f>
        <v>-</v>
      </c>
      <c r="K218" s="149" t="str">
        <f t="array" ref="K218">IF(COUNT(IF(K$5:K$84=$G218,K$5:K$84,"-"))=0,"-",COUNT(IF(K$5:K$84=$G218,K$5:K$84,"-")))</f>
        <v>-</v>
      </c>
      <c r="L218" s="149">
        <f t="array" ref="L218">IF(COUNT(IF(L$5:L$84=$G218,L$5:L$84,"-"))=0,"-",COUNT(IF(L$5:L$84=$G218,L$5:L$84,"-")))</f>
        <v>1</v>
      </c>
      <c r="M218" s="149">
        <f t="array" ref="M218">IF(COUNT(IF(M$5:M$84=$G218,M$5:M$84,"-"))=0,"-",COUNT(IF(M$5:M$84=$G218,M$5:M$84,"-")))</f>
        <v>5</v>
      </c>
      <c r="N218" s="149">
        <f t="array" ref="N218">IF(COUNT(IF(N$5:N$84=$G218,N$5:N$84,"-"))=0,"-",COUNT(IF(N$5:N$84=$G218,N$5:N$84,"-")))</f>
        <v>2</v>
      </c>
      <c r="O218" s="149"/>
      <c r="P218" s="149"/>
      <c r="Q218" s="149">
        <f t="array" ref="Q218">IF(COUNT(IF(Q$5:Q$84=$G218,Q$5:Q$84,"-"))=0,"-",COUNT(IF(Q$5:Q$84=$G218,Q$5:Q$84,"-")))</f>
        <v>3</v>
      </c>
      <c r="R218" s="234">
        <f t="array" ref="R218">IF(COUNT(IF(H$5:Q$84=$G218,H$5:Q$84,"-"))=0,"-",COUNT(IF(H$5:Q$84=$G218,H$5:Q$84)))</f>
        <v>20</v>
      </c>
      <c r="S218" s="186"/>
      <c r="T218" s="141"/>
      <c r="U218" s="141"/>
      <c r="V218" s="141"/>
      <c r="W218" s="141"/>
      <c r="X218" s="141"/>
      <c r="Y218" s="141"/>
      <c r="Z218" s="19"/>
      <c r="AA218" s="19"/>
      <c r="AB218" s="19"/>
      <c r="AC218" s="19"/>
      <c r="AD218" s="19"/>
      <c r="AE218" s="19"/>
      <c r="AF218" s="19"/>
      <c r="AG218" s="19"/>
      <c r="AH218" s="19"/>
      <c r="AI218" s="19"/>
      <c r="AJ218" s="19"/>
      <c r="AK218" s="19"/>
      <c r="AL218" s="19"/>
      <c r="AM218" s="19"/>
      <c r="AN218" s="19"/>
      <c r="AO218" s="19"/>
      <c r="AP218" s="19"/>
      <c r="AQ218" s="19"/>
      <c r="AR218" s="19"/>
      <c r="AS218" s="19"/>
      <c r="AT218" s="19"/>
      <c r="AU218" s="19"/>
      <c r="AV218" s="19"/>
      <c r="AW218" s="19"/>
      <c r="AX218" s="19"/>
      <c r="AY218" s="19"/>
      <c r="AZ218" s="19"/>
      <c r="BA218" s="19"/>
      <c r="BB218" s="19"/>
      <c r="BC218" s="19"/>
      <c r="BF218" s="12"/>
      <c r="BG218" s="12"/>
      <c r="BH218" s="12"/>
      <c r="BI218" s="12"/>
      <c r="BJ218" s="12"/>
      <c r="BK218" s="12"/>
      <c r="BL218" s="12"/>
      <c r="BM218" s="12"/>
      <c r="BN218" s="12"/>
      <c r="BO218" s="12"/>
      <c r="BP218" s="12"/>
      <c r="BQ218" s="12"/>
      <c r="BR218" s="12"/>
      <c r="BS218" s="12"/>
      <c r="BT218" s="12"/>
      <c r="BU218" s="12"/>
    </row>
    <row r="219" spans="1:73" ht="12.75" customHeight="1">
      <c r="A219" s="19"/>
      <c r="B219" s="19"/>
      <c r="C219" s="90"/>
      <c r="D219" s="118"/>
      <c r="E219" s="136"/>
      <c r="F219" s="136"/>
      <c r="G219" s="153">
        <f t="shared" si="33"/>
        <v>9</v>
      </c>
      <c r="H219" s="149" t="str">
        <f t="array" ref="H219">IF(COUNT(IF(H$5:H$84=$G219,H$5:H$84,"-"))=0,"-",COUNT(IF(H$5:H$84=$G219,H$5:H$84,"-")))</f>
        <v>-</v>
      </c>
      <c r="I219" s="149" t="str">
        <f t="array" ref="I219">IF(COUNT(IF(I$5:I$84=$G219,I$5:I$84,"-"))=0,"-",COUNT(IF(I$5:I$84=$G219,I$5:I$84,"-")))</f>
        <v>-</v>
      </c>
      <c r="J219" s="149">
        <f t="array" ref="J219">IF(COUNT(IF(J$5:J$84=$G219,J$5:J$84,"-"))=0,"-",COUNT(IF(J$5:J$84=$G219,J$5:J$84,"-")))</f>
        <v>2</v>
      </c>
      <c r="K219" s="149">
        <f t="array" ref="K219">IF(COUNT(IF(K$5:K$84=$G219,K$5:K$84,"-"))=0,"-",COUNT(IF(K$5:K$84=$G219,K$5:K$84,"-")))</f>
        <v>1</v>
      </c>
      <c r="L219" s="149">
        <f t="array" ref="L219">IF(COUNT(IF(L$5:L$84=$G219,L$5:L$84,"-"))=0,"-",COUNT(IF(L$5:L$84=$G219,L$5:L$84,"-")))</f>
        <v>2</v>
      </c>
      <c r="M219" s="149">
        <f t="array" ref="M219">IF(COUNT(IF(M$5:M$84=$G219,M$5:M$84,"-"))=0,"-",COUNT(IF(M$5:M$84=$G219,M$5:M$84,"-")))</f>
        <v>1</v>
      </c>
      <c r="N219" s="149" t="str">
        <f t="array" ref="N219">IF(COUNT(IF(N$5:N$84=$G219,N$5:N$84,"-"))=0,"-",COUNT(IF(N$5:N$84=$G219,N$5:N$84,"-")))</f>
        <v>-</v>
      </c>
      <c r="O219" s="149"/>
      <c r="P219" s="149"/>
      <c r="Q219" s="149">
        <f t="array" ref="Q219">IF(COUNT(IF(Q$5:Q$84=$G219,Q$5:Q$84,"-"))=0,"-",COUNT(IF(Q$5:Q$84=$G219,Q$5:Q$84,"-")))</f>
        <v>1</v>
      </c>
      <c r="R219" s="234">
        <f t="array" ref="R219">IF(COUNT(IF(H$5:Q$84=$G219,H$5:Q$84,"-"))=0,"-",COUNT(IF(H$5:Q$84=$G219,H$5:Q$84)))</f>
        <v>10</v>
      </c>
      <c r="S219" s="186"/>
      <c r="T219" s="141"/>
      <c r="U219" s="141"/>
      <c r="V219" s="141"/>
      <c r="W219" s="141"/>
      <c r="X219" s="141"/>
      <c r="Y219" s="141"/>
      <c r="Z219" s="19"/>
      <c r="AA219" s="19"/>
      <c r="AB219" s="19"/>
      <c r="AC219" s="19"/>
      <c r="AD219" s="19"/>
      <c r="AE219" s="19"/>
      <c r="AF219" s="19"/>
      <c r="AG219" s="19"/>
      <c r="AH219" s="19"/>
      <c r="AI219" s="19"/>
      <c r="AJ219" s="19"/>
      <c r="AK219" s="19"/>
      <c r="AL219" s="19"/>
      <c r="AM219" s="19"/>
      <c r="AN219" s="19"/>
      <c r="AO219" s="19"/>
      <c r="AP219" s="19"/>
      <c r="AQ219" s="19"/>
      <c r="AR219" s="19"/>
      <c r="AS219" s="19"/>
      <c r="AT219" s="19"/>
      <c r="AU219" s="19"/>
      <c r="AV219" s="19"/>
      <c r="AW219" s="19"/>
      <c r="AX219" s="19"/>
      <c r="AY219" s="19"/>
      <c r="AZ219" s="19"/>
      <c r="BA219" s="19"/>
      <c r="BB219" s="19"/>
      <c r="BC219" s="19"/>
      <c r="BF219" s="12"/>
      <c r="BG219" s="12"/>
      <c r="BH219" s="12"/>
      <c r="BI219" s="12"/>
      <c r="BJ219" s="12"/>
      <c r="BK219" s="12"/>
      <c r="BL219" s="12"/>
      <c r="BM219" s="12"/>
      <c r="BN219" s="12"/>
      <c r="BO219" s="12"/>
      <c r="BP219" s="12"/>
      <c r="BQ219" s="12"/>
      <c r="BR219" s="12"/>
      <c r="BS219" s="12"/>
      <c r="BT219" s="12"/>
      <c r="BU219" s="12"/>
    </row>
    <row r="220" spans="1:73" ht="12.75" customHeight="1">
      <c r="A220" s="19"/>
      <c r="B220" s="19"/>
      <c r="C220" s="90"/>
      <c r="D220" s="118"/>
      <c r="E220" s="136"/>
      <c r="F220" s="136"/>
      <c r="G220" s="153">
        <f t="shared" si="33"/>
        <v>10</v>
      </c>
      <c r="H220" s="149">
        <f t="array" ref="H220">IF(COUNT(IF(H$5:H$84=$G220,H$5:H$84,"-"))=0,"-",COUNT(IF(H$5:H$84=$G220,H$5:H$84,"-")))</f>
        <v>1</v>
      </c>
      <c r="I220" s="149">
        <f t="array" ref="I220">IF(COUNT(IF(I$5:I$84=$G220,I$5:I$84,"-"))=0,"-",COUNT(IF(I$5:I$84=$G220,I$5:I$84,"-")))</f>
        <v>2</v>
      </c>
      <c r="J220" s="149">
        <f t="array" ref="J220">IF(COUNT(IF(J$5:J$84=$G220,J$5:J$84,"-"))=0,"-",COUNT(IF(J$5:J$84=$G220,J$5:J$84,"-")))</f>
        <v>1</v>
      </c>
      <c r="K220" s="149">
        <f t="array" ref="K220">IF(COUNT(IF(K$5:K$84=$G220,K$5:K$84,"-"))=0,"-",COUNT(IF(K$5:K$84=$G220,K$5:K$84,"-")))</f>
        <v>1</v>
      </c>
      <c r="L220" s="149" t="str">
        <f t="array" ref="L220">IF(COUNT(IF(L$5:L$84=$G220,L$5:L$84,"-"))=0,"-",COUNT(IF(L$5:L$84=$G220,L$5:L$84,"-")))</f>
        <v>-</v>
      </c>
      <c r="M220" s="149">
        <f t="array" ref="M220">IF(COUNT(IF(M$5:M$84=$G220,M$5:M$84,"-"))=0,"-",COUNT(IF(M$5:M$84=$G220,M$5:M$84,"-")))</f>
        <v>1</v>
      </c>
      <c r="N220" s="149">
        <f t="array" ref="N220">IF(COUNT(IF(N$5:N$84=$G220,N$5:N$84,"-"))=0,"-",COUNT(IF(N$5:N$84=$G220,N$5:N$84,"-")))</f>
        <v>2</v>
      </c>
      <c r="O220" s="149"/>
      <c r="P220" s="149"/>
      <c r="Q220" s="149">
        <f t="array" ref="Q220">IF(COUNT(IF(Q$5:Q$84=$G220,Q$5:Q$84,"-"))=0,"-",COUNT(IF(Q$5:Q$84=$G220,Q$5:Q$84,"-")))</f>
        <v>2</v>
      </c>
      <c r="R220" s="234">
        <f t="array" ref="R220">IF(COUNT(IF(H$5:Q$84=$G220,H$5:Q$84,"-"))=0,"-",COUNT(IF(H$5:Q$84=$G220,H$5:Q$84)))</f>
        <v>13</v>
      </c>
      <c r="S220" s="186"/>
      <c r="T220" s="141"/>
      <c r="U220" s="141"/>
      <c r="V220" s="141"/>
      <c r="W220" s="141"/>
      <c r="X220" s="141"/>
      <c r="Y220" s="141"/>
      <c r="Z220" s="19"/>
      <c r="AA220" s="19"/>
      <c r="AB220" s="19"/>
      <c r="AC220" s="19"/>
      <c r="AD220" s="19"/>
      <c r="AE220" s="19"/>
      <c r="AF220" s="19"/>
      <c r="AG220" s="19"/>
      <c r="AH220" s="19"/>
      <c r="AI220" s="19"/>
      <c r="AJ220" s="19"/>
      <c r="AK220" s="19"/>
      <c r="AL220" s="19"/>
      <c r="AM220" s="19"/>
      <c r="AN220" s="19"/>
      <c r="AO220" s="19"/>
      <c r="AP220" s="19"/>
      <c r="AQ220" s="19"/>
      <c r="AR220" s="19"/>
      <c r="AS220" s="19"/>
      <c r="AT220" s="19"/>
      <c r="AU220" s="19"/>
      <c r="AV220" s="19"/>
      <c r="AW220" s="19"/>
      <c r="AX220" s="19"/>
      <c r="AY220" s="19"/>
      <c r="AZ220" s="19"/>
      <c r="BA220" s="19"/>
      <c r="BB220" s="19"/>
      <c r="BC220" s="19"/>
      <c r="BF220" s="12"/>
      <c r="BG220" s="12"/>
      <c r="BH220" s="12"/>
      <c r="BI220" s="12"/>
      <c r="BJ220" s="12"/>
      <c r="BK220" s="12"/>
      <c r="BL220" s="12"/>
      <c r="BM220" s="12"/>
      <c r="BN220" s="12"/>
      <c r="BO220" s="12"/>
      <c r="BP220" s="12"/>
      <c r="BQ220" s="12"/>
      <c r="BR220" s="12"/>
      <c r="BS220" s="12"/>
      <c r="BT220" s="12"/>
      <c r="BU220" s="12"/>
    </row>
    <row r="221" spans="1:73" ht="12.75" customHeight="1">
      <c r="A221" s="19"/>
      <c r="B221" s="19"/>
      <c r="C221" s="90"/>
      <c r="D221" s="118"/>
      <c r="E221" s="136"/>
      <c r="F221" s="136"/>
      <c r="G221" s="153">
        <f t="shared" si="33"/>
        <v>11</v>
      </c>
      <c r="H221" s="149" t="str">
        <f t="array" ref="H221">IF(COUNT(IF(H$5:H$84=$G221,H$5:H$84,"-"))=0,"-",COUNT(IF(H$5:H$84=$G221,H$5:H$84,"-")))</f>
        <v>-</v>
      </c>
      <c r="I221" s="149" t="str">
        <f t="array" ref="I221">IF(COUNT(IF(I$5:I$84=$G221,I$5:I$84,"-"))=0,"-",COUNT(IF(I$5:I$84=$G221,I$5:I$84,"-")))</f>
        <v>-</v>
      </c>
      <c r="J221" s="149" t="str">
        <f t="array" ref="J221">IF(COUNT(IF(J$5:J$84=$G221,J$5:J$84,"-"))=0,"-",COUNT(IF(J$5:J$84=$G221,J$5:J$84,"-")))</f>
        <v>-</v>
      </c>
      <c r="K221" s="149" t="str">
        <f t="array" ref="K221">IF(COUNT(IF(K$5:K$84=$G221,K$5:K$84,"-"))=0,"-",COUNT(IF(K$5:K$84=$G221,K$5:K$84,"-")))</f>
        <v>-</v>
      </c>
      <c r="L221" s="149" t="str">
        <f t="array" ref="L221">IF(COUNT(IF(L$5:L$84=$G221,L$5:L$84,"-"))=0,"-",COUNT(IF(L$5:L$84=$G221,L$5:L$84,"-")))</f>
        <v>-</v>
      </c>
      <c r="M221" s="149" t="str">
        <f t="array" ref="M221">IF(COUNT(IF(M$5:M$84=$G221,M$5:M$84,"-"))=0,"-",COUNT(IF(M$5:M$84=$G221,M$5:M$84,"-")))</f>
        <v>-</v>
      </c>
      <c r="N221" s="149">
        <f t="array" ref="N221">IF(COUNT(IF(N$5:N$84=$G221,N$5:N$84,"-"))=0,"-",COUNT(IF(N$5:N$84=$G221,N$5:N$84,"-")))</f>
        <v>1</v>
      </c>
      <c r="O221" s="149"/>
      <c r="P221" s="149"/>
      <c r="Q221" s="149" t="str">
        <f t="array" ref="Q221">IF(COUNT(IF(Q$5:Q$84=$G221,Q$5:Q$84,"-"))=0,"-",COUNT(IF(Q$5:Q$84=$G221,Q$5:Q$84,"-")))</f>
        <v>-</v>
      </c>
      <c r="R221" s="234">
        <f t="array" ref="R221">IF(COUNT(IF(H$5:Q$84=$G221,H$5:Q$84,"-"))=0,"-",COUNT(IF(H$5:Q$84=$G221,H$5:Q$84)))</f>
        <v>1</v>
      </c>
      <c r="S221" s="186"/>
      <c r="T221" s="141"/>
      <c r="U221" s="141"/>
      <c r="V221" s="141"/>
      <c r="W221" s="141"/>
      <c r="X221" s="141"/>
      <c r="Y221" s="141"/>
      <c r="Z221" s="19"/>
      <c r="AA221" s="19"/>
      <c r="AB221" s="19"/>
      <c r="AC221" s="19"/>
      <c r="AD221" s="19"/>
      <c r="AE221" s="19"/>
      <c r="AF221" s="19"/>
      <c r="AG221" s="19"/>
      <c r="AH221" s="19"/>
      <c r="AI221" s="19"/>
      <c r="AJ221" s="19"/>
      <c r="AK221" s="19"/>
      <c r="AL221" s="19"/>
      <c r="AM221" s="19"/>
      <c r="AN221" s="19"/>
      <c r="AO221" s="19"/>
      <c r="AP221" s="19"/>
      <c r="AQ221" s="19"/>
      <c r="AR221" s="19"/>
      <c r="AS221" s="19"/>
      <c r="AT221" s="19"/>
      <c r="AU221" s="19"/>
      <c r="AV221" s="19"/>
      <c r="AW221" s="19"/>
      <c r="AX221" s="19"/>
      <c r="AY221" s="19"/>
      <c r="AZ221" s="19"/>
      <c r="BA221" s="19"/>
      <c r="BB221" s="19"/>
      <c r="BC221" s="19"/>
      <c r="BF221" s="12"/>
      <c r="BG221" s="12"/>
      <c r="BH221" s="12"/>
      <c r="BI221" s="12"/>
      <c r="BJ221" s="12"/>
      <c r="BK221" s="12"/>
      <c r="BL221" s="12"/>
      <c r="BM221" s="12"/>
      <c r="BN221" s="12"/>
      <c r="BO221" s="12"/>
      <c r="BP221" s="12"/>
      <c r="BQ221" s="12"/>
      <c r="BR221" s="12"/>
      <c r="BS221" s="12"/>
      <c r="BT221" s="12"/>
      <c r="BU221" s="12"/>
    </row>
    <row r="222" spans="1:73" ht="12.75" customHeight="1">
      <c r="A222" s="19"/>
      <c r="B222" s="19"/>
      <c r="C222" s="90"/>
      <c r="D222" s="118"/>
      <c r="E222" s="136"/>
      <c r="F222" s="136"/>
      <c r="G222" s="153">
        <f t="shared" si="33"/>
        <v>12</v>
      </c>
      <c r="H222" s="149" t="str">
        <f t="array" ref="H222">IF(COUNT(IF(H$5:H$84=$G222,H$5:H$84,"-"))=0,"-",COUNT(IF(H$5:H$84=$G222,H$5:H$84,"-")))</f>
        <v>-</v>
      </c>
      <c r="I222" s="149" t="str">
        <f t="array" ref="I222">IF(COUNT(IF(I$5:I$84=$G222,I$5:I$84,"-"))=0,"-",COUNT(IF(I$5:I$84=$G222,I$5:I$84,"-")))</f>
        <v>-</v>
      </c>
      <c r="J222" s="149" t="str">
        <f t="array" ref="J222">IF(COUNT(IF(J$5:J$84=$G222,J$5:J$84,"-"))=0,"-",COUNT(IF(J$5:J$84=$G222,J$5:J$84,"-")))</f>
        <v>-</v>
      </c>
      <c r="K222" s="149" t="str">
        <f t="array" ref="K222">IF(COUNT(IF(K$5:K$84=$G222,K$5:K$84,"-"))=0,"-",COUNT(IF(K$5:K$84=$G222,K$5:K$84,"-")))</f>
        <v>-</v>
      </c>
      <c r="L222" s="149" t="str">
        <f t="array" ref="L222">IF(COUNT(IF(L$5:L$84=$G222,L$5:L$84,"-"))=0,"-",COUNT(IF(L$5:L$84=$G222,L$5:L$84,"-")))</f>
        <v>-</v>
      </c>
      <c r="M222" s="149" t="str">
        <f t="array" ref="M222">IF(COUNT(IF(M$5:M$84=$G222,M$5:M$84,"-"))=0,"-",COUNT(IF(M$5:M$84=$G222,M$5:M$84,"-")))</f>
        <v>-</v>
      </c>
      <c r="N222" s="149" t="str">
        <f t="array" ref="N222">IF(COUNT(IF(N$5:N$84=$G222,N$5:N$84,"-"))=0,"-",COUNT(IF(N$5:N$84=$G222,N$5:N$84,"-")))</f>
        <v>-</v>
      </c>
      <c r="O222" s="149"/>
      <c r="P222" s="149"/>
      <c r="Q222" s="149" t="str">
        <f t="array" ref="Q222">IF(COUNT(IF(Q$5:Q$84=$G222,Q$5:Q$84,"-"))=0,"-",COUNT(IF(Q$5:Q$84=$G222,Q$5:Q$84,"-")))</f>
        <v>-</v>
      </c>
      <c r="R222" s="234" t="str">
        <f t="array" ref="R222">IF(COUNT(IF(H$5:Q$84=$G222,H$5:Q$84,"-"))=0,"-",COUNT(IF(H$5:Q$84=$G222,H$5:Q$84)))</f>
        <v>-</v>
      </c>
      <c r="S222" s="186"/>
      <c r="T222" s="141"/>
      <c r="U222" s="141"/>
      <c r="V222" s="141"/>
      <c r="W222" s="141"/>
      <c r="X222" s="141"/>
      <c r="Y222" s="141"/>
      <c r="Z222" s="19"/>
      <c r="AA222" s="19"/>
      <c r="AB222" s="19"/>
      <c r="AC222" s="19"/>
      <c r="AD222" s="19"/>
      <c r="AE222" s="19"/>
      <c r="AF222" s="19"/>
      <c r="AG222" s="19"/>
      <c r="AH222" s="19"/>
      <c r="AI222" s="19"/>
      <c r="AJ222" s="19"/>
      <c r="AK222" s="19"/>
      <c r="AL222" s="19"/>
      <c r="AM222" s="19"/>
      <c r="AN222" s="19"/>
      <c r="AO222" s="19"/>
      <c r="AP222" s="19"/>
      <c r="AQ222" s="19"/>
      <c r="AR222" s="19"/>
      <c r="AS222" s="19"/>
      <c r="AT222" s="19"/>
      <c r="AU222" s="19"/>
      <c r="AV222" s="19"/>
      <c r="AW222" s="19"/>
      <c r="AX222" s="19"/>
      <c r="AY222" s="19"/>
      <c r="AZ222" s="19"/>
      <c r="BA222" s="19"/>
      <c r="BB222" s="19"/>
      <c r="BC222" s="19"/>
      <c r="BF222" s="12"/>
      <c r="BG222" s="12"/>
      <c r="BH222" s="12"/>
      <c r="BI222" s="12"/>
      <c r="BJ222" s="12"/>
      <c r="BK222" s="12"/>
      <c r="BL222" s="12"/>
      <c r="BM222" s="12"/>
      <c r="BN222" s="12"/>
      <c r="BO222" s="12"/>
      <c r="BP222" s="12"/>
      <c r="BQ222" s="12"/>
      <c r="BR222" s="12"/>
      <c r="BS222" s="12"/>
      <c r="BT222" s="12"/>
      <c r="BU222" s="12"/>
    </row>
    <row r="223" spans="1:73" ht="12.75" customHeight="1">
      <c r="A223" s="19"/>
      <c r="B223" s="19"/>
      <c r="C223" s="90"/>
      <c r="D223" s="118"/>
      <c r="E223" s="136"/>
      <c r="F223" s="136"/>
      <c r="G223" s="153">
        <f t="shared" si="33"/>
        <v>13</v>
      </c>
      <c r="H223" s="149" t="str">
        <f t="array" ref="H223">IF(COUNT(IF(H$5:H$84=$G223,H$5:H$84,"-"))=0,"-",COUNT(IF(H$5:H$84=$G223,H$5:H$84,"-")))</f>
        <v>-</v>
      </c>
      <c r="I223" s="149" t="str">
        <f t="array" ref="I223">IF(COUNT(IF(I$5:I$84=$G223,I$5:I$84,"-"))=0,"-",COUNT(IF(I$5:I$84=$G223,I$5:I$84,"-")))</f>
        <v>-</v>
      </c>
      <c r="J223" s="149" t="str">
        <f t="array" ref="J223">IF(COUNT(IF(J$5:J$84=$G223,J$5:J$84,"-"))=0,"-",COUNT(IF(J$5:J$84=$G223,J$5:J$84,"-")))</f>
        <v>-</v>
      </c>
      <c r="K223" s="149" t="str">
        <f t="array" ref="K223">IF(COUNT(IF(K$5:K$84=$G223,K$5:K$84,"-"))=0,"-",COUNT(IF(K$5:K$84=$G223,K$5:K$84,"-")))</f>
        <v>-</v>
      </c>
      <c r="L223" s="149" t="str">
        <f t="array" ref="L223">IF(COUNT(IF(L$5:L$84=$G223,L$5:L$84,"-"))=0,"-",COUNT(IF(L$5:L$84=$G223,L$5:L$84,"-")))</f>
        <v>-</v>
      </c>
      <c r="M223" s="149" t="str">
        <f t="array" ref="M223">IF(COUNT(IF(M$5:M$84=$G223,M$5:M$84,"-"))=0,"-",COUNT(IF(M$5:M$84=$G223,M$5:M$84,"-")))</f>
        <v>-</v>
      </c>
      <c r="N223" s="149" t="str">
        <f t="array" ref="N223">IF(COUNT(IF(N$5:N$84=$G223,N$5:N$84,"-"))=0,"-",COUNT(IF(N$5:N$84=$G223,N$5:N$84,"-")))</f>
        <v>-</v>
      </c>
      <c r="O223" s="149"/>
      <c r="P223" s="149"/>
      <c r="Q223" s="149" t="str">
        <f t="array" ref="Q223">IF(COUNT(IF(Q$5:Q$84=$G223,Q$5:Q$84,"-"))=0,"-",COUNT(IF(Q$5:Q$84=$G223,Q$5:Q$84,"-")))</f>
        <v>-</v>
      </c>
      <c r="R223" s="234" t="str">
        <f t="array" ref="R223">IF(COUNT(IF(H$5:Q$84=$G223,H$5:Q$84,"-"))=0,"-",COUNT(IF(H$5:Q$84=$G223,H$5:Q$84)))</f>
        <v>-</v>
      </c>
      <c r="S223" s="186"/>
      <c r="T223" s="141"/>
      <c r="U223" s="141"/>
      <c r="V223" s="141"/>
      <c r="W223" s="141"/>
      <c r="X223" s="141"/>
      <c r="Y223" s="141"/>
      <c r="Z223" s="19"/>
      <c r="AA223" s="19"/>
      <c r="AB223" s="19"/>
      <c r="AC223" s="19"/>
      <c r="AD223" s="19"/>
      <c r="AE223" s="19"/>
      <c r="AF223" s="19"/>
      <c r="AG223" s="19"/>
      <c r="AH223" s="19"/>
      <c r="AI223" s="19"/>
      <c r="AJ223" s="19"/>
      <c r="AK223" s="19"/>
      <c r="AL223" s="19"/>
      <c r="AM223" s="19"/>
      <c r="AN223" s="19"/>
      <c r="AO223" s="19"/>
      <c r="AP223" s="19"/>
      <c r="AQ223" s="19"/>
      <c r="AR223" s="19"/>
      <c r="AS223" s="19"/>
      <c r="AT223" s="19"/>
      <c r="AU223" s="19"/>
      <c r="AV223" s="19"/>
      <c r="AW223" s="19"/>
      <c r="AX223" s="19"/>
      <c r="AY223" s="19"/>
      <c r="AZ223" s="19"/>
      <c r="BA223" s="19"/>
      <c r="BB223" s="19"/>
      <c r="BC223" s="19"/>
      <c r="BF223" s="12"/>
      <c r="BG223" s="12"/>
      <c r="BH223" s="12"/>
      <c r="BI223" s="12"/>
      <c r="BJ223" s="12"/>
      <c r="BK223" s="12"/>
      <c r="BL223" s="12"/>
      <c r="BM223" s="12"/>
      <c r="BN223" s="12"/>
      <c r="BO223" s="12"/>
      <c r="BP223" s="12"/>
      <c r="BQ223" s="12"/>
      <c r="BR223" s="12"/>
      <c r="BS223" s="12"/>
      <c r="BT223" s="12"/>
      <c r="BU223" s="12"/>
    </row>
    <row r="224" spans="1:73" ht="12.75" customHeight="1">
      <c r="A224" s="19"/>
      <c r="B224" s="19"/>
      <c r="C224" s="90"/>
      <c r="D224" s="118"/>
      <c r="E224" s="136"/>
      <c r="F224" s="136"/>
      <c r="G224" s="153">
        <f t="shared" si="33"/>
        <v>14</v>
      </c>
      <c r="H224" s="149" t="str">
        <f t="array" ref="H224">IF(COUNT(IF(H$5:H$84=$G224,H$5:H$84,"-"))=0,"-",COUNT(IF(H$5:H$84=$G224,H$5:H$84,"-")))</f>
        <v>-</v>
      </c>
      <c r="I224" s="149" t="str">
        <f t="array" ref="I224">IF(COUNT(IF(I$5:I$84=$G224,I$5:I$84,"-"))=0,"-",COUNT(IF(I$5:I$84=$G224,I$5:I$84,"-")))</f>
        <v>-</v>
      </c>
      <c r="J224" s="149" t="str">
        <f t="array" ref="J224">IF(COUNT(IF(J$5:J$84=$G224,J$5:J$84,"-"))=0,"-",COUNT(IF(J$5:J$84=$G224,J$5:J$84,"-")))</f>
        <v>-</v>
      </c>
      <c r="K224" s="149" t="str">
        <f t="array" ref="K224">IF(COUNT(IF(K$5:K$84=$G224,K$5:K$84,"-"))=0,"-",COUNT(IF(K$5:K$84=$G224,K$5:K$84,"-")))</f>
        <v>-</v>
      </c>
      <c r="L224" s="149" t="str">
        <f t="array" ref="L224">IF(COUNT(IF(L$5:L$84=$G224,L$5:L$84,"-"))=0,"-",COUNT(IF(L$5:L$84=$G224,L$5:L$84,"-")))</f>
        <v>-</v>
      </c>
      <c r="M224" s="149" t="str">
        <f t="array" ref="M224">IF(COUNT(IF(M$5:M$84=$G224,M$5:M$84,"-"))=0,"-",COUNT(IF(M$5:M$84=$G224,M$5:M$84,"-")))</f>
        <v>-</v>
      </c>
      <c r="N224" s="149" t="str">
        <f t="array" ref="N224">IF(COUNT(IF(N$5:N$84=$G224,N$5:N$84,"-"))=0,"-",COUNT(IF(N$5:N$84=$G224,N$5:N$84,"-")))</f>
        <v>-</v>
      </c>
      <c r="O224" s="149"/>
      <c r="P224" s="149"/>
      <c r="Q224" s="149" t="str">
        <f t="array" ref="Q224">IF(COUNT(IF(Q$5:Q$84=$G224,Q$5:Q$84,"-"))=0,"-",COUNT(IF(Q$5:Q$84=$G224,Q$5:Q$84,"-")))</f>
        <v>-</v>
      </c>
      <c r="R224" s="234" t="str">
        <f t="array" ref="R224">IF(COUNT(IF(H$5:Q$84=$G224,H$5:Q$84,"-"))=0,"-",COUNT(IF(H$5:Q$84=$G224,H$5:Q$84)))</f>
        <v>-</v>
      </c>
      <c r="S224" s="186"/>
      <c r="T224" s="141"/>
      <c r="U224" s="141"/>
      <c r="V224" s="141"/>
      <c r="W224" s="141"/>
      <c r="X224" s="141"/>
      <c r="Y224" s="141"/>
      <c r="Z224" s="19"/>
      <c r="AA224" s="19"/>
      <c r="AB224" s="19"/>
      <c r="AC224" s="19"/>
      <c r="AD224" s="19"/>
      <c r="AE224" s="19"/>
      <c r="AF224" s="19"/>
      <c r="AG224" s="19"/>
      <c r="AH224" s="19"/>
      <c r="AI224" s="19"/>
      <c r="AJ224" s="19"/>
      <c r="AK224" s="19"/>
      <c r="AL224" s="19"/>
      <c r="AM224" s="19"/>
      <c r="AN224" s="19"/>
      <c r="AO224" s="19"/>
      <c r="AP224" s="19"/>
      <c r="AQ224" s="19"/>
      <c r="AR224" s="19"/>
      <c r="AS224" s="19"/>
      <c r="AT224" s="19"/>
      <c r="AU224" s="19"/>
      <c r="AV224" s="19"/>
      <c r="AW224" s="19"/>
      <c r="AX224" s="19"/>
      <c r="AY224" s="19"/>
      <c r="AZ224" s="19"/>
      <c r="BA224" s="19"/>
      <c r="BB224" s="19"/>
      <c r="BC224" s="19"/>
      <c r="BF224" s="12"/>
      <c r="BG224" s="12"/>
      <c r="BH224" s="12"/>
      <c r="BI224" s="12"/>
      <c r="BJ224" s="12"/>
      <c r="BK224" s="12"/>
      <c r="BL224" s="12"/>
      <c r="BM224" s="12"/>
      <c r="BN224" s="12"/>
      <c r="BO224" s="12"/>
      <c r="BP224" s="12"/>
      <c r="BQ224" s="12"/>
      <c r="BR224" s="12"/>
      <c r="BS224" s="12"/>
      <c r="BT224" s="12"/>
      <c r="BU224" s="12"/>
    </row>
    <row r="225" spans="1:73" ht="12.75" customHeight="1">
      <c r="A225" s="19"/>
      <c r="B225" s="19"/>
      <c r="C225" s="90"/>
      <c r="D225" s="118"/>
      <c r="E225" s="136"/>
      <c r="F225" s="136"/>
      <c r="G225" s="153">
        <f t="shared" si="33"/>
        <v>15</v>
      </c>
      <c r="H225" s="149" t="str">
        <f t="array" ref="H225">IF(COUNT(IF(H$5:H$84=$G225,H$5:H$84,"-"))=0,"-",COUNT(IF(H$5:H$84=$G225,H$5:H$84,"-")))</f>
        <v>-</v>
      </c>
      <c r="I225" s="149" t="str">
        <f t="array" ref="I225">IF(COUNT(IF(I$5:I$84=$G225,I$5:I$84,"-"))=0,"-",COUNT(IF(I$5:I$84=$G225,I$5:I$84,"-")))</f>
        <v>-</v>
      </c>
      <c r="J225" s="149" t="str">
        <f t="array" ref="J225">IF(COUNT(IF(J$5:J$84=$G225,J$5:J$84,"-"))=0,"-",COUNT(IF(J$5:J$84=$G225,J$5:J$84,"-")))</f>
        <v>-</v>
      </c>
      <c r="K225" s="149" t="str">
        <f t="array" ref="K225">IF(COUNT(IF(K$5:K$84=$G225,K$5:K$84,"-"))=0,"-",COUNT(IF(K$5:K$84=$G225,K$5:K$84,"-")))</f>
        <v>-</v>
      </c>
      <c r="L225" s="149" t="str">
        <f t="array" ref="L225">IF(COUNT(IF(L$5:L$84=$G225,L$5:L$84,"-"))=0,"-",COUNT(IF(L$5:L$84=$G225,L$5:L$84,"-")))</f>
        <v>-</v>
      </c>
      <c r="M225" s="149" t="str">
        <f t="array" ref="M225">IF(COUNT(IF(M$5:M$84=$G225,M$5:M$84,"-"))=0,"-",COUNT(IF(M$5:M$84=$G225,M$5:M$84,"-")))</f>
        <v>-</v>
      </c>
      <c r="N225" s="149" t="str">
        <f t="array" ref="N225">IF(COUNT(IF(N$5:N$84=$G225,N$5:N$84,"-"))=0,"-",COUNT(IF(N$5:N$84=$G225,N$5:N$84,"-")))</f>
        <v>-</v>
      </c>
      <c r="O225" s="149"/>
      <c r="P225" s="149"/>
      <c r="Q225" s="149" t="str">
        <f t="array" ref="Q225">IF(COUNT(IF(Q$5:Q$84=$G225,Q$5:Q$84,"-"))=0,"-",COUNT(IF(Q$5:Q$84=$G225,Q$5:Q$84,"-")))</f>
        <v>-</v>
      </c>
      <c r="R225" s="234" t="str">
        <f t="array" ref="R225">IF(COUNT(IF(H$5:Q$84=$G225,H$5:Q$84,"-"))=0,"-",COUNT(IF(H$5:Q$84=$G225,H$5:Q$84)))</f>
        <v>-</v>
      </c>
      <c r="S225" s="186"/>
      <c r="T225" s="141"/>
      <c r="U225" s="141"/>
      <c r="V225" s="141"/>
      <c r="W225" s="141"/>
      <c r="X225" s="141"/>
      <c r="Y225" s="141"/>
      <c r="Z225" s="19"/>
      <c r="AA225" s="19"/>
      <c r="AB225" s="19"/>
      <c r="AC225" s="19"/>
      <c r="AD225" s="19"/>
      <c r="AE225" s="19"/>
      <c r="AF225" s="19"/>
      <c r="AG225" s="19"/>
      <c r="AH225" s="19"/>
      <c r="AI225" s="19"/>
      <c r="AJ225" s="19"/>
      <c r="AK225" s="19"/>
      <c r="AL225" s="19"/>
      <c r="AM225" s="19"/>
      <c r="AN225" s="19"/>
      <c r="AO225" s="19"/>
      <c r="AP225" s="19"/>
      <c r="AQ225" s="19"/>
      <c r="AR225" s="19"/>
      <c r="AS225" s="19"/>
      <c r="AT225" s="19"/>
      <c r="AU225" s="19"/>
      <c r="AV225" s="19"/>
      <c r="AW225" s="19"/>
      <c r="AX225" s="19"/>
      <c r="AY225" s="19"/>
      <c r="AZ225" s="19"/>
      <c r="BA225" s="19"/>
      <c r="BB225" s="19"/>
      <c r="BC225" s="19"/>
      <c r="BF225" s="12"/>
      <c r="BG225" s="12"/>
      <c r="BH225" s="12"/>
      <c r="BI225" s="12"/>
      <c r="BJ225" s="12"/>
      <c r="BK225" s="12"/>
      <c r="BL225" s="12"/>
      <c r="BM225" s="12"/>
      <c r="BN225" s="12"/>
      <c r="BO225" s="12"/>
      <c r="BP225" s="12"/>
      <c r="BQ225" s="12"/>
      <c r="BR225" s="12"/>
      <c r="BS225" s="12"/>
      <c r="BT225" s="12"/>
      <c r="BU225" s="12"/>
    </row>
    <row r="226" spans="1:73" ht="12.75" customHeight="1">
      <c r="A226" s="19"/>
      <c r="B226" s="19"/>
      <c r="C226" s="90"/>
      <c r="D226" s="118"/>
      <c r="E226" s="136"/>
      <c r="F226" s="136"/>
      <c r="G226" s="153">
        <f t="shared" si="33"/>
        <v>16</v>
      </c>
      <c r="H226" s="149" t="str">
        <f t="array" ref="H226">IF(COUNT(IF(H$5:H$84=$G226,H$5:H$84,"-"))=0,"-",COUNT(IF(H$5:H$84=$G226,H$5:H$84,"-")))</f>
        <v>-</v>
      </c>
      <c r="I226" s="149" t="str">
        <f t="array" ref="I226">IF(COUNT(IF(I$5:I$84=$G226,I$5:I$84,"-"))=0,"-",COUNT(IF(I$5:I$84=$G226,I$5:I$84,"-")))</f>
        <v>-</v>
      </c>
      <c r="J226" s="149" t="str">
        <f t="array" ref="J226">IF(COUNT(IF(J$5:J$84=$G226,J$5:J$84,"-"))=0,"-",COUNT(IF(J$5:J$84=$G226,J$5:J$84,"-")))</f>
        <v>-</v>
      </c>
      <c r="K226" s="149" t="str">
        <f t="array" ref="K226">IF(COUNT(IF(K$5:K$84=$G226,K$5:K$84,"-"))=0,"-",COUNT(IF(K$5:K$84=$G226,K$5:K$84,"-")))</f>
        <v>-</v>
      </c>
      <c r="L226" s="149" t="str">
        <f t="array" ref="L226">IF(COUNT(IF(L$5:L$84=$G226,L$5:L$84,"-"))=0,"-",COUNT(IF(L$5:L$84=$G226,L$5:L$84,"-")))</f>
        <v>-</v>
      </c>
      <c r="M226" s="149" t="str">
        <f t="array" ref="M226">IF(COUNT(IF(M$5:M$84=$G226,M$5:M$84,"-"))=0,"-",COUNT(IF(M$5:M$84=$G226,M$5:M$84,"-")))</f>
        <v>-</v>
      </c>
      <c r="N226" s="149" t="str">
        <f t="array" ref="N226">IF(COUNT(IF(N$5:N$84=$G226,N$5:N$84,"-"))=0,"-",COUNT(IF(N$5:N$84=$G226,N$5:N$84,"-")))</f>
        <v>-</v>
      </c>
      <c r="O226" s="149"/>
      <c r="P226" s="149"/>
      <c r="Q226" s="149" t="str">
        <f t="array" ref="Q226">IF(COUNT(IF(Q$5:Q$84=$G226,Q$5:Q$84,"-"))=0,"-",COUNT(IF(Q$5:Q$84=$G226,Q$5:Q$84,"-")))</f>
        <v>-</v>
      </c>
      <c r="R226" s="234" t="str">
        <f t="array" ref="R226">IF(COUNT(IF(H$5:Q$84=$G226,H$5:Q$84,"-"))=0,"-",COUNT(IF(H$5:Q$84=$G226,H$5:Q$84)))</f>
        <v>-</v>
      </c>
      <c r="S226" s="186"/>
      <c r="T226" s="141"/>
      <c r="U226" s="141"/>
      <c r="V226" s="141"/>
      <c r="W226" s="141"/>
      <c r="X226" s="141"/>
      <c r="Y226" s="141"/>
      <c r="Z226" s="19"/>
      <c r="AA226" s="19"/>
      <c r="AB226" s="19"/>
      <c r="AC226" s="19"/>
      <c r="AD226" s="19"/>
      <c r="AE226" s="19"/>
      <c r="AF226" s="19"/>
      <c r="AG226" s="19"/>
      <c r="AH226" s="19"/>
      <c r="AI226" s="19"/>
      <c r="AJ226" s="19"/>
      <c r="AK226" s="19"/>
      <c r="AL226" s="19"/>
      <c r="AM226" s="19"/>
      <c r="AN226" s="19"/>
      <c r="AO226" s="19"/>
      <c r="AP226" s="19"/>
      <c r="AQ226" s="19"/>
      <c r="AR226" s="19"/>
      <c r="AS226" s="19"/>
      <c r="AT226" s="19"/>
      <c r="AU226" s="19"/>
      <c r="AV226" s="19"/>
      <c r="AW226" s="19"/>
      <c r="AX226" s="19"/>
      <c r="AY226" s="19"/>
      <c r="AZ226" s="19"/>
      <c r="BA226" s="19"/>
      <c r="BB226" s="19"/>
      <c r="BC226" s="19"/>
      <c r="BF226" s="12"/>
      <c r="BG226" s="12"/>
      <c r="BH226" s="12"/>
      <c r="BI226" s="12"/>
      <c r="BJ226" s="12"/>
      <c r="BK226" s="12"/>
      <c r="BL226" s="12"/>
      <c r="BM226" s="12"/>
      <c r="BN226" s="12"/>
      <c r="BO226" s="12"/>
      <c r="BP226" s="12"/>
      <c r="BQ226" s="12"/>
      <c r="BR226" s="12"/>
      <c r="BS226" s="12"/>
      <c r="BT226" s="12"/>
      <c r="BU226" s="12"/>
    </row>
    <row r="227" spans="1:73" ht="12.75" customHeight="1">
      <c r="A227" s="19"/>
      <c r="B227" s="19"/>
      <c r="C227" s="90"/>
      <c r="D227" s="118"/>
      <c r="E227" s="136"/>
      <c r="F227" s="136"/>
      <c r="G227" s="153">
        <f t="shared" si="33"/>
        <v>17</v>
      </c>
      <c r="H227" s="149" t="str">
        <f t="array" ref="H227">IF(COUNT(IF(H$5:H$84=$G227,H$5:H$84,"-"))=0,"-",COUNT(IF(H$5:H$84=$G227,H$5:H$84,"-")))</f>
        <v>-</v>
      </c>
      <c r="I227" s="149" t="str">
        <f t="array" ref="I227">IF(COUNT(IF(I$5:I$84=$G227,I$5:I$84,"-"))=0,"-",COUNT(IF(I$5:I$84=$G227,I$5:I$84,"-")))</f>
        <v>-</v>
      </c>
      <c r="J227" s="149" t="str">
        <f t="array" ref="J227">IF(COUNT(IF(J$5:J$84=$G227,J$5:J$84,"-"))=0,"-",COUNT(IF(J$5:J$84=$G227,J$5:J$84,"-")))</f>
        <v>-</v>
      </c>
      <c r="K227" s="149" t="str">
        <f t="array" ref="K227">IF(COUNT(IF(K$5:K$84=$G227,K$5:K$84,"-"))=0,"-",COUNT(IF(K$5:K$84=$G227,K$5:K$84,"-")))</f>
        <v>-</v>
      </c>
      <c r="L227" s="149" t="str">
        <f t="array" ref="L227">IF(COUNT(IF(L$5:L$84=$G227,L$5:L$84,"-"))=0,"-",COUNT(IF(L$5:L$84=$G227,L$5:L$84,"-")))</f>
        <v>-</v>
      </c>
      <c r="M227" s="149" t="str">
        <f t="array" ref="M227">IF(COUNT(IF(M$5:M$84=$G227,M$5:M$84,"-"))=0,"-",COUNT(IF(M$5:M$84=$G227,M$5:M$84,"-")))</f>
        <v>-</v>
      </c>
      <c r="N227" s="149" t="str">
        <f t="array" ref="N227">IF(COUNT(IF(N$5:N$84=$G227,N$5:N$84,"-"))=0,"-",COUNT(IF(N$5:N$84=$G227,N$5:N$84,"-")))</f>
        <v>-</v>
      </c>
      <c r="O227" s="149"/>
      <c r="P227" s="149"/>
      <c r="Q227" s="149" t="str">
        <f t="array" ref="Q227">IF(COUNT(IF(Q$5:Q$84=$G227,Q$5:Q$84,"-"))=0,"-",COUNT(IF(Q$5:Q$84=$G227,Q$5:Q$84,"-")))</f>
        <v>-</v>
      </c>
      <c r="R227" s="234" t="str">
        <f t="array" ref="R227">IF(COUNT(IF(H$5:Q$84=$G227,H$5:Q$84,"-"))=0,"-",COUNT(IF(H$5:Q$84=$G227,H$5:Q$84)))</f>
        <v>-</v>
      </c>
      <c r="S227" s="186"/>
      <c r="T227" s="141"/>
      <c r="U227" s="141"/>
      <c r="V227" s="141"/>
      <c r="W227" s="141"/>
      <c r="X227" s="141"/>
      <c r="Y227" s="141"/>
      <c r="Z227" s="19"/>
      <c r="AA227" s="19"/>
      <c r="AB227" s="19"/>
      <c r="AC227" s="19"/>
      <c r="AD227" s="19"/>
      <c r="AE227" s="19"/>
      <c r="AF227" s="19"/>
      <c r="AG227" s="19"/>
      <c r="AH227" s="19"/>
      <c r="AI227" s="19"/>
      <c r="AJ227" s="19"/>
      <c r="AK227" s="19"/>
      <c r="AL227" s="19"/>
      <c r="AM227" s="19"/>
      <c r="AN227" s="19"/>
      <c r="AO227" s="19"/>
      <c r="AP227" s="19"/>
      <c r="AQ227" s="19"/>
      <c r="AR227" s="19"/>
      <c r="AS227" s="19"/>
      <c r="AT227" s="19"/>
      <c r="AU227" s="19"/>
      <c r="AV227" s="19"/>
      <c r="AW227" s="19"/>
      <c r="AX227" s="19"/>
      <c r="AY227" s="19"/>
      <c r="AZ227" s="19"/>
      <c r="BA227" s="19"/>
      <c r="BB227" s="19"/>
      <c r="BC227" s="19"/>
      <c r="BF227" s="12"/>
      <c r="BG227" s="12"/>
      <c r="BH227" s="12"/>
      <c r="BI227" s="12"/>
      <c r="BJ227" s="12"/>
      <c r="BK227" s="12"/>
      <c r="BL227" s="12"/>
      <c r="BM227" s="12"/>
      <c r="BN227" s="12"/>
      <c r="BO227" s="12"/>
      <c r="BP227" s="12"/>
      <c r="BQ227" s="12"/>
      <c r="BR227" s="12"/>
      <c r="BS227" s="12"/>
      <c r="BT227" s="12"/>
      <c r="BU227" s="12"/>
    </row>
    <row r="228" spans="1:73" ht="12.75" customHeight="1">
      <c r="A228" s="19"/>
      <c r="B228" s="19"/>
      <c r="C228" s="90"/>
      <c r="D228" s="118"/>
      <c r="E228" s="136"/>
      <c r="F228" s="136"/>
      <c r="G228" s="153">
        <f t="shared" si="33"/>
        <v>18</v>
      </c>
      <c r="H228" s="149" t="str">
        <f t="array" ref="H228">IF(COUNT(IF(H$5:H$84=$G228,H$5:H$84,"-"))=0,"-",COUNT(IF(H$5:H$84=$G228,H$5:H$84,"-")))</f>
        <v>-</v>
      </c>
      <c r="I228" s="149" t="str">
        <f t="array" ref="I228">IF(COUNT(IF(I$5:I$84=$G228,I$5:I$84,"-"))=0,"-",COUNT(IF(I$5:I$84=$G228,I$5:I$84,"-")))</f>
        <v>-</v>
      </c>
      <c r="J228" s="149" t="str">
        <f t="array" ref="J228">IF(COUNT(IF(J$5:J$84=$G228,J$5:J$84,"-"))=0,"-",COUNT(IF(J$5:J$84=$G228,J$5:J$84,"-")))</f>
        <v>-</v>
      </c>
      <c r="K228" s="149" t="str">
        <f t="array" ref="K228">IF(COUNT(IF(K$5:K$84=$G228,K$5:K$84,"-"))=0,"-",COUNT(IF(K$5:K$84=$G228,K$5:K$84,"-")))</f>
        <v>-</v>
      </c>
      <c r="L228" s="149" t="str">
        <f t="array" ref="L228">IF(COUNT(IF(L$5:L$84=$G228,L$5:L$84,"-"))=0,"-",COUNT(IF(L$5:L$84=$G228,L$5:L$84,"-")))</f>
        <v>-</v>
      </c>
      <c r="M228" s="149" t="str">
        <f t="array" ref="M228">IF(COUNT(IF(M$5:M$84=$G228,M$5:M$84,"-"))=0,"-",COUNT(IF(M$5:M$84=$G228,M$5:M$84,"-")))</f>
        <v>-</v>
      </c>
      <c r="N228" s="149" t="str">
        <f t="array" ref="N228">IF(COUNT(IF(N$5:N$84=$G228,N$5:N$84,"-"))=0,"-",COUNT(IF(N$5:N$84=$G228,N$5:N$84,"-")))</f>
        <v>-</v>
      </c>
      <c r="O228" s="149"/>
      <c r="P228" s="149"/>
      <c r="Q228" s="149" t="str">
        <f t="array" ref="Q228">IF(COUNT(IF(Q$5:Q$84=$G228,Q$5:Q$84,"-"))=0,"-",COUNT(IF(Q$5:Q$84=$G228,Q$5:Q$84,"-")))</f>
        <v>-</v>
      </c>
      <c r="R228" s="234" t="str">
        <f t="array" ref="R228">IF(COUNT(IF(H$5:Q$84=$G228,H$5:Q$84,"-"))=0,"-",COUNT(IF(H$5:Q$84=$G228,H$5:Q$84)))</f>
        <v>-</v>
      </c>
      <c r="S228" s="186"/>
      <c r="T228" s="141"/>
      <c r="U228" s="141"/>
      <c r="V228" s="141"/>
      <c r="W228" s="141"/>
      <c r="X228" s="141"/>
      <c r="Y228" s="141"/>
      <c r="Z228" s="19"/>
      <c r="AA228" s="19"/>
      <c r="AB228" s="19"/>
      <c r="AC228" s="19"/>
      <c r="AD228" s="19"/>
      <c r="AE228" s="19"/>
      <c r="AF228" s="19"/>
      <c r="AG228" s="19"/>
      <c r="AH228" s="19"/>
      <c r="AI228" s="19"/>
      <c r="AJ228" s="19"/>
      <c r="AK228" s="19"/>
      <c r="AL228" s="19"/>
      <c r="AM228" s="19"/>
      <c r="AN228" s="19"/>
      <c r="AO228" s="19"/>
      <c r="AP228" s="19"/>
      <c r="AQ228" s="19"/>
      <c r="AR228" s="19"/>
      <c r="AS228" s="19"/>
      <c r="AT228" s="19"/>
      <c r="AU228" s="19"/>
      <c r="AV228" s="19"/>
      <c r="AW228" s="19"/>
      <c r="AX228" s="19"/>
      <c r="AY228" s="19"/>
      <c r="AZ228" s="19"/>
      <c r="BA228" s="19"/>
      <c r="BB228" s="19"/>
      <c r="BC228" s="19"/>
      <c r="BF228" s="12"/>
      <c r="BG228" s="12"/>
      <c r="BH228" s="12"/>
      <c r="BI228" s="12"/>
      <c r="BJ228" s="12"/>
      <c r="BK228" s="12"/>
      <c r="BL228" s="12"/>
      <c r="BM228" s="12"/>
      <c r="BN228" s="12"/>
      <c r="BO228" s="12"/>
      <c r="BP228" s="12"/>
      <c r="BQ228" s="12"/>
      <c r="BR228" s="12"/>
      <c r="BS228" s="12"/>
      <c r="BT228" s="12"/>
      <c r="BU228" s="12"/>
    </row>
    <row r="229" spans="1:73" ht="12.75" customHeight="1">
      <c r="A229" s="19"/>
      <c r="B229" s="19"/>
      <c r="C229" s="90"/>
      <c r="D229" s="118"/>
      <c r="E229" s="136"/>
      <c r="F229" s="136"/>
      <c r="G229" s="153">
        <f t="shared" si="33"/>
        <v>19</v>
      </c>
      <c r="H229" s="149" t="str">
        <f t="array" ref="H229">IF(COUNT(IF(H$5:H$84=$G229,H$5:H$84,"-"))=0,"-",COUNT(IF(H$5:H$84=$G229,H$5:H$84,"-")))</f>
        <v>-</v>
      </c>
      <c r="I229" s="149" t="str">
        <f t="array" ref="I229">IF(COUNT(IF(I$5:I$84=$G229,I$5:I$84,"-"))=0,"-",COUNT(IF(I$5:I$84=$G229,I$5:I$84,"-")))</f>
        <v>-</v>
      </c>
      <c r="J229" s="149" t="str">
        <f t="array" ref="J229">IF(COUNT(IF(J$5:J$84=$G229,J$5:J$84,"-"))=0,"-",COUNT(IF(J$5:J$84=$G229,J$5:J$84,"-")))</f>
        <v>-</v>
      </c>
      <c r="K229" s="149" t="str">
        <f t="array" ref="K229">IF(COUNT(IF(K$5:K$84=$G229,K$5:K$84,"-"))=0,"-",COUNT(IF(K$5:K$84=$G229,K$5:K$84,"-")))</f>
        <v>-</v>
      </c>
      <c r="L229" s="149" t="str">
        <f t="array" ref="L229">IF(COUNT(IF(L$5:L$84=$G229,L$5:L$84,"-"))=0,"-",COUNT(IF(L$5:L$84=$G229,L$5:L$84,"-")))</f>
        <v>-</v>
      </c>
      <c r="M229" s="149" t="str">
        <f t="array" ref="M229">IF(COUNT(IF(M$5:M$84=$G229,M$5:M$84,"-"))=0,"-",COUNT(IF(M$5:M$84=$G229,M$5:M$84,"-")))</f>
        <v>-</v>
      </c>
      <c r="N229" s="149" t="str">
        <f t="array" ref="N229">IF(COUNT(IF(N$5:N$84=$G229,N$5:N$84,"-"))=0,"-",COUNT(IF(N$5:N$84=$G229,N$5:N$84,"-")))</f>
        <v>-</v>
      </c>
      <c r="O229" s="149"/>
      <c r="P229" s="149"/>
      <c r="Q229" s="149" t="str">
        <f t="array" ref="Q229">IF(COUNT(IF(Q$5:Q$84=$G229,Q$5:Q$84,"-"))=0,"-",COUNT(IF(Q$5:Q$84=$G229,Q$5:Q$84,"-")))</f>
        <v>-</v>
      </c>
      <c r="R229" s="234" t="str">
        <f t="array" ref="R229">IF(COUNT(IF(H$5:Q$84=$G229,H$5:Q$84,"-"))=0,"-",COUNT(IF(H$5:Q$84=$G229,H$5:Q$84)))</f>
        <v>-</v>
      </c>
      <c r="S229" s="186"/>
      <c r="T229" s="141"/>
      <c r="U229" s="141"/>
      <c r="V229" s="141"/>
      <c r="W229" s="141"/>
      <c r="X229" s="141"/>
      <c r="Y229" s="141"/>
      <c r="Z229" s="19"/>
      <c r="AA229" s="19"/>
      <c r="AB229" s="19"/>
      <c r="AC229" s="19"/>
      <c r="AD229" s="19"/>
      <c r="AE229" s="19"/>
      <c r="AF229" s="19"/>
      <c r="AG229" s="19"/>
      <c r="AH229" s="19"/>
      <c r="AI229" s="19"/>
      <c r="AJ229" s="19"/>
      <c r="AK229" s="19"/>
      <c r="AL229" s="19"/>
      <c r="AM229" s="19"/>
      <c r="AN229" s="19"/>
      <c r="AO229" s="19"/>
      <c r="AP229" s="19"/>
      <c r="AQ229" s="19"/>
      <c r="AR229" s="19"/>
      <c r="AS229" s="19"/>
      <c r="AT229" s="19"/>
      <c r="AU229" s="19"/>
      <c r="AV229" s="19"/>
      <c r="AW229" s="19"/>
      <c r="AX229" s="19"/>
      <c r="AY229" s="19"/>
      <c r="AZ229" s="19"/>
      <c r="BA229" s="19"/>
      <c r="BB229" s="19"/>
      <c r="BC229" s="19"/>
      <c r="BF229" s="12"/>
      <c r="BG229" s="12"/>
      <c r="BH229" s="12"/>
      <c r="BI229" s="12"/>
      <c r="BJ229" s="12"/>
      <c r="BK229" s="12"/>
      <c r="BL229" s="12"/>
      <c r="BM229" s="12"/>
      <c r="BN229" s="12"/>
      <c r="BO229" s="12"/>
      <c r="BP229" s="12"/>
      <c r="BQ229" s="12"/>
      <c r="BR229" s="12"/>
      <c r="BS229" s="12"/>
      <c r="BT229" s="12"/>
      <c r="BU229" s="12"/>
    </row>
    <row r="230" spans="1:73" ht="12.75" customHeight="1">
      <c r="A230" s="19"/>
      <c r="B230" s="19"/>
      <c r="C230" s="90"/>
      <c r="D230" s="118"/>
      <c r="E230" s="136"/>
      <c r="F230" s="136"/>
      <c r="G230" s="153">
        <f t="shared" si="33"/>
        <v>20</v>
      </c>
      <c r="H230" s="75" t="str">
        <f t="array" ref="H230">IF(COUNT(IF(H$5:H$84=$G230,H$5:H$84,"-"))=0,"-",COUNT(IF(H$5:H$84=$G230,H$5:H$84,"-")))</f>
        <v>-</v>
      </c>
      <c r="I230" s="75" t="str">
        <f t="array" ref="I230">IF(COUNT(IF(I$5:I$84=$G230,I$5:I$84,"-"))=0,"-",COUNT(IF(I$5:I$84=$G230,I$5:I$84,"-")))</f>
        <v>-</v>
      </c>
      <c r="J230" s="75" t="str">
        <f t="array" ref="J230">IF(COUNT(IF(J$5:J$84=$G230,J$5:J$84,"-"))=0,"-",COUNT(IF(J$5:J$84=$G230,J$5:J$84,"-")))</f>
        <v>-</v>
      </c>
      <c r="K230" s="75" t="str">
        <f t="array" ref="K230">IF(COUNT(IF(K$5:K$84=$G230,K$5:K$84,"-"))=0,"-",COUNT(IF(K$5:K$84=$G230,K$5:K$84,"-")))</f>
        <v>-</v>
      </c>
      <c r="L230" s="75" t="str">
        <f t="array" ref="L230">IF(COUNT(IF(L$5:L$84=$G230,L$5:L$84,"-"))=0,"-",COUNT(IF(L$5:L$84=$G230,L$5:L$84,"-")))</f>
        <v>-</v>
      </c>
      <c r="M230" s="75" t="str">
        <f t="array" ref="M230">IF(COUNT(IF(M$5:M$84=$G230,M$5:M$84,"-"))=0,"-",COUNT(IF(M$5:M$84=$G230,M$5:M$84,"-")))</f>
        <v>-</v>
      </c>
      <c r="N230" s="75" t="str">
        <f t="array" ref="N230">IF(COUNT(IF(N$5:N$84=$G230,N$5:N$84,"-"))=0,"-",COUNT(IF(N$5:N$84=$G230,N$5:N$84,"-")))</f>
        <v>-</v>
      </c>
      <c r="O230" s="75"/>
      <c r="P230" s="75"/>
      <c r="Q230" s="75" t="str">
        <f t="array" ref="Q230">IF(COUNT(IF(Q$5:Q$84=$G230,Q$5:Q$84,"-"))=0,"-",COUNT(IF(Q$5:Q$84=$G230,Q$5:Q$84,"-")))</f>
        <v>-</v>
      </c>
      <c r="R230" s="235" t="str">
        <f t="array" ref="R230">IF(COUNT(IF(H$5:Q$84=$G230,H$5:Q$84,"-"))=0,"-",COUNT(IF(H$5:Q$84=$G230,H$5:Q$84)))</f>
        <v>-</v>
      </c>
      <c r="S230" s="186"/>
      <c r="T230" s="141"/>
      <c r="U230" s="141"/>
      <c r="V230" s="141"/>
      <c r="W230" s="141"/>
      <c r="X230" s="141"/>
      <c r="Y230" s="141"/>
      <c r="Z230" s="19"/>
      <c r="AA230" s="19"/>
      <c r="AB230" s="19"/>
      <c r="AC230" s="19"/>
      <c r="AD230" s="19"/>
      <c r="AE230" s="19"/>
      <c r="AF230" s="19"/>
      <c r="AG230" s="19"/>
      <c r="AH230" s="19"/>
      <c r="AI230" s="19"/>
      <c r="AJ230" s="19"/>
      <c r="AK230" s="19"/>
      <c r="AL230" s="19"/>
      <c r="AM230" s="19"/>
      <c r="AN230" s="19"/>
      <c r="AO230" s="19"/>
      <c r="AP230" s="19"/>
      <c r="AQ230" s="19"/>
      <c r="AR230" s="19"/>
      <c r="AS230" s="19"/>
      <c r="AT230" s="19"/>
      <c r="AU230" s="19"/>
      <c r="AV230" s="19"/>
      <c r="AW230" s="19"/>
      <c r="AX230" s="19"/>
      <c r="AY230" s="19"/>
      <c r="AZ230" s="19"/>
      <c r="BA230" s="19"/>
      <c r="BB230" s="19"/>
      <c r="BC230" s="19"/>
      <c r="BF230" s="12"/>
      <c r="BG230" s="12"/>
      <c r="BH230" s="12"/>
      <c r="BI230" s="12"/>
      <c r="BJ230" s="12"/>
      <c r="BK230" s="12"/>
      <c r="BL230" s="12"/>
      <c r="BM230" s="12"/>
      <c r="BN230" s="12"/>
      <c r="BO230" s="12"/>
      <c r="BP230" s="12"/>
      <c r="BQ230" s="12"/>
      <c r="BR230" s="12"/>
      <c r="BS230" s="12"/>
      <c r="BT230" s="12"/>
      <c r="BU230" s="12"/>
    </row>
    <row r="231" spans="1:73" ht="12.75" customHeight="1">
      <c r="A231" s="19"/>
      <c r="B231" s="19"/>
      <c r="C231" s="90"/>
      <c r="D231" s="118"/>
      <c r="E231" s="136"/>
      <c r="F231" s="237" t="s">
        <v>36</v>
      </c>
      <c r="G231" s="147" t="str">
        <f>$G$119</f>
        <v>0-15</v>
      </c>
      <c r="H231" s="161">
        <f t="shared" ref="H231:N231" si="34">SUM(H210:H227)</f>
        <v>78</v>
      </c>
      <c r="I231" s="161">
        <f>SUM(I210:I227)</f>
        <v>80</v>
      </c>
      <c r="J231" s="161">
        <f t="shared" si="34"/>
        <v>80</v>
      </c>
      <c r="K231" s="161">
        <f t="shared" si="34"/>
        <v>80</v>
      </c>
      <c r="L231" s="161">
        <f t="shared" si="34"/>
        <v>80</v>
      </c>
      <c r="M231" s="161">
        <f t="shared" si="34"/>
        <v>80</v>
      </c>
      <c r="N231" s="161">
        <f t="shared" si="34"/>
        <v>80</v>
      </c>
      <c r="O231" s="161"/>
      <c r="P231" s="161"/>
      <c r="Q231" s="161">
        <f>SUM(Q210:Q227)</f>
        <v>80</v>
      </c>
      <c r="R231" s="145">
        <f>SUM(R210:R230)</f>
        <v>798</v>
      </c>
      <c r="S231" s="186"/>
      <c r="T231" s="141"/>
      <c r="U231" s="141"/>
      <c r="V231" s="141"/>
      <c r="W231" s="141"/>
      <c r="X231" s="141"/>
      <c r="Y231" s="141"/>
      <c r="Z231" s="19"/>
      <c r="AA231" s="19"/>
      <c r="AB231" s="19"/>
      <c r="AC231" s="19"/>
      <c r="AD231" s="19"/>
      <c r="AE231" s="19"/>
      <c r="AF231" s="19"/>
      <c r="AG231" s="19"/>
      <c r="AH231" s="19"/>
      <c r="AI231" s="19"/>
      <c r="AJ231" s="19"/>
      <c r="AK231" s="19"/>
      <c r="AL231" s="19"/>
      <c r="AM231" s="19"/>
      <c r="AN231" s="19"/>
      <c r="AO231" s="19"/>
      <c r="AP231" s="19"/>
      <c r="AQ231" s="19"/>
      <c r="AR231" s="19"/>
      <c r="AS231" s="19"/>
      <c r="AT231" s="19"/>
      <c r="AU231" s="19"/>
      <c r="AV231" s="19"/>
      <c r="AW231" s="19"/>
      <c r="AX231" s="19"/>
      <c r="AY231" s="19"/>
      <c r="AZ231" s="19"/>
      <c r="BA231" s="19"/>
      <c r="BB231" s="19"/>
      <c r="BC231" s="19"/>
      <c r="BF231" s="12"/>
      <c r="BG231" s="12"/>
      <c r="BH231" s="12"/>
      <c r="BI231" s="12"/>
      <c r="BJ231" s="12"/>
      <c r="BK231" s="12"/>
      <c r="BL231" s="12"/>
      <c r="BM231" s="12"/>
      <c r="BN231" s="12"/>
      <c r="BO231" s="12"/>
      <c r="BP231" s="12"/>
      <c r="BQ231" s="12"/>
      <c r="BR231" s="12"/>
      <c r="BS231" s="12"/>
      <c r="BT231" s="12"/>
      <c r="BU231" s="12"/>
    </row>
    <row r="232" spans="1:73" ht="12.75" customHeight="1">
      <c r="A232" s="19"/>
      <c r="B232" s="19"/>
      <c r="C232" s="90"/>
      <c r="D232" s="118"/>
      <c r="E232" s="136"/>
      <c r="F232" s="126"/>
      <c r="G232" s="169"/>
      <c r="H232" s="168"/>
      <c r="I232" s="168"/>
      <c r="J232" s="168"/>
      <c r="K232" s="168"/>
      <c r="L232" s="168"/>
      <c r="M232" s="168"/>
      <c r="N232" s="168"/>
      <c r="O232" s="168"/>
      <c r="P232" s="168"/>
      <c r="Q232" s="168"/>
      <c r="R232" s="233"/>
      <c r="S232" s="8"/>
      <c r="T232" s="141"/>
      <c r="U232" s="141"/>
      <c r="V232" s="141"/>
      <c r="W232" s="141"/>
      <c r="X232" s="141"/>
      <c r="Y232" s="141"/>
      <c r="Z232" s="19"/>
      <c r="AA232" s="19"/>
      <c r="AB232" s="19"/>
      <c r="AC232" s="19"/>
      <c r="AD232" s="19"/>
      <c r="AE232" s="19"/>
      <c r="AF232" s="19"/>
      <c r="AG232" s="19"/>
      <c r="AH232" s="19"/>
      <c r="AI232" s="19"/>
      <c r="AJ232" s="19"/>
      <c r="AK232" s="19"/>
      <c r="AL232" s="19"/>
      <c r="AM232" s="19"/>
      <c r="AN232" s="19"/>
      <c r="AO232" s="19"/>
      <c r="AP232" s="19"/>
      <c r="AQ232" s="19"/>
      <c r="AR232" s="19"/>
      <c r="AS232" s="19"/>
      <c r="AT232" s="19"/>
      <c r="AU232" s="19"/>
      <c r="AV232" s="19"/>
      <c r="AW232" s="19"/>
      <c r="AX232" s="19"/>
      <c r="AY232" s="19"/>
      <c r="AZ232" s="19"/>
      <c r="BA232" s="19"/>
      <c r="BB232" s="19"/>
      <c r="BC232" s="19"/>
      <c r="BF232" s="12"/>
      <c r="BG232" s="12"/>
      <c r="BH232" s="12"/>
      <c r="BI232" s="12"/>
      <c r="BJ232" s="12"/>
      <c r="BK232" s="12"/>
      <c r="BL232" s="12"/>
      <c r="BM232" s="12"/>
      <c r="BN232" s="12"/>
      <c r="BO232" s="12"/>
      <c r="BP232" s="12"/>
      <c r="BQ232" s="12"/>
      <c r="BR232" s="12"/>
      <c r="BS232" s="12"/>
      <c r="BT232" s="12"/>
      <c r="BU232" s="12"/>
    </row>
    <row r="233" spans="1:73" ht="12.75" customHeight="1">
      <c r="A233" s="19"/>
      <c r="B233" s="19"/>
      <c r="C233" s="90"/>
      <c r="D233" s="118"/>
      <c r="E233" s="136"/>
      <c r="F233" s="126"/>
      <c r="G233" s="169"/>
      <c r="H233" s="168"/>
      <c r="I233" s="168"/>
      <c r="J233" s="168"/>
      <c r="K233" s="168"/>
      <c r="L233" s="168"/>
      <c r="M233" s="168"/>
      <c r="N233" s="168"/>
      <c r="O233" s="168"/>
      <c r="P233" s="168"/>
      <c r="Q233" s="168"/>
      <c r="R233" s="233"/>
      <c r="S233" s="8"/>
      <c r="T233" s="141"/>
      <c r="U233" s="141"/>
      <c r="V233" s="141"/>
      <c r="W233" s="141"/>
      <c r="X233" s="141"/>
      <c r="Y233" s="141"/>
      <c r="Z233" s="19"/>
      <c r="AA233" s="19"/>
      <c r="AB233" s="19"/>
      <c r="AC233" s="19"/>
      <c r="AD233" s="19"/>
      <c r="AE233" s="19"/>
      <c r="AF233" s="19"/>
      <c r="AG233" s="19"/>
      <c r="AH233" s="19"/>
      <c r="AI233" s="19"/>
      <c r="AJ233" s="19"/>
      <c r="AK233" s="19"/>
      <c r="AL233" s="19"/>
      <c r="AM233" s="19"/>
      <c r="AN233" s="19"/>
      <c r="AO233" s="19"/>
      <c r="AP233" s="19"/>
      <c r="AQ233" s="19"/>
      <c r="AR233" s="19"/>
      <c r="AS233" s="19"/>
      <c r="AT233" s="19"/>
      <c r="AU233" s="19"/>
      <c r="AV233" s="19"/>
      <c r="AW233" s="19"/>
      <c r="AX233" s="19"/>
      <c r="AY233" s="19"/>
      <c r="AZ233" s="19"/>
      <c r="BA233" s="19"/>
      <c r="BB233" s="19"/>
      <c r="BC233" s="19"/>
      <c r="BF233" s="12"/>
      <c r="BG233" s="12"/>
      <c r="BH233" s="12"/>
      <c r="BI233" s="12"/>
      <c r="BJ233" s="12"/>
      <c r="BK233" s="12"/>
      <c r="BL233" s="12"/>
      <c r="BM233" s="12"/>
      <c r="BN233" s="12"/>
      <c r="BO233" s="12"/>
      <c r="BP233" s="12"/>
      <c r="BQ233" s="12"/>
      <c r="BR233" s="12"/>
      <c r="BS233" s="12"/>
      <c r="BT233" s="12"/>
      <c r="BU233" s="12"/>
    </row>
    <row r="234" spans="1:73" ht="18" customHeight="1">
      <c r="A234" s="19"/>
      <c r="B234" s="19"/>
      <c r="C234" s="90"/>
      <c r="D234" s="118"/>
      <c r="E234" s="136"/>
      <c r="F234" s="118"/>
      <c r="G234" s="119" t="s">
        <v>55</v>
      </c>
      <c r="H234" s="120"/>
      <c r="I234" s="120"/>
      <c r="J234" s="120"/>
      <c r="K234" s="121"/>
      <c r="L234" s="122"/>
      <c r="M234" s="122"/>
      <c r="N234" s="122"/>
      <c r="O234" s="122"/>
      <c r="P234" s="122"/>
      <c r="Q234" s="238"/>
      <c r="R234" s="239"/>
      <c r="S234" s="8"/>
      <c r="T234" s="141"/>
      <c r="U234" s="141"/>
      <c r="V234" s="141"/>
      <c r="W234" s="141"/>
      <c r="X234" s="141"/>
      <c r="Y234" s="141"/>
      <c r="Z234" s="19"/>
      <c r="AA234" s="19"/>
      <c r="AB234" s="19"/>
      <c r="AC234" s="19"/>
      <c r="AD234" s="19"/>
      <c r="AE234" s="19"/>
      <c r="AF234" s="19"/>
      <c r="AG234" s="19"/>
      <c r="AH234" s="19"/>
      <c r="AI234" s="19"/>
      <c r="AJ234" s="19"/>
      <c r="AK234" s="19"/>
      <c r="AL234" s="19"/>
      <c r="AM234" s="19"/>
      <c r="AN234" s="19"/>
      <c r="AO234" s="19"/>
      <c r="AP234" s="19"/>
      <c r="AQ234" s="19"/>
      <c r="AR234" s="19"/>
      <c r="AS234" s="19"/>
      <c r="AT234" s="19"/>
      <c r="AU234" s="19"/>
      <c r="AV234" s="19"/>
      <c r="AW234" s="19"/>
      <c r="AX234" s="19"/>
      <c r="AY234" s="19"/>
      <c r="AZ234" s="19"/>
      <c r="BA234" s="19"/>
      <c r="BB234" s="19"/>
      <c r="BC234" s="19"/>
      <c r="BF234" s="12"/>
      <c r="BG234" s="12"/>
      <c r="BH234" s="12"/>
      <c r="BI234" s="12"/>
      <c r="BJ234" s="12"/>
      <c r="BK234" s="12"/>
      <c r="BL234" s="12"/>
      <c r="BM234" s="12"/>
      <c r="BN234" s="12"/>
      <c r="BO234" s="12"/>
      <c r="BP234" s="12"/>
      <c r="BQ234" s="12"/>
      <c r="BR234" s="12"/>
      <c r="BS234" s="12"/>
      <c r="BT234" s="12"/>
      <c r="BU234" s="12"/>
    </row>
    <row r="235" spans="1:73" ht="24.75" customHeight="1">
      <c r="A235" s="19"/>
      <c r="B235" s="19"/>
      <c r="C235" s="90"/>
      <c r="D235" s="118"/>
      <c r="E235" s="126"/>
      <c r="F235" s="126"/>
      <c r="G235" s="234"/>
      <c r="H235" s="464" t="str">
        <f t="shared" ref="H235:Q236" si="35">H3</f>
        <v>Norway Harald Senneset</v>
      </c>
      <c r="I235" s="464" t="str">
        <f t="shared" si="35"/>
        <v>Norway Hildegunn Mjanger</v>
      </c>
      <c r="J235" s="464" t="str">
        <f t="shared" si="35"/>
        <v>Scotland Peter Clark</v>
      </c>
      <c r="K235" s="464" t="str">
        <f t="shared" si="35"/>
        <v>United Kingdom Dave Brown</v>
      </c>
      <c r="L235" s="464" t="str">
        <f t="shared" si="35"/>
        <v>Sweden AnneMarie Palmén Bratt</v>
      </c>
      <c r="M235" s="464" t="str">
        <f t="shared" si="35"/>
        <v>Germany Friederike Beussel</v>
      </c>
      <c r="N235" s="464" t="str">
        <f t="shared" si="35"/>
        <v>Sweden Rajlie Sjöberg</v>
      </c>
      <c r="O235" s="464"/>
      <c r="P235" s="464"/>
      <c r="Q235" s="464" t="str">
        <f t="shared" si="35"/>
        <v>Germany Ines Wilhelms</v>
      </c>
      <c r="R235" s="129"/>
      <c r="S235" s="186"/>
      <c r="T235" s="141"/>
      <c r="U235" s="141"/>
      <c r="V235" s="141"/>
      <c r="W235" s="141"/>
      <c r="X235" s="141"/>
      <c r="Y235" s="141"/>
      <c r="Z235" s="19"/>
      <c r="AA235" s="19"/>
      <c r="AB235" s="19"/>
      <c r="AC235" s="19"/>
      <c r="AD235" s="19"/>
      <c r="AE235" s="19"/>
      <c r="AF235" s="19"/>
      <c r="AG235" s="19"/>
      <c r="AH235" s="19"/>
      <c r="AI235" s="19"/>
      <c r="AJ235" s="19"/>
      <c r="AK235" s="19"/>
      <c r="AL235" s="19"/>
      <c r="AM235" s="19"/>
      <c r="AN235" s="19"/>
      <c r="AO235" s="19"/>
      <c r="AP235" s="19"/>
      <c r="AQ235" s="19"/>
      <c r="AR235" s="19"/>
      <c r="AS235" s="19"/>
      <c r="AT235" s="19"/>
      <c r="AU235" s="19"/>
      <c r="AV235" s="19"/>
      <c r="AW235" s="19"/>
      <c r="AX235" s="19"/>
      <c r="AY235" s="19"/>
      <c r="AZ235" s="19"/>
      <c r="BA235" s="19"/>
      <c r="BB235" s="19"/>
      <c r="BC235" s="19"/>
      <c r="BF235" s="12"/>
      <c r="BG235" s="12"/>
      <c r="BH235" s="12"/>
      <c r="BI235" s="12"/>
      <c r="BJ235" s="12"/>
      <c r="BK235" s="12"/>
      <c r="BL235" s="12"/>
      <c r="BM235" s="12"/>
      <c r="BN235" s="12"/>
      <c r="BO235" s="12"/>
      <c r="BP235" s="12"/>
      <c r="BQ235" s="12"/>
      <c r="BR235" s="12"/>
      <c r="BS235" s="12"/>
      <c r="BT235" s="12"/>
      <c r="BU235" s="12"/>
    </row>
    <row r="236" spans="1:73" ht="12.75" customHeight="1">
      <c r="A236" s="19"/>
      <c r="B236" s="19"/>
      <c r="C236" s="90"/>
      <c r="D236" s="118"/>
      <c r="E236" s="126"/>
      <c r="F236" s="126"/>
      <c r="G236" s="235" t="s">
        <v>54</v>
      </c>
      <c r="H236" s="149" t="str">
        <f t="shared" si="35"/>
        <v>Leser 1</v>
      </c>
      <c r="I236" s="149" t="str">
        <f t="shared" si="35"/>
        <v>Leser 2</v>
      </c>
      <c r="J236" s="149" t="str">
        <f t="shared" si="35"/>
        <v>Leser 3</v>
      </c>
      <c r="K236" s="149" t="str">
        <f t="shared" si="35"/>
        <v>Leser 4</v>
      </c>
      <c r="L236" s="149" t="str">
        <f t="shared" si="35"/>
        <v>Leser 5</v>
      </c>
      <c r="M236" s="149" t="str">
        <f t="shared" si="35"/>
        <v>Leser 6</v>
      </c>
      <c r="N236" s="149" t="str">
        <f t="shared" si="35"/>
        <v>Leser 7</v>
      </c>
      <c r="O236" s="149"/>
      <c r="P236" s="149"/>
      <c r="Q236" s="149" t="str">
        <f t="shared" si="35"/>
        <v>Leser 10</v>
      </c>
      <c r="R236" s="133" t="s">
        <v>39</v>
      </c>
      <c r="S236" s="186"/>
      <c r="T236" s="141"/>
      <c r="U236" s="141"/>
      <c r="V236" s="141"/>
      <c r="W236" s="141"/>
      <c r="X236" s="141"/>
      <c r="Y236" s="141"/>
      <c r="Z236" s="19"/>
      <c r="AA236" s="19"/>
      <c r="AB236" s="19"/>
      <c r="AC236" s="19"/>
      <c r="AD236" s="19"/>
      <c r="AE236" s="19"/>
      <c r="AF236" s="19"/>
      <c r="AG236" s="19"/>
      <c r="AH236" s="19"/>
      <c r="AI236" s="19"/>
      <c r="AJ236" s="19"/>
      <c r="AK236" s="19"/>
      <c r="AL236" s="19"/>
      <c r="AM236" s="19"/>
      <c r="AN236" s="19"/>
      <c r="AO236" s="19"/>
      <c r="AP236" s="19"/>
      <c r="AQ236" s="19"/>
      <c r="AR236" s="19"/>
      <c r="AS236" s="19"/>
      <c r="AT236" s="19"/>
      <c r="AU236" s="19"/>
      <c r="AV236" s="19"/>
      <c r="AW236" s="19"/>
      <c r="AX236" s="19"/>
      <c r="AY236" s="19"/>
      <c r="AZ236" s="19"/>
      <c r="BA236" s="19"/>
      <c r="BB236" s="19"/>
      <c r="BC236" s="19"/>
      <c r="BF236" s="12"/>
      <c r="BG236" s="12"/>
      <c r="BH236" s="12"/>
      <c r="BI236" s="12"/>
      <c r="BJ236" s="12"/>
      <c r="BK236" s="12"/>
      <c r="BL236" s="12"/>
      <c r="BM236" s="12"/>
      <c r="BN236" s="12"/>
      <c r="BO236" s="12"/>
      <c r="BP236" s="12"/>
      <c r="BQ236" s="12"/>
      <c r="BR236" s="12"/>
      <c r="BS236" s="12"/>
      <c r="BT236" s="12"/>
      <c r="BU236" s="12"/>
    </row>
    <row r="237" spans="1:73" ht="12.75" customHeight="1">
      <c r="A237" s="19"/>
      <c r="B237" s="19"/>
      <c r="C237" s="90"/>
      <c r="D237" s="118"/>
      <c r="E237" s="136"/>
      <c r="F237" s="136"/>
      <c r="G237" s="150">
        <v>0</v>
      </c>
      <c r="H237" s="240" t="str">
        <f t="array" ref="H237">IF(H210="-","-",AVERAGE(IF(H$5:H$84=$G237,$E$5:$E$84,"-")))</f>
        <v>-</v>
      </c>
      <c r="I237" s="240" t="str">
        <f t="array" ref="I237">IF(I210="-","-",AVERAGE(IF(I$5:I$84=$G237,$E$5:$E$84,"-")))</f>
        <v>-</v>
      </c>
      <c r="J237" s="240">
        <f t="array" ref="J237">IF(J210="-","-",AVERAGE(IF(J$5:J$84=$G237,$E$5:$E$84,"-")))</f>
        <v>66.666666666666671</v>
      </c>
      <c r="K237" s="240">
        <f t="array" ref="K237">IF(K210="-","-",AVERAGE(IF(K$5:K$84=$G237,$E$5:$E$84,"-")))</f>
        <v>51</v>
      </c>
      <c r="L237" s="240" t="str">
        <f t="array" ref="L237">IF(L210="-","-",AVERAGE(IF(L$5:L$84=$G237,$E$5:$E$84,"-")))</f>
        <v>-</v>
      </c>
      <c r="M237" s="240">
        <f t="array" ref="M237">IF(M210="-","-",AVERAGE(IF(M$5:M$84=$G237,$E$5:$E$84,"-")))</f>
        <v>64</v>
      </c>
      <c r="N237" s="240" t="str">
        <f t="array" ref="N237">IF(N210="-","-",AVERAGE(IF(N$5:N$84=$G237,$E$5:$E$84,"-")))</f>
        <v>-</v>
      </c>
      <c r="O237" s="240"/>
      <c r="P237" s="240"/>
      <c r="Q237" s="240">
        <f t="array" ref="Q237">IF(Q210="-","-",AVERAGE(IF(Q$5:Q$84=$G237,$E$5:$E$84,"-")))</f>
        <v>69.7</v>
      </c>
      <c r="R237" s="241">
        <f t="array" ref="R237">IF(R210="-","-",AVERAGE(IF(H$5:Q$84=$G237,$E$5:$E$84,"-")))</f>
        <v>68.679245283018872</v>
      </c>
      <c r="S237" s="186"/>
      <c r="T237" s="141"/>
      <c r="U237" s="141"/>
      <c r="V237" s="141"/>
      <c r="W237" s="141"/>
      <c r="X237" s="141"/>
      <c r="Y237" s="141"/>
      <c r="Z237" s="19"/>
      <c r="AA237" s="19"/>
      <c r="AB237" s="19"/>
      <c r="AC237" s="19"/>
      <c r="AD237" s="19"/>
      <c r="AE237" s="19"/>
      <c r="AF237" s="19"/>
      <c r="AG237" s="19"/>
      <c r="AH237" s="19"/>
      <c r="AI237" s="19"/>
      <c r="AJ237" s="19"/>
      <c r="AK237" s="19"/>
      <c r="AL237" s="19"/>
      <c r="AM237" s="19"/>
      <c r="AN237" s="19"/>
      <c r="AO237" s="19"/>
      <c r="AP237" s="19"/>
      <c r="AQ237" s="19"/>
      <c r="AR237" s="19"/>
      <c r="AS237" s="19"/>
      <c r="AT237" s="19"/>
      <c r="AU237" s="19"/>
      <c r="AV237" s="19"/>
      <c r="AW237" s="19"/>
      <c r="AX237" s="19"/>
      <c r="AY237" s="19"/>
      <c r="AZ237" s="19"/>
      <c r="BA237" s="19"/>
      <c r="BB237" s="19"/>
      <c r="BC237" s="19"/>
      <c r="BF237" s="12"/>
      <c r="BG237" s="12"/>
      <c r="BH237" s="12"/>
      <c r="BI237" s="12"/>
      <c r="BJ237" s="12"/>
      <c r="BK237" s="12"/>
      <c r="BL237" s="12"/>
      <c r="BM237" s="12"/>
      <c r="BN237" s="12"/>
      <c r="BO237" s="12"/>
      <c r="BP237" s="12"/>
      <c r="BQ237" s="12"/>
      <c r="BR237" s="12"/>
      <c r="BS237" s="12"/>
      <c r="BT237" s="12"/>
      <c r="BU237" s="12"/>
    </row>
    <row r="238" spans="1:73" ht="12.75" customHeight="1">
      <c r="A238" s="19"/>
      <c r="B238" s="19"/>
      <c r="C238" s="90"/>
      <c r="D238" s="118"/>
      <c r="E238" s="136"/>
      <c r="F238" s="136"/>
      <c r="G238" s="153">
        <f t="shared" ref="G238:G257" si="36">G237+1</f>
        <v>1</v>
      </c>
      <c r="H238" s="242" t="str">
        <f t="array" ref="H238">IF(H211="-","-",AVERAGE(IF(H$5:H$84=$G238,$E$5:$E$84,"-")))</f>
        <v>-</v>
      </c>
      <c r="I238" s="242" t="str">
        <f t="array" ref="I238">IF(I211="-","-",AVERAGE(IF(I$5:I$84=$G238,$E$5:$E$84,"-")))</f>
        <v>-</v>
      </c>
      <c r="J238" s="242" t="str">
        <f t="array" ref="J238">IF(J211="-","-",AVERAGE(IF(J$5:J$84=$G238,$E$5:$E$84,"-")))</f>
        <v>-</v>
      </c>
      <c r="K238" s="242" t="str">
        <f t="array" ref="K238">IF(K211="-","-",AVERAGE(IF(K$5:K$84=$G238,$E$5:$E$84,"-")))</f>
        <v>-</v>
      </c>
      <c r="L238" s="242" t="str">
        <f t="array" ref="L238">IF(L211="-","-",AVERAGE(IF(L$5:L$84=$G238,$E$5:$E$84,"-")))</f>
        <v>-</v>
      </c>
      <c r="M238" s="242" t="str">
        <f t="array" ref="M238">IF(M211="-","-",AVERAGE(IF(M$5:M$84=$G238,$E$5:$E$84,"-")))</f>
        <v>-</v>
      </c>
      <c r="N238" s="242" t="str">
        <f t="array" ref="N238">IF(N211="-","-",AVERAGE(IF(N$5:N$84=$G238,$E$5:$E$84,"-")))</f>
        <v>-</v>
      </c>
      <c r="O238" s="242"/>
      <c r="P238" s="242"/>
      <c r="Q238" s="242" t="str">
        <f t="array" ref="Q238">IF(Q211="-","-",AVERAGE(IF(Q$5:Q$84=$G238,$E$5:$E$84,"-")))</f>
        <v>-</v>
      </c>
      <c r="R238" s="243" t="str">
        <f t="array" ref="R238">IF(R211="-","-",AVERAGE(IF(H$5:Q$84=$G238,$E$5:$E$84,"-")))</f>
        <v>-</v>
      </c>
      <c r="S238" s="186"/>
      <c r="T238" s="141"/>
      <c r="U238" s="141"/>
      <c r="V238" s="141"/>
      <c r="W238" s="141"/>
      <c r="X238" s="141"/>
      <c r="Y238" s="141"/>
      <c r="Z238" s="19"/>
      <c r="AA238" s="19"/>
      <c r="AB238" s="19"/>
      <c r="AC238" s="19"/>
      <c r="AD238" s="19"/>
      <c r="AE238" s="19"/>
      <c r="AF238" s="19"/>
      <c r="AG238" s="19"/>
      <c r="AH238" s="19"/>
      <c r="AI238" s="19"/>
      <c r="AJ238" s="19"/>
      <c r="AK238" s="19"/>
      <c r="AL238" s="19"/>
      <c r="AM238" s="19"/>
      <c r="AN238" s="19"/>
      <c r="AO238" s="19"/>
      <c r="AP238" s="19"/>
      <c r="AQ238" s="19"/>
      <c r="AR238" s="19"/>
      <c r="AS238" s="19"/>
      <c r="AT238" s="19"/>
      <c r="AU238" s="19"/>
      <c r="AV238" s="19"/>
      <c r="AW238" s="19"/>
      <c r="AX238" s="19"/>
      <c r="AY238" s="19"/>
      <c r="AZ238" s="19"/>
      <c r="BA238" s="19"/>
      <c r="BB238" s="19"/>
      <c r="BC238" s="19"/>
      <c r="BF238" s="12"/>
      <c r="BG238" s="12"/>
      <c r="BH238" s="12"/>
      <c r="BI238" s="12"/>
      <c r="BJ238" s="12"/>
      <c r="BK238" s="12"/>
      <c r="BL238" s="12"/>
      <c r="BM238" s="12"/>
      <c r="BN238" s="12"/>
      <c r="BO238" s="12"/>
      <c r="BP238" s="12"/>
      <c r="BQ238" s="12"/>
      <c r="BR238" s="12"/>
      <c r="BS238" s="12"/>
      <c r="BT238" s="12"/>
      <c r="BU238" s="12"/>
    </row>
    <row r="239" spans="1:73" ht="12.75" customHeight="1">
      <c r="A239" s="19"/>
      <c r="B239" s="19"/>
      <c r="C239" s="90"/>
      <c r="D239" s="118"/>
      <c r="E239" s="136"/>
      <c r="F239" s="136"/>
      <c r="G239" s="153">
        <f t="shared" si="36"/>
        <v>2</v>
      </c>
      <c r="H239" s="242">
        <f t="array" ref="H239">IF(H212="-","-",AVERAGE(IF(H$5:H$84=$G239,$E$5:$E$84,"-")))</f>
        <v>61</v>
      </c>
      <c r="I239" s="242">
        <f t="array" ref="I239">IF(I212="-","-",AVERAGE(IF(I$5:I$84=$G239,$E$5:$E$84,"-")))</f>
        <v>61</v>
      </c>
      <c r="J239" s="242">
        <f t="array" ref="J239">IF(J212="-","-",AVERAGE(IF(J$5:J$84=$G239,$E$5:$E$84,"-")))</f>
        <v>61</v>
      </c>
      <c r="K239" s="242">
        <f t="array" ref="K239">IF(K212="-","-",AVERAGE(IF(K$5:K$84=$G239,$E$5:$E$84,"-")))</f>
        <v>66.333333333333329</v>
      </c>
      <c r="L239" s="242">
        <f t="array" ref="L239">IF(L212="-","-",AVERAGE(IF(L$5:L$84=$G239,$E$5:$E$84,"-")))</f>
        <v>65</v>
      </c>
      <c r="M239" s="242">
        <f t="array" ref="M239">IF(M212="-","-",AVERAGE(IF(M$5:M$84=$G239,$E$5:$E$84,"-")))</f>
        <v>61</v>
      </c>
      <c r="N239" s="242">
        <f t="array" ref="N239">IF(N212="-","-",AVERAGE(IF(N$5:N$84=$G239,$E$5:$E$84,"-")))</f>
        <v>61</v>
      </c>
      <c r="O239" s="242"/>
      <c r="P239" s="242"/>
      <c r="Q239" s="242">
        <f t="array" ref="Q239">IF(Q212="-","-",AVERAGE(IF(Q$5:Q$84=$G239,$E$5:$E$84,"-")))</f>
        <v>61</v>
      </c>
      <c r="R239" s="243">
        <f t="array" ref="R239">IF(R212="-","-",AVERAGE(IF(H$5:Q$84=$G239,$E$5:$E$84,"-")))</f>
        <v>62</v>
      </c>
      <c r="S239" s="186"/>
      <c r="T239" s="141"/>
      <c r="U239" s="141"/>
      <c r="V239" s="141"/>
      <c r="W239" s="141"/>
      <c r="X239" s="141"/>
      <c r="Y239" s="141"/>
      <c r="Z239" s="19"/>
      <c r="AA239" s="19"/>
      <c r="AB239" s="19"/>
      <c r="AC239" s="19"/>
      <c r="AD239" s="19"/>
      <c r="AE239" s="19"/>
      <c r="AF239" s="19"/>
      <c r="AG239" s="19"/>
      <c r="AH239" s="19"/>
      <c r="AI239" s="19"/>
      <c r="AJ239" s="19"/>
      <c r="AK239" s="19"/>
      <c r="AL239" s="19"/>
      <c r="AM239" s="19"/>
      <c r="AN239" s="19"/>
      <c r="AO239" s="19"/>
      <c r="AP239" s="19"/>
      <c r="AQ239" s="19"/>
      <c r="AR239" s="19"/>
      <c r="AS239" s="19"/>
      <c r="AT239" s="19"/>
      <c r="AU239" s="19"/>
      <c r="AV239" s="19"/>
      <c r="AW239" s="19"/>
      <c r="AX239" s="19"/>
      <c r="AY239" s="19"/>
      <c r="AZ239" s="19"/>
      <c r="BA239" s="19"/>
      <c r="BB239" s="19"/>
      <c r="BC239" s="19"/>
      <c r="BF239" s="12"/>
      <c r="BG239" s="12"/>
      <c r="BH239" s="12"/>
      <c r="BI239" s="12"/>
      <c r="BJ239" s="12"/>
      <c r="BK239" s="12"/>
      <c r="BL239" s="12"/>
      <c r="BM239" s="12"/>
      <c r="BN239" s="12"/>
      <c r="BO239" s="12"/>
      <c r="BP239" s="12"/>
      <c r="BQ239" s="12"/>
      <c r="BR239" s="12"/>
      <c r="BS239" s="12"/>
      <c r="BT239" s="12"/>
      <c r="BU239" s="12"/>
    </row>
    <row r="240" spans="1:73" ht="12.75" customHeight="1">
      <c r="A240" s="19"/>
      <c r="B240" s="19"/>
      <c r="C240" s="90"/>
      <c r="D240" s="118"/>
      <c r="E240" s="136"/>
      <c r="F240" s="136"/>
      <c r="G240" s="153">
        <f t="shared" si="36"/>
        <v>3</v>
      </c>
      <c r="H240" s="242">
        <f t="array" ref="H240">IF(H213="-","-",AVERAGE(IF(H$5:H$84=$G240,$E$5:$E$84,"-")))</f>
        <v>58.7</v>
      </c>
      <c r="I240" s="242">
        <f t="array" ref="I240">IF(I213="-","-",AVERAGE(IF(I$5:I$84=$G240,$E$5:$E$84,"-")))</f>
        <v>57.583333333333336</v>
      </c>
      <c r="J240" s="242">
        <f t="array" ref="J240">IF(J213="-","-",AVERAGE(IF(J$5:J$84=$G240,$E$5:$E$84,"-")))</f>
        <v>58.909090909090907</v>
      </c>
      <c r="K240" s="242">
        <f t="array" ref="K240">IF(K213="-","-",AVERAGE(IF(K$5:K$84=$G240,$E$5:$E$84,"-")))</f>
        <v>58.18181818181818</v>
      </c>
      <c r="L240" s="242">
        <f t="array" ref="L240">IF(L213="-","-",AVERAGE(IF(L$5:L$84=$G240,$E$5:$E$84,"-")))</f>
        <v>58.166666666666664</v>
      </c>
      <c r="M240" s="242">
        <f t="array" ref="M240">IF(M213="-","-",AVERAGE(IF(M$5:M$84=$G240,$E$5:$E$84,"-")))</f>
        <v>56.7</v>
      </c>
      <c r="N240" s="242">
        <f t="array" ref="N240">IF(N213="-","-",AVERAGE(IF(N$5:N$84=$G240,$E$5:$E$84,"-")))</f>
        <v>60.333333333333336</v>
      </c>
      <c r="O240" s="242"/>
      <c r="P240" s="242"/>
      <c r="Q240" s="242">
        <f t="array" ref="Q240">IF(Q213="-","-",AVERAGE(IF(Q$5:Q$84=$G240,$E$5:$E$84,"-")))</f>
        <v>55.875</v>
      </c>
      <c r="R240" s="243">
        <f t="array" ref="R240">IF(R213="-","-",AVERAGE(IF(H$5:Q$84=$G240,$E$5:$E$84,"-")))</f>
        <v>58.473684210526315</v>
      </c>
      <c r="S240" s="186"/>
      <c r="T240" s="141"/>
      <c r="U240" s="141"/>
      <c r="V240" s="141"/>
      <c r="W240" s="141"/>
      <c r="X240" s="141"/>
      <c r="Y240" s="141"/>
      <c r="Z240" s="19"/>
      <c r="AA240" s="19"/>
      <c r="AB240" s="19"/>
      <c r="AC240" s="19"/>
      <c r="AD240" s="19"/>
      <c r="AE240" s="19"/>
      <c r="AF240" s="19"/>
      <c r="AG240" s="19"/>
      <c r="AH240" s="19"/>
      <c r="AI240" s="19"/>
      <c r="AJ240" s="19"/>
      <c r="AK240" s="19"/>
      <c r="AL240" s="19"/>
      <c r="AM240" s="19"/>
      <c r="AN240" s="19"/>
      <c r="AO240" s="19"/>
      <c r="AP240" s="19"/>
      <c r="AQ240" s="19"/>
      <c r="AR240" s="19"/>
      <c r="AS240" s="19"/>
      <c r="AT240" s="19"/>
      <c r="AU240" s="19"/>
      <c r="AV240" s="19"/>
      <c r="AW240" s="19"/>
      <c r="AX240" s="19"/>
      <c r="AY240" s="19"/>
      <c r="AZ240" s="19"/>
      <c r="BA240" s="19"/>
      <c r="BB240" s="19"/>
      <c r="BC240" s="19"/>
      <c r="BF240" s="12"/>
      <c r="BG240" s="12"/>
      <c r="BH240" s="12"/>
      <c r="BI240" s="12"/>
      <c r="BJ240" s="12"/>
      <c r="BK240" s="12"/>
      <c r="BL240" s="12"/>
      <c r="BM240" s="12"/>
      <c r="BN240" s="12"/>
      <c r="BO240" s="12"/>
      <c r="BP240" s="12"/>
      <c r="BQ240" s="12"/>
      <c r="BR240" s="12"/>
      <c r="BS240" s="12"/>
      <c r="BT240" s="12"/>
      <c r="BU240" s="12"/>
    </row>
    <row r="241" spans="1:73" ht="12.75" customHeight="1">
      <c r="A241" s="19"/>
      <c r="B241" s="19"/>
      <c r="C241" s="90"/>
      <c r="D241" s="118"/>
      <c r="E241" s="136"/>
      <c r="F241" s="136"/>
      <c r="G241" s="153">
        <f t="shared" si="36"/>
        <v>4</v>
      </c>
      <c r="H241" s="242">
        <f t="array" ref="H241">IF(H214="-","-",AVERAGE(IF(H$5:H$84=$G241,$E$5:$E$84,"-")))</f>
        <v>63.05263157894737</v>
      </c>
      <c r="I241" s="242">
        <f t="array" ref="I241">IF(I214="-","-",AVERAGE(IF(I$5:I$84=$G241,$E$5:$E$84,"-")))</f>
        <v>63.5</v>
      </c>
      <c r="J241" s="242">
        <f t="array" ref="J241">IF(J214="-","-",AVERAGE(IF(J$5:J$84=$G241,$E$5:$E$84,"-")))</f>
        <v>62.35</v>
      </c>
      <c r="K241" s="242">
        <f t="array" ref="K241">IF(K214="-","-",AVERAGE(IF(K$5:K$84=$G241,$E$5:$E$84,"-")))</f>
        <v>63.157894736842103</v>
      </c>
      <c r="L241" s="242">
        <f t="array" ref="L241">IF(L214="-","-",AVERAGE(IF(L$5:L$84=$G241,$E$5:$E$84,"-")))</f>
        <v>63.1</v>
      </c>
      <c r="M241" s="242">
        <f t="array" ref="M241">IF(M214="-","-",AVERAGE(IF(M$5:M$84=$G241,$E$5:$E$84,"-")))</f>
        <v>63.722222222222221</v>
      </c>
      <c r="N241" s="242">
        <f t="array" ref="N241">IF(N214="-","-",AVERAGE(IF(N$5:N$84=$G241,$E$5:$E$84,"-")))</f>
        <v>61.35</v>
      </c>
      <c r="O241" s="242"/>
      <c r="P241" s="242"/>
      <c r="Q241" s="242">
        <f t="array" ref="Q241">IF(Q214="-","-",AVERAGE(IF(Q$5:Q$84=$G241,$E$5:$E$84,"-")))</f>
        <v>64</v>
      </c>
      <c r="R241" s="243">
        <f t="array" ref="R241">IF(R214="-","-",AVERAGE(IF(H$5:Q$84=$G241,$E$5:$E$84,"-")))</f>
        <v>62.629441624365484</v>
      </c>
      <c r="S241" s="186"/>
      <c r="T241" s="141"/>
      <c r="U241" s="141"/>
      <c r="V241" s="141"/>
      <c r="W241" s="141"/>
      <c r="X241" s="141"/>
      <c r="Y241" s="141"/>
      <c r="Z241" s="19"/>
      <c r="AA241" s="19"/>
      <c r="AB241" s="19"/>
      <c r="AC241" s="19"/>
      <c r="AD241" s="19"/>
      <c r="AE241" s="19"/>
      <c r="AF241" s="19"/>
      <c r="AG241" s="19"/>
      <c r="AH241" s="19"/>
      <c r="AI241" s="19"/>
      <c r="AJ241" s="19"/>
      <c r="AK241" s="19"/>
      <c r="AL241" s="19"/>
      <c r="AM241" s="19"/>
      <c r="AN241" s="19"/>
      <c r="AO241" s="19"/>
      <c r="AP241" s="19"/>
      <c r="AQ241" s="19"/>
      <c r="AR241" s="19"/>
      <c r="AS241" s="19"/>
      <c r="AT241" s="19"/>
      <c r="AU241" s="19"/>
      <c r="AV241" s="19"/>
      <c r="AW241" s="19"/>
      <c r="AX241" s="19"/>
      <c r="AY241" s="19"/>
      <c r="AZ241" s="19"/>
      <c r="BA241" s="19"/>
      <c r="BB241" s="19"/>
      <c r="BC241" s="19"/>
      <c r="BF241" s="12"/>
      <c r="BG241" s="12"/>
      <c r="BH241" s="12"/>
      <c r="BI241" s="12"/>
      <c r="BJ241" s="12"/>
      <c r="BK241" s="12"/>
      <c r="BL241" s="12"/>
      <c r="BM241" s="12"/>
      <c r="BN241" s="12"/>
      <c r="BO241" s="12"/>
      <c r="BP241" s="12"/>
      <c r="BQ241" s="12"/>
      <c r="BR241" s="12"/>
      <c r="BS241" s="12"/>
      <c r="BT241" s="12"/>
      <c r="BU241" s="12"/>
    </row>
    <row r="242" spans="1:73" ht="12.75" customHeight="1">
      <c r="A242" s="19"/>
      <c r="B242" s="19"/>
      <c r="C242" s="90"/>
      <c r="D242" s="118"/>
      <c r="E242" s="136"/>
      <c r="F242" s="136"/>
      <c r="G242" s="153">
        <f t="shared" si="36"/>
        <v>5</v>
      </c>
      <c r="H242" s="242">
        <f t="array" ref="H242">IF(H215="-","-",AVERAGE(IF(H$5:H$84=$G242,$E$5:$E$84,"-")))</f>
        <v>65.235294117647058</v>
      </c>
      <c r="I242" s="242">
        <f t="array" ref="I242">IF(I215="-","-",AVERAGE(IF(I$5:I$84=$G242,$E$5:$E$84,"-")))</f>
        <v>67.15789473684211</v>
      </c>
      <c r="J242" s="242">
        <f t="array" ref="J242">IF(J215="-","-",AVERAGE(IF(J$5:J$84=$G242,$E$5:$E$84,"-")))</f>
        <v>66.631578947368425</v>
      </c>
      <c r="K242" s="242">
        <f t="array" ref="K242">IF(K215="-","-",AVERAGE(IF(K$5:K$84=$G242,$E$5:$E$84,"-")))</f>
        <v>66.13636363636364</v>
      </c>
      <c r="L242" s="242">
        <f t="array" ref="L242">IF(L215="-","-",AVERAGE(IF(L$5:L$84=$G242,$E$5:$E$84,"-")))</f>
        <v>66.61904761904762</v>
      </c>
      <c r="M242" s="242">
        <f t="array" ref="M242">IF(M215="-","-",AVERAGE(IF(M$5:M$84=$G242,$E$5:$E$84,"-")))</f>
        <v>65.705882352941174</v>
      </c>
      <c r="N242" s="242">
        <f t="array" ref="N242">IF(N215="-","-",AVERAGE(IF(N$5:N$84=$G242,$E$5:$E$84,"-")))</f>
        <v>66.925925925925924</v>
      </c>
      <c r="O242" s="242"/>
      <c r="P242" s="242"/>
      <c r="Q242" s="242">
        <f t="array" ref="Q242">IF(Q215="-","-",AVERAGE(IF(Q$5:Q$84=$G242,$E$5:$E$84,"-")))</f>
        <v>64.4375</v>
      </c>
      <c r="R242" s="243">
        <f t="array" ref="R242">IF(R215="-","-",AVERAGE(IF(H$5:Q$84=$G242,$E$5:$E$84,"-")))</f>
        <v>66.239999999999995</v>
      </c>
      <c r="S242" s="186"/>
      <c r="T242" s="141"/>
      <c r="U242" s="141"/>
      <c r="V242" s="141"/>
      <c r="W242" s="141"/>
      <c r="X242" s="141"/>
      <c r="Y242" s="141"/>
      <c r="Z242" s="19"/>
      <c r="AA242" s="19"/>
      <c r="AB242" s="19"/>
      <c r="AC242" s="19"/>
      <c r="AD242" s="19"/>
      <c r="AE242" s="19"/>
      <c r="AF242" s="19"/>
      <c r="AG242" s="19"/>
      <c r="AH242" s="19"/>
      <c r="AI242" s="19"/>
      <c r="AJ242" s="19"/>
      <c r="AK242" s="19"/>
      <c r="AL242" s="19"/>
      <c r="AM242" s="19"/>
      <c r="AN242" s="19"/>
      <c r="AO242" s="19"/>
      <c r="AP242" s="19"/>
      <c r="AQ242" s="19"/>
      <c r="AR242" s="19"/>
      <c r="AS242" s="19"/>
      <c r="AT242" s="19"/>
      <c r="AU242" s="19"/>
      <c r="AV242" s="19"/>
      <c r="AW242" s="19"/>
      <c r="AX242" s="19"/>
      <c r="AY242" s="19"/>
      <c r="AZ242" s="19"/>
      <c r="BA242" s="19"/>
      <c r="BB242" s="19"/>
      <c r="BC242" s="19"/>
      <c r="BF242" s="12"/>
      <c r="BG242" s="12"/>
      <c r="BH242" s="12"/>
      <c r="BI242" s="12"/>
      <c r="BJ242" s="12"/>
      <c r="BK242" s="12"/>
      <c r="BL242" s="12"/>
      <c r="BM242" s="12"/>
      <c r="BN242" s="12"/>
      <c r="BO242" s="12"/>
      <c r="BP242" s="12"/>
      <c r="BQ242" s="12"/>
      <c r="BR242" s="12"/>
      <c r="BS242" s="12"/>
      <c r="BT242" s="12"/>
      <c r="BU242" s="12"/>
    </row>
    <row r="243" spans="1:73" ht="12.75" customHeight="1">
      <c r="A243" s="19"/>
      <c r="B243" s="19"/>
      <c r="C243" s="90"/>
      <c r="D243" s="118"/>
      <c r="E243" s="136"/>
      <c r="F243" s="136"/>
      <c r="G243" s="153">
        <f t="shared" si="36"/>
        <v>6</v>
      </c>
      <c r="H243" s="242">
        <f t="array" ref="H243">IF(H216="-","-",AVERAGE(IF(H$5:H$84=$G243,$E$5:$E$84,"-")))</f>
        <v>67.1875</v>
      </c>
      <c r="I243" s="242">
        <f t="array" ref="I243">IF(I216="-","-",AVERAGE(IF(I$5:I$84=$G243,$E$5:$E$84,"-")))</f>
        <v>64.857142857142861</v>
      </c>
      <c r="J243" s="242">
        <f t="array" ref="J243">IF(J216="-","-",AVERAGE(IF(J$5:J$84=$G243,$E$5:$E$84,"-")))</f>
        <v>66.2</v>
      </c>
      <c r="K243" s="242">
        <f t="array" ref="K243">IF(K216="-","-",AVERAGE(IF(K$5:K$84=$G243,$E$5:$E$84,"-")))</f>
        <v>65.86666666666666</v>
      </c>
      <c r="L243" s="242">
        <f t="array" ref="L243">IF(L216="-","-",AVERAGE(IF(L$5:L$84=$G243,$E$5:$E$84,"-")))</f>
        <v>66.473684210526315</v>
      </c>
      <c r="M243" s="242">
        <f t="array" ref="M243">IF(M216="-","-",AVERAGE(IF(M$5:M$84=$G243,$E$5:$E$84,"-")))</f>
        <v>65.333333333333329</v>
      </c>
      <c r="N243" s="242">
        <f t="array" ref="N243">IF(N216="-","-",AVERAGE(IF(N$5:N$84=$G243,$E$5:$E$84,"-")))</f>
        <v>65.692307692307693</v>
      </c>
      <c r="O243" s="242"/>
      <c r="P243" s="242"/>
      <c r="Q243" s="242">
        <f t="array" ref="Q243">IF(Q216="-","-",AVERAGE(IF(Q$5:Q$84=$G243,$E$5:$E$84,"-")))</f>
        <v>63.333333333333336</v>
      </c>
      <c r="R243" s="243">
        <f t="array" ref="R243">IF(R216="-","-",AVERAGE(IF(H$5:Q$84=$G243,$E$5:$E$84,"-")))</f>
        <v>65.631944444444443</v>
      </c>
      <c r="S243" s="186"/>
      <c r="T243" s="141"/>
      <c r="U243" s="141"/>
      <c r="V243" s="141"/>
      <c r="W243" s="141"/>
      <c r="X243" s="141"/>
      <c r="Y243" s="141"/>
      <c r="Z243" s="19"/>
      <c r="AA243" s="19"/>
      <c r="AB243" s="19"/>
      <c r="AC243" s="19"/>
      <c r="AD243" s="19"/>
      <c r="AE243" s="19"/>
      <c r="AF243" s="19"/>
      <c r="AG243" s="19"/>
      <c r="AH243" s="19"/>
      <c r="AI243" s="19"/>
      <c r="AJ243" s="19"/>
      <c r="AK243" s="19"/>
      <c r="AL243" s="19"/>
      <c r="AM243" s="19"/>
      <c r="AN243" s="19"/>
      <c r="AO243" s="19"/>
      <c r="AP243" s="19"/>
      <c r="AQ243" s="19"/>
      <c r="AR243" s="19"/>
      <c r="AS243" s="19"/>
      <c r="AT243" s="19"/>
      <c r="AU243" s="19"/>
      <c r="AV243" s="19"/>
      <c r="AW243" s="19"/>
      <c r="AX243" s="19"/>
      <c r="AY243" s="19"/>
      <c r="AZ243" s="19"/>
      <c r="BA243" s="19"/>
      <c r="BB243" s="19"/>
      <c r="BC243" s="19"/>
      <c r="BF243" s="12"/>
      <c r="BG243" s="12"/>
      <c r="BH243" s="12"/>
      <c r="BI243" s="12"/>
      <c r="BJ243" s="12"/>
      <c r="BK243" s="12"/>
      <c r="BL243" s="12"/>
      <c r="BM243" s="12"/>
      <c r="BN243" s="12"/>
      <c r="BO243" s="12"/>
      <c r="BP243" s="12"/>
      <c r="BQ243" s="12"/>
      <c r="BR243" s="12"/>
      <c r="BS243" s="12"/>
      <c r="BT243" s="12"/>
      <c r="BU243" s="12"/>
    </row>
    <row r="244" spans="1:73" ht="12.75" customHeight="1">
      <c r="A244" s="19"/>
      <c r="B244" s="19"/>
      <c r="C244" s="90"/>
      <c r="D244" s="118"/>
      <c r="E244" s="136"/>
      <c r="F244" s="136"/>
      <c r="G244" s="153">
        <f t="shared" si="36"/>
        <v>7</v>
      </c>
      <c r="H244" s="242">
        <f t="array" ref="H244">IF(H217="-","-",AVERAGE(IF(H$5:H$84=$G244,$E$5:$E$84,"-")))</f>
        <v>67</v>
      </c>
      <c r="I244" s="242">
        <f t="array" ref="I244">IF(I217="-","-",AVERAGE(IF(I$5:I$84=$G244,$E$5:$E$84,"-")))</f>
        <v>70</v>
      </c>
      <c r="J244" s="242">
        <f t="array" ref="J244">IF(J217="-","-",AVERAGE(IF(J$5:J$84=$G244,$E$5:$E$84,"-")))</f>
        <v>71.571428571428569</v>
      </c>
      <c r="K244" s="242">
        <f t="array" ref="K244">IF(K217="-","-",AVERAGE(IF(K$5:K$84=$G244,$E$5:$E$84,"-")))</f>
        <v>71.571428571428569</v>
      </c>
      <c r="L244" s="242">
        <f t="array" ref="L244">IF(L217="-","-",AVERAGE(IF(L$5:L$84=$G244,$E$5:$E$84,"-")))</f>
        <v>71.25</v>
      </c>
      <c r="M244" s="242">
        <f t="array" ref="M244">IF(M217="-","-",AVERAGE(IF(M$5:M$84=$G244,$E$5:$E$84,"-")))</f>
        <v>70.375</v>
      </c>
      <c r="N244" s="242">
        <f t="array" ref="N244">IF(N217="-","-",AVERAGE(IF(N$5:N$84=$G244,$E$5:$E$84,"-")))</f>
        <v>66.571428571428569</v>
      </c>
      <c r="O244" s="242"/>
      <c r="P244" s="242"/>
      <c r="Q244" s="242">
        <f t="array" ref="Q244">IF(Q217="-","-",AVERAGE(IF(Q$5:Q$84=$G244,$E$5:$E$84,"-")))</f>
        <v>69</v>
      </c>
      <c r="R244" s="243">
        <f t="array" ref="R244">IF(R217="-","-",AVERAGE(IF(H$5:Q$84=$G244,$E$5:$E$84,"-")))</f>
        <v>68.614285714285714</v>
      </c>
      <c r="S244" s="186"/>
      <c r="T244" s="141"/>
      <c r="U244" s="141"/>
      <c r="V244" s="141"/>
      <c r="W244" s="141"/>
      <c r="X244" s="141"/>
      <c r="Y244" s="141"/>
      <c r="Z244" s="19"/>
      <c r="AA244" s="19"/>
      <c r="AB244" s="19"/>
      <c r="AC244" s="19"/>
      <c r="AD244" s="19"/>
      <c r="AE244" s="19"/>
      <c r="AF244" s="19"/>
      <c r="AG244" s="19"/>
      <c r="AH244" s="19"/>
      <c r="AI244" s="19"/>
      <c r="AJ244" s="19"/>
      <c r="AK244" s="19"/>
      <c r="AL244" s="19"/>
      <c r="AM244" s="19"/>
      <c r="AN244" s="19"/>
      <c r="AO244" s="19"/>
      <c r="AP244" s="19"/>
      <c r="AQ244" s="19"/>
      <c r="AR244" s="19"/>
      <c r="AS244" s="19"/>
      <c r="AT244" s="19"/>
      <c r="AU244" s="19"/>
      <c r="AV244" s="19"/>
      <c r="AW244" s="19"/>
      <c r="AX244" s="19"/>
      <c r="AY244" s="19"/>
      <c r="AZ244" s="19"/>
      <c r="BA244" s="19"/>
      <c r="BB244" s="19"/>
      <c r="BC244" s="19"/>
      <c r="BF244" s="12"/>
      <c r="BG244" s="12"/>
      <c r="BH244" s="12"/>
      <c r="BI244" s="12"/>
      <c r="BJ244" s="12"/>
      <c r="BK244" s="12"/>
      <c r="BL244" s="12"/>
      <c r="BM244" s="12"/>
      <c r="BN244" s="12"/>
      <c r="BO244" s="12"/>
      <c r="BP244" s="12"/>
      <c r="BQ244" s="12"/>
      <c r="BR244" s="12"/>
      <c r="BS244" s="12"/>
      <c r="BT244" s="12"/>
      <c r="BU244" s="12"/>
    </row>
    <row r="245" spans="1:73" ht="12.75" customHeight="1">
      <c r="A245" s="19"/>
      <c r="B245" s="19"/>
      <c r="C245" s="90"/>
      <c r="D245" s="118"/>
      <c r="E245" s="136"/>
      <c r="F245" s="136"/>
      <c r="G245" s="153">
        <f t="shared" si="36"/>
        <v>8</v>
      </c>
      <c r="H245" s="242">
        <f t="array" ref="H245">IF(H218="-","-",AVERAGE(IF(H$5:H$84=$G245,$E$5:$E$84,"-")))</f>
        <v>67.333333333333329</v>
      </c>
      <c r="I245" s="242">
        <f t="array" ref="I245">IF(I218="-","-",AVERAGE(IF(I$5:I$84=$G245,$E$5:$E$84,"-")))</f>
        <v>69</v>
      </c>
      <c r="J245" s="242" t="str">
        <f t="array" ref="J245">IF(J218="-","-",AVERAGE(IF(J$5:J$84=$G245,$E$5:$E$84,"-")))</f>
        <v>-</v>
      </c>
      <c r="K245" s="242" t="str">
        <f t="array" ref="K245">IF(K218="-","-",AVERAGE(IF(K$5:K$84=$G245,$E$5:$E$84,"-")))</f>
        <v>-</v>
      </c>
      <c r="L245" s="242">
        <f t="array" ref="L245">IF(L218="-","-",AVERAGE(IF(L$5:L$84=$G245,$E$5:$E$84,"-")))</f>
        <v>62</v>
      </c>
      <c r="M245" s="242">
        <f t="array" ref="M245">IF(M218="-","-",AVERAGE(IF(M$5:M$84=$G245,$E$5:$E$84,"-")))</f>
        <v>69.2</v>
      </c>
      <c r="N245" s="242">
        <f t="array" ref="N245">IF(N218="-","-",AVERAGE(IF(N$5:N$84=$G245,$E$5:$E$84,"-")))</f>
        <v>69.5</v>
      </c>
      <c r="O245" s="242"/>
      <c r="P245" s="242"/>
      <c r="Q245" s="242">
        <f t="array" ref="Q245">IF(Q218="-","-",AVERAGE(IF(Q$5:Q$84=$G245,$E$5:$E$84,"-")))</f>
        <v>70.333333333333329</v>
      </c>
      <c r="R245" s="243">
        <f t="array" ref="R245">IF(R218="-","-",AVERAGE(IF(H$5:Q$84=$G245,$E$5:$E$84,"-")))</f>
        <v>68.25</v>
      </c>
      <c r="S245" s="186"/>
      <c r="T245" s="141"/>
      <c r="U245" s="141"/>
      <c r="V245" s="141"/>
      <c r="W245" s="141"/>
      <c r="X245" s="141"/>
      <c r="Y245" s="141"/>
      <c r="Z245" s="19"/>
      <c r="AA245" s="19"/>
      <c r="AB245" s="19"/>
      <c r="AC245" s="19"/>
      <c r="AD245" s="19"/>
      <c r="AE245" s="19"/>
      <c r="AF245" s="19"/>
      <c r="AG245" s="19"/>
      <c r="AH245" s="19"/>
      <c r="AI245" s="19"/>
      <c r="AJ245" s="19"/>
      <c r="AK245" s="19"/>
      <c r="AL245" s="19"/>
      <c r="AM245" s="19"/>
      <c r="AN245" s="19"/>
      <c r="AO245" s="19"/>
      <c r="AP245" s="19"/>
      <c r="AQ245" s="19"/>
      <c r="AR245" s="19"/>
      <c r="AS245" s="19"/>
      <c r="AT245" s="19"/>
      <c r="AU245" s="19"/>
      <c r="AV245" s="19"/>
      <c r="AW245" s="19"/>
      <c r="AX245" s="19"/>
      <c r="AY245" s="19"/>
      <c r="AZ245" s="19"/>
      <c r="BA245" s="19"/>
      <c r="BB245" s="19"/>
      <c r="BC245" s="19"/>
      <c r="BF245" s="12"/>
      <c r="BG245" s="12"/>
      <c r="BH245" s="12"/>
      <c r="BI245" s="12"/>
      <c r="BJ245" s="12"/>
      <c r="BK245" s="12"/>
      <c r="BL245" s="12"/>
      <c r="BM245" s="12"/>
      <c r="BN245" s="12"/>
      <c r="BO245" s="12"/>
      <c r="BP245" s="12"/>
      <c r="BQ245" s="12"/>
      <c r="BR245" s="12"/>
      <c r="BS245" s="12"/>
      <c r="BT245" s="12"/>
      <c r="BU245" s="12"/>
    </row>
    <row r="246" spans="1:73" ht="12.75" customHeight="1">
      <c r="A246" s="19"/>
      <c r="B246" s="19"/>
      <c r="C246" s="90"/>
      <c r="D246" s="118"/>
      <c r="E246" s="136"/>
      <c r="F246" s="136"/>
      <c r="G246" s="153">
        <f t="shared" si="36"/>
        <v>9</v>
      </c>
      <c r="H246" s="242" t="str">
        <f t="array" ref="H246">IF(H219="-","-",AVERAGE(IF(H$5:H$84=$G246,$E$5:$E$84,"-")))</f>
        <v>-</v>
      </c>
      <c r="I246" s="242" t="str">
        <f t="array" ref="I246">IF(I219="-","-",AVERAGE(IF(I$5:I$84=$G246,$E$5:$E$84,"-")))</f>
        <v>-</v>
      </c>
      <c r="J246" s="242">
        <f t="array" ref="J246">IF(J219="-","-",AVERAGE(IF(J$5:J$84=$G246,$E$5:$E$84,"-")))</f>
        <v>64</v>
      </c>
      <c r="K246" s="242">
        <f t="array" ref="K246">IF(K219="-","-",AVERAGE(IF(K$5:K$84=$G246,$E$5:$E$84,"-")))</f>
        <v>57</v>
      </c>
      <c r="L246" s="242">
        <f t="array" ref="L246">IF(L219="-","-",AVERAGE(IF(L$5:L$84=$G246,$E$5:$E$84,"-")))</f>
        <v>64</v>
      </c>
      <c r="M246" s="242">
        <f t="array" ref="M246">IF(M219="-","-",AVERAGE(IF(M$5:M$84=$G246,$E$5:$E$84,"-")))</f>
        <v>57</v>
      </c>
      <c r="N246" s="242" t="str">
        <f t="array" ref="N246">IF(N219="-","-",AVERAGE(IF(N$5:N$84=$G246,$E$5:$E$84,"-")))</f>
        <v>-</v>
      </c>
      <c r="O246" s="242"/>
      <c r="P246" s="242"/>
      <c r="Q246" s="242">
        <f t="array" ref="Q246">IF(Q219="-","-",AVERAGE(IF(Q$5:Q$84=$G246,$E$5:$E$84,"-")))</f>
        <v>57</v>
      </c>
      <c r="R246" s="243">
        <f t="array" ref="R246">IF(R219="-","-",AVERAGE(IF(H$5:Q$84=$G246,$E$5:$E$84,"-")))</f>
        <v>59.8</v>
      </c>
      <c r="S246" s="186"/>
      <c r="T246" s="141"/>
      <c r="U246" s="141"/>
      <c r="V246" s="141"/>
      <c r="W246" s="141"/>
      <c r="X246" s="141"/>
      <c r="Y246" s="141"/>
      <c r="Z246" s="19"/>
      <c r="AA246" s="19"/>
      <c r="AB246" s="19"/>
      <c r="AC246" s="19"/>
      <c r="AD246" s="19"/>
      <c r="AE246" s="19"/>
      <c r="AF246" s="19"/>
      <c r="AG246" s="19"/>
      <c r="AH246" s="19"/>
      <c r="AI246" s="19"/>
      <c r="AJ246" s="19"/>
      <c r="AK246" s="19"/>
      <c r="AL246" s="19"/>
      <c r="AM246" s="19"/>
      <c r="AN246" s="19"/>
      <c r="AO246" s="19"/>
      <c r="AP246" s="19"/>
      <c r="AQ246" s="19"/>
      <c r="AR246" s="19"/>
      <c r="AS246" s="19"/>
      <c r="AT246" s="19"/>
      <c r="AU246" s="19"/>
      <c r="AV246" s="19"/>
      <c r="AW246" s="19"/>
      <c r="AX246" s="19"/>
      <c r="AY246" s="19"/>
      <c r="AZ246" s="19"/>
      <c r="BA246" s="19"/>
      <c r="BB246" s="19"/>
      <c r="BC246" s="19"/>
      <c r="BF246" s="12"/>
      <c r="BG246" s="12"/>
      <c r="BH246" s="12"/>
      <c r="BI246" s="12"/>
      <c r="BJ246" s="12"/>
      <c r="BK246" s="12"/>
      <c r="BL246" s="12"/>
      <c r="BM246" s="12"/>
      <c r="BN246" s="12"/>
      <c r="BO246" s="12"/>
      <c r="BP246" s="12"/>
      <c r="BQ246" s="12"/>
      <c r="BR246" s="12"/>
      <c r="BS246" s="12"/>
      <c r="BT246" s="12"/>
      <c r="BU246" s="12"/>
    </row>
    <row r="247" spans="1:73" ht="12.75" customHeight="1">
      <c r="A247" s="19"/>
      <c r="B247" s="19"/>
      <c r="C247" s="90"/>
      <c r="D247" s="118"/>
      <c r="E247" s="136"/>
      <c r="F247" s="136"/>
      <c r="G247" s="153">
        <f t="shared" si="36"/>
        <v>10</v>
      </c>
      <c r="H247" s="242">
        <f t="array" ref="H247">IF(H220="-","-",AVERAGE(IF(H$5:H$84=$G247,$E$5:$E$84,"-")))</f>
        <v>71</v>
      </c>
      <c r="I247" s="242">
        <f t="array" ref="I247">IF(I220="-","-",AVERAGE(IF(I$5:I$84=$G247,$E$5:$E$84,"-")))</f>
        <v>64</v>
      </c>
      <c r="J247" s="242">
        <f t="array" ref="J247">IF(J220="-","-",AVERAGE(IF(J$5:J$84=$G247,$E$5:$E$84,"-")))</f>
        <v>57</v>
      </c>
      <c r="K247" s="242">
        <f t="array" ref="K247">IF(K220="-","-",AVERAGE(IF(K$5:K$84=$G247,$E$5:$E$84,"-")))</f>
        <v>71</v>
      </c>
      <c r="L247" s="242" t="str">
        <f t="array" ref="L247">IF(L220="-","-",AVERAGE(IF(L$5:L$84=$G247,$E$5:$E$84,"-")))</f>
        <v>-</v>
      </c>
      <c r="M247" s="242">
        <f t="array" ref="M247">IF(M220="-","-",AVERAGE(IF(M$5:M$84=$G247,$E$5:$E$84,"-")))</f>
        <v>71</v>
      </c>
      <c r="N247" s="242">
        <f t="array" ref="N247">IF(N220="-","-",AVERAGE(IF(N$5:N$84=$G247,$E$5:$E$84,"-")))</f>
        <v>64</v>
      </c>
      <c r="O247" s="242"/>
      <c r="P247" s="242"/>
      <c r="Q247" s="242">
        <f t="array" ref="Q247">IF(Q220="-","-",AVERAGE(IF(Q$5:Q$84=$G247,$E$5:$E$84,"-")))</f>
        <v>64</v>
      </c>
      <c r="R247" s="243">
        <f t="array" ref="R247">IF(R220="-","-",AVERAGE(IF(H$5:Q$84=$G247,$E$5:$E$84,"-")))</f>
        <v>65.615384615384613</v>
      </c>
      <c r="S247" s="186"/>
      <c r="T247" s="141"/>
      <c r="U247" s="141"/>
      <c r="V247" s="141"/>
      <c r="W247" s="141"/>
      <c r="X247" s="141"/>
      <c r="Y247" s="141"/>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W247" s="19"/>
      <c r="AX247" s="19"/>
      <c r="AY247" s="19"/>
      <c r="AZ247" s="19"/>
      <c r="BA247" s="19"/>
      <c r="BB247" s="19"/>
      <c r="BC247" s="19"/>
      <c r="BF247" s="12"/>
      <c r="BG247" s="12"/>
      <c r="BH247" s="12"/>
      <c r="BI247" s="12"/>
      <c r="BJ247" s="12"/>
      <c r="BK247" s="12"/>
      <c r="BL247" s="12"/>
      <c r="BM247" s="12"/>
      <c r="BN247" s="12"/>
      <c r="BO247" s="12"/>
      <c r="BP247" s="12"/>
      <c r="BQ247" s="12"/>
      <c r="BR247" s="12"/>
      <c r="BS247" s="12"/>
      <c r="BT247" s="12"/>
      <c r="BU247" s="12"/>
    </row>
    <row r="248" spans="1:73" ht="12.75" customHeight="1">
      <c r="A248" s="19"/>
      <c r="B248" s="19"/>
      <c r="C248" s="90"/>
      <c r="D248" s="118"/>
      <c r="E248" s="136"/>
      <c r="F248" s="136"/>
      <c r="G248" s="153">
        <f t="shared" si="36"/>
        <v>11</v>
      </c>
      <c r="H248" s="242" t="str">
        <f t="array" ref="H248">IF(H221="-","-",AVERAGE(IF(H$5:H$84=$G248,$E$5:$E$84,"-")))</f>
        <v>-</v>
      </c>
      <c r="I248" s="242" t="str">
        <f t="array" ref="I248">IF(I221="-","-",AVERAGE(IF(I$5:I$84=$G248,$E$5:$E$84,"-")))</f>
        <v>-</v>
      </c>
      <c r="J248" s="242" t="str">
        <f t="array" ref="J248">IF(J221="-","-",AVERAGE(IF(J$5:J$84=$G248,$E$5:$E$84,"-")))</f>
        <v>-</v>
      </c>
      <c r="K248" s="242" t="str">
        <f t="array" ref="K248">IF(K221="-","-",AVERAGE(IF(K$5:K$84=$G248,$E$5:$E$84,"-")))</f>
        <v>-</v>
      </c>
      <c r="L248" s="242" t="str">
        <f t="array" ref="L248">IF(L221="-","-",AVERAGE(IF(L$5:L$84=$G248,$E$5:$E$84,"-")))</f>
        <v>-</v>
      </c>
      <c r="M248" s="242" t="str">
        <f t="array" ref="M248">IF(M221="-","-",AVERAGE(IF(M$5:M$84=$G248,$E$5:$E$84,"-")))</f>
        <v>-</v>
      </c>
      <c r="N248" s="242">
        <f t="array" ref="N248">IF(N221="-","-",AVERAGE(IF(N$5:N$84=$G248,$E$5:$E$84,"-")))</f>
        <v>57</v>
      </c>
      <c r="O248" s="242"/>
      <c r="P248" s="242"/>
      <c r="Q248" s="242" t="str">
        <f t="array" ref="Q248">IF(Q221="-","-",AVERAGE(IF(Q$5:Q$84=$G248,$E$5:$E$84,"-")))</f>
        <v>-</v>
      </c>
      <c r="R248" s="243">
        <f t="array" ref="R248">IF(R221="-","-",AVERAGE(IF(H$5:Q$84=$G248,$E$5:$E$84,"-")))</f>
        <v>57</v>
      </c>
      <c r="S248" s="186"/>
      <c r="T248" s="141"/>
      <c r="U248" s="141"/>
      <c r="V248" s="141"/>
      <c r="W248" s="141"/>
      <c r="X248" s="141"/>
      <c r="Y248" s="141"/>
      <c r="Z248" s="19"/>
      <c r="AA248" s="19"/>
      <c r="AB248" s="19"/>
      <c r="AC248" s="19"/>
      <c r="AD248" s="19"/>
      <c r="AE248" s="19"/>
      <c r="AF248" s="19"/>
      <c r="AG248" s="19"/>
      <c r="AH248" s="19"/>
      <c r="AI248" s="19"/>
      <c r="AJ248" s="19"/>
      <c r="AK248" s="19"/>
      <c r="AL248" s="19"/>
      <c r="AM248" s="19"/>
      <c r="AN248" s="19"/>
      <c r="AO248" s="19"/>
      <c r="AP248" s="19"/>
      <c r="AQ248" s="19"/>
      <c r="AR248" s="19"/>
      <c r="AS248" s="19"/>
      <c r="AT248" s="19"/>
      <c r="AU248" s="19"/>
      <c r="AV248" s="19"/>
      <c r="AW248" s="19"/>
      <c r="AX248" s="19"/>
      <c r="AY248" s="19"/>
      <c r="AZ248" s="19"/>
      <c r="BA248" s="19"/>
      <c r="BB248" s="19"/>
      <c r="BC248" s="19"/>
      <c r="BF248" s="12"/>
      <c r="BG248" s="12"/>
      <c r="BH248" s="12"/>
      <c r="BI248" s="12"/>
      <c r="BJ248" s="12"/>
      <c r="BK248" s="12"/>
      <c r="BL248" s="12"/>
      <c r="BM248" s="12"/>
      <c r="BN248" s="12"/>
      <c r="BO248" s="12"/>
      <c r="BP248" s="12"/>
      <c r="BQ248" s="12"/>
      <c r="BR248" s="12"/>
      <c r="BS248" s="12"/>
      <c r="BT248" s="12"/>
      <c r="BU248" s="12"/>
    </row>
    <row r="249" spans="1:73" ht="12.75" customHeight="1">
      <c r="A249" s="19"/>
      <c r="B249" s="19"/>
      <c r="C249" s="90"/>
      <c r="D249" s="118"/>
      <c r="E249" s="136"/>
      <c r="F249" s="136"/>
      <c r="G249" s="153">
        <f t="shared" si="36"/>
        <v>12</v>
      </c>
      <c r="H249" s="242" t="str">
        <f t="array" ref="H249">IF(H222="-","-",AVERAGE(IF(H$5:H$84=$G249,$E$5:$E$84,"-")))</f>
        <v>-</v>
      </c>
      <c r="I249" s="242" t="str">
        <f t="array" ref="I249">IF(I222="-","-",AVERAGE(IF(I$5:I$84=$G249,$E$5:$E$84,"-")))</f>
        <v>-</v>
      </c>
      <c r="J249" s="242" t="str">
        <f t="array" ref="J249">IF(J222="-","-",AVERAGE(IF(J$5:J$84=$G249,$E$5:$E$84,"-")))</f>
        <v>-</v>
      </c>
      <c r="K249" s="242" t="str">
        <f t="array" ref="K249">IF(K222="-","-",AVERAGE(IF(K$5:K$84=$G249,$E$5:$E$84,"-")))</f>
        <v>-</v>
      </c>
      <c r="L249" s="242" t="str">
        <f t="array" ref="L249">IF(L222="-","-",AVERAGE(IF(L$5:L$84=$G249,$E$5:$E$84,"-")))</f>
        <v>-</v>
      </c>
      <c r="M249" s="242" t="str">
        <f t="array" ref="M249">IF(M222="-","-",AVERAGE(IF(M$5:M$84=$G249,$E$5:$E$84,"-")))</f>
        <v>-</v>
      </c>
      <c r="N249" s="242" t="str">
        <f t="array" ref="N249">IF(N222="-","-",AVERAGE(IF(N$5:N$84=$G249,$E$5:$E$84,"-")))</f>
        <v>-</v>
      </c>
      <c r="O249" s="242"/>
      <c r="P249" s="242"/>
      <c r="Q249" s="242" t="str">
        <f t="array" ref="Q249">IF(Q222="-","-",AVERAGE(IF(Q$5:Q$84=$G249,$E$5:$E$84,"-")))</f>
        <v>-</v>
      </c>
      <c r="R249" s="243" t="str">
        <f t="array" ref="R249">IF(R222="-","-",AVERAGE(IF(H$5:Q$84=$G249,$E$5:$E$84,"-")))</f>
        <v>-</v>
      </c>
      <c r="S249" s="186"/>
      <c r="T249" s="141"/>
      <c r="U249" s="141"/>
      <c r="V249" s="141"/>
      <c r="W249" s="141"/>
      <c r="X249" s="141"/>
      <c r="Y249" s="141"/>
      <c r="Z249" s="19"/>
      <c r="AA249" s="19"/>
      <c r="AB249" s="19"/>
      <c r="AC249" s="19"/>
      <c r="AD249" s="19"/>
      <c r="AE249" s="19"/>
      <c r="AF249" s="19"/>
      <c r="AG249" s="19"/>
      <c r="AH249" s="19"/>
      <c r="AI249" s="19"/>
      <c r="AJ249" s="19"/>
      <c r="AK249" s="19"/>
      <c r="AL249" s="19"/>
      <c r="AM249" s="19"/>
      <c r="AN249" s="19"/>
      <c r="AO249" s="19"/>
      <c r="AP249" s="19"/>
      <c r="AQ249" s="19"/>
      <c r="AR249" s="19"/>
      <c r="AS249" s="19"/>
      <c r="AT249" s="19"/>
      <c r="AU249" s="19"/>
      <c r="AV249" s="19"/>
      <c r="AW249" s="19"/>
      <c r="AX249" s="19"/>
      <c r="AY249" s="19"/>
      <c r="AZ249" s="19"/>
      <c r="BA249" s="19"/>
      <c r="BB249" s="19"/>
      <c r="BC249" s="19"/>
      <c r="BF249" s="12"/>
      <c r="BG249" s="12"/>
      <c r="BH249" s="12"/>
      <c r="BI249" s="12"/>
      <c r="BJ249" s="12"/>
      <c r="BK249" s="12"/>
      <c r="BL249" s="12"/>
      <c r="BM249" s="12"/>
      <c r="BN249" s="12"/>
      <c r="BO249" s="12"/>
      <c r="BP249" s="12"/>
      <c r="BQ249" s="12"/>
      <c r="BR249" s="12"/>
      <c r="BS249" s="12"/>
      <c r="BT249" s="12"/>
      <c r="BU249" s="12"/>
    </row>
    <row r="250" spans="1:73" ht="12.75" customHeight="1">
      <c r="A250" s="19"/>
      <c r="B250" s="19"/>
      <c r="C250" s="90"/>
      <c r="D250" s="118"/>
      <c r="E250" s="136"/>
      <c r="F250" s="136"/>
      <c r="G250" s="153">
        <f t="shared" si="36"/>
        <v>13</v>
      </c>
      <c r="H250" s="242" t="str">
        <f t="array" ref="H250">IF(H223="-","-",AVERAGE(IF(H$5:H$84=$G250,$E$5:$E$84,"-")))</f>
        <v>-</v>
      </c>
      <c r="I250" s="242" t="str">
        <f t="array" ref="I250">IF(I223="-","-",AVERAGE(IF(I$5:I$84=$G250,$E$5:$E$84,"-")))</f>
        <v>-</v>
      </c>
      <c r="J250" s="242" t="str">
        <f t="array" ref="J250">IF(J223="-","-",AVERAGE(IF(J$5:J$84=$G250,$E$5:$E$84,"-")))</f>
        <v>-</v>
      </c>
      <c r="K250" s="242" t="str">
        <f t="array" ref="K250">IF(K223="-","-",AVERAGE(IF(K$5:K$84=$G250,$E$5:$E$84,"-")))</f>
        <v>-</v>
      </c>
      <c r="L250" s="242" t="str">
        <f t="array" ref="L250">IF(L223="-","-",AVERAGE(IF(L$5:L$84=$G250,$E$5:$E$84,"-")))</f>
        <v>-</v>
      </c>
      <c r="M250" s="242" t="str">
        <f t="array" ref="M250">IF(M223="-","-",AVERAGE(IF(M$5:M$84=$G250,$E$5:$E$84,"-")))</f>
        <v>-</v>
      </c>
      <c r="N250" s="242" t="str">
        <f t="array" ref="N250">IF(N223="-","-",AVERAGE(IF(N$5:N$84=$G250,$E$5:$E$84,"-")))</f>
        <v>-</v>
      </c>
      <c r="O250" s="242"/>
      <c r="P250" s="242"/>
      <c r="Q250" s="242" t="str">
        <f t="array" ref="Q250">IF(Q223="-","-",AVERAGE(IF(Q$5:Q$84=$G250,$E$5:$E$84,"-")))</f>
        <v>-</v>
      </c>
      <c r="R250" s="243" t="str">
        <f t="array" ref="R250">IF(R223="-","-",AVERAGE(IF(H$5:Q$84=$G250,$E$5:$E$84,"-")))</f>
        <v>-</v>
      </c>
      <c r="S250" s="186"/>
      <c r="T250" s="141"/>
      <c r="U250" s="141"/>
      <c r="V250" s="141"/>
      <c r="W250" s="141"/>
      <c r="X250" s="141"/>
      <c r="Y250" s="141"/>
      <c r="Z250" s="19"/>
      <c r="AA250" s="19"/>
      <c r="AB250" s="19"/>
      <c r="AC250" s="19"/>
      <c r="AD250" s="19"/>
      <c r="AE250" s="19"/>
      <c r="AF250" s="19"/>
      <c r="AG250" s="19"/>
      <c r="AH250" s="19"/>
      <c r="AI250" s="19"/>
      <c r="AJ250" s="19"/>
      <c r="AK250" s="19"/>
      <c r="AL250" s="19"/>
      <c r="AM250" s="19"/>
      <c r="AN250" s="19"/>
      <c r="AO250" s="19"/>
      <c r="AP250" s="19"/>
      <c r="AQ250" s="19"/>
      <c r="AR250" s="19"/>
      <c r="AS250" s="19"/>
      <c r="AT250" s="19"/>
      <c r="AU250" s="19"/>
      <c r="AV250" s="19"/>
      <c r="AW250" s="19"/>
      <c r="AX250" s="19"/>
      <c r="AY250" s="19"/>
      <c r="AZ250" s="19"/>
      <c r="BA250" s="19"/>
      <c r="BB250" s="19"/>
      <c r="BC250" s="19"/>
      <c r="BF250" s="12"/>
      <c r="BG250" s="12"/>
      <c r="BH250" s="12"/>
      <c r="BI250" s="12"/>
      <c r="BJ250" s="12"/>
      <c r="BK250" s="12"/>
      <c r="BL250" s="12"/>
      <c r="BM250" s="12"/>
      <c r="BN250" s="12"/>
      <c r="BO250" s="12"/>
      <c r="BP250" s="12"/>
      <c r="BQ250" s="12"/>
      <c r="BR250" s="12"/>
      <c r="BS250" s="12"/>
      <c r="BT250" s="12"/>
      <c r="BU250" s="12"/>
    </row>
    <row r="251" spans="1:73" ht="12.75" customHeight="1">
      <c r="A251" s="19"/>
      <c r="B251" s="19"/>
      <c r="C251" s="90"/>
      <c r="D251" s="118"/>
      <c r="E251" s="136"/>
      <c r="F251" s="136"/>
      <c r="G251" s="153">
        <f t="shared" si="36"/>
        <v>14</v>
      </c>
      <c r="H251" s="242" t="str">
        <f t="array" ref="H251">IF(H224="-","-",AVERAGE(IF(H$5:H$84=$G251,$E$5:$E$84,"-")))</f>
        <v>-</v>
      </c>
      <c r="I251" s="242" t="str">
        <f t="array" ref="I251">IF(I224="-","-",AVERAGE(IF(I$5:I$84=$G251,$E$5:$E$84,"-")))</f>
        <v>-</v>
      </c>
      <c r="J251" s="242" t="str">
        <f t="array" ref="J251">IF(J224="-","-",AVERAGE(IF(J$5:J$84=$G251,$E$5:$E$84,"-")))</f>
        <v>-</v>
      </c>
      <c r="K251" s="242" t="str">
        <f t="array" ref="K251">IF(K224="-","-",AVERAGE(IF(K$5:K$84=$G251,$E$5:$E$84,"-")))</f>
        <v>-</v>
      </c>
      <c r="L251" s="242" t="str">
        <f t="array" ref="L251">IF(L224="-","-",AVERAGE(IF(L$5:L$84=$G251,$E$5:$E$84,"-")))</f>
        <v>-</v>
      </c>
      <c r="M251" s="242" t="str">
        <f t="array" ref="M251">IF(M224="-","-",AVERAGE(IF(M$5:M$84=$G251,$E$5:$E$84,"-")))</f>
        <v>-</v>
      </c>
      <c r="N251" s="242" t="str">
        <f t="array" ref="N251">IF(N224="-","-",AVERAGE(IF(N$5:N$84=$G251,$E$5:$E$84,"-")))</f>
        <v>-</v>
      </c>
      <c r="O251" s="242"/>
      <c r="P251" s="242"/>
      <c r="Q251" s="242" t="str">
        <f t="array" ref="Q251">IF(Q224="-","-",AVERAGE(IF(Q$5:Q$84=$G251,$E$5:$E$84,"-")))</f>
        <v>-</v>
      </c>
      <c r="R251" s="243" t="str">
        <f t="array" ref="R251">IF(R224="-","-",AVERAGE(IF(H$5:Q$84=$G251,$E$5:$E$84,"-")))</f>
        <v>-</v>
      </c>
      <c r="S251" s="186"/>
      <c r="T251" s="141"/>
      <c r="U251" s="141"/>
      <c r="V251" s="141"/>
      <c r="W251" s="141"/>
      <c r="X251" s="141"/>
      <c r="Y251" s="141"/>
      <c r="Z251" s="19"/>
      <c r="AA251" s="19"/>
      <c r="AB251" s="19"/>
      <c r="AC251" s="19"/>
      <c r="AD251" s="19"/>
      <c r="AE251" s="19"/>
      <c r="AF251" s="19"/>
      <c r="AG251" s="19"/>
      <c r="AH251" s="19"/>
      <c r="AI251" s="19"/>
      <c r="AJ251" s="19"/>
      <c r="AK251" s="19"/>
      <c r="AL251" s="19"/>
      <c r="AM251" s="19"/>
      <c r="AN251" s="19"/>
      <c r="AO251" s="19"/>
      <c r="AP251" s="19"/>
      <c r="AQ251" s="19"/>
      <c r="AR251" s="19"/>
      <c r="AS251" s="19"/>
      <c r="AT251" s="19"/>
      <c r="AU251" s="19"/>
      <c r="AV251" s="19"/>
      <c r="AW251" s="19"/>
      <c r="AX251" s="19"/>
      <c r="AY251" s="19"/>
      <c r="AZ251" s="19"/>
      <c r="BA251" s="19"/>
      <c r="BB251" s="19"/>
      <c r="BC251" s="19"/>
      <c r="BF251" s="12"/>
      <c r="BG251" s="12"/>
      <c r="BH251" s="12"/>
      <c r="BI251" s="12"/>
      <c r="BJ251" s="12"/>
      <c r="BK251" s="12"/>
      <c r="BL251" s="12"/>
      <c r="BM251" s="12"/>
      <c r="BN251" s="12"/>
      <c r="BO251" s="12"/>
      <c r="BP251" s="12"/>
      <c r="BQ251" s="12"/>
      <c r="BR251" s="12"/>
      <c r="BS251" s="12"/>
      <c r="BT251" s="12"/>
      <c r="BU251" s="12"/>
    </row>
    <row r="252" spans="1:73" ht="12.75" customHeight="1">
      <c r="A252" s="19"/>
      <c r="B252" s="19"/>
      <c r="C252" s="90"/>
      <c r="D252" s="118"/>
      <c r="E252" s="136"/>
      <c r="F252" s="136"/>
      <c r="G252" s="153">
        <f t="shared" si="36"/>
        <v>15</v>
      </c>
      <c r="H252" s="242" t="str">
        <f t="array" ref="H252">IF(H225="-","-",AVERAGE(IF(H$5:H$84=$G252,$E$5:$E$84,"-")))</f>
        <v>-</v>
      </c>
      <c r="I252" s="242" t="str">
        <f t="array" ref="I252">IF(I225="-","-",AVERAGE(IF(I$5:I$84=$G252,$E$5:$E$84,"-")))</f>
        <v>-</v>
      </c>
      <c r="J252" s="242" t="str">
        <f t="array" ref="J252">IF(J225="-","-",AVERAGE(IF(J$5:J$84=$G252,$E$5:$E$84,"-")))</f>
        <v>-</v>
      </c>
      <c r="K252" s="242" t="str">
        <f t="array" ref="K252">IF(K225="-","-",AVERAGE(IF(K$5:K$84=$G252,$E$5:$E$84,"-")))</f>
        <v>-</v>
      </c>
      <c r="L252" s="242" t="str">
        <f t="array" ref="L252">IF(L225="-","-",AVERAGE(IF(L$5:L$84=$G252,$E$5:$E$84,"-")))</f>
        <v>-</v>
      </c>
      <c r="M252" s="242" t="str">
        <f t="array" ref="M252">IF(M225="-","-",AVERAGE(IF(M$5:M$84=$G252,$E$5:$E$84,"-")))</f>
        <v>-</v>
      </c>
      <c r="N252" s="242" t="str">
        <f t="array" ref="N252">IF(N225="-","-",AVERAGE(IF(N$5:N$84=$G252,$E$5:$E$84,"-")))</f>
        <v>-</v>
      </c>
      <c r="O252" s="242"/>
      <c r="P252" s="242"/>
      <c r="Q252" s="242" t="str">
        <f t="array" ref="Q252">IF(Q225="-","-",AVERAGE(IF(Q$5:Q$84=$G252,$E$5:$E$84,"-")))</f>
        <v>-</v>
      </c>
      <c r="R252" s="243" t="str">
        <f t="array" ref="R252">IF(R225="-","-",AVERAGE(IF(H$5:Q$84=$G252,$E$5:$E$84,"-")))</f>
        <v>-</v>
      </c>
      <c r="S252" s="186"/>
      <c r="T252" s="141"/>
      <c r="U252" s="141"/>
      <c r="V252" s="141"/>
      <c r="W252" s="141"/>
      <c r="X252" s="141"/>
      <c r="Y252" s="141"/>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AW252" s="19"/>
      <c r="AX252" s="19"/>
      <c r="AY252" s="19"/>
      <c r="AZ252" s="19"/>
      <c r="BA252" s="19"/>
      <c r="BB252" s="19"/>
      <c r="BC252" s="19"/>
      <c r="BF252" s="12"/>
      <c r="BG252" s="12"/>
      <c r="BH252" s="12"/>
      <c r="BI252" s="12"/>
      <c r="BJ252" s="12"/>
      <c r="BK252" s="12"/>
      <c r="BL252" s="12"/>
      <c r="BM252" s="12"/>
      <c r="BN252" s="12"/>
      <c r="BO252" s="12"/>
      <c r="BP252" s="12"/>
      <c r="BQ252" s="12"/>
      <c r="BR252" s="12"/>
      <c r="BS252" s="12"/>
      <c r="BT252" s="12"/>
      <c r="BU252" s="12"/>
    </row>
    <row r="253" spans="1:73" ht="12.75" customHeight="1">
      <c r="A253" s="19"/>
      <c r="B253" s="19"/>
      <c r="C253" s="90"/>
      <c r="D253" s="118"/>
      <c r="E253" s="136"/>
      <c r="F253" s="136"/>
      <c r="G253" s="153">
        <f t="shared" si="36"/>
        <v>16</v>
      </c>
      <c r="H253" s="242" t="str">
        <f t="array" ref="H253">IF(H226="-","-",AVERAGE(IF(H$5:H$84=$G253,$E$5:$E$84,"-")))</f>
        <v>-</v>
      </c>
      <c r="I253" s="242" t="str">
        <f t="array" ref="I253">IF(I226="-","-",AVERAGE(IF(I$5:I$84=$G253,$E$5:$E$84,"-")))</f>
        <v>-</v>
      </c>
      <c r="J253" s="242" t="str">
        <f t="array" ref="J253">IF(J226="-","-",AVERAGE(IF(J$5:J$84=$G253,$E$5:$E$84,"-")))</f>
        <v>-</v>
      </c>
      <c r="K253" s="242" t="str">
        <f t="array" ref="K253">IF(K226="-","-",AVERAGE(IF(K$5:K$84=$G253,$E$5:$E$84,"-")))</f>
        <v>-</v>
      </c>
      <c r="L253" s="242" t="str">
        <f t="array" ref="L253">IF(L226="-","-",AVERAGE(IF(L$5:L$84=$G253,$E$5:$E$84,"-")))</f>
        <v>-</v>
      </c>
      <c r="M253" s="242" t="str">
        <f t="array" ref="M253">IF(M226="-","-",AVERAGE(IF(M$5:M$84=$G253,$E$5:$E$84,"-")))</f>
        <v>-</v>
      </c>
      <c r="N253" s="242" t="str">
        <f t="array" ref="N253">IF(N226="-","-",AVERAGE(IF(N$5:N$84=$G253,$E$5:$E$84,"-")))</f>
        <v>-</v>
      </c>
      <c r="O253" s="242"/>
      <c r="P253" s="242"/>
      <c r="Q253" s="242" t="str">
        <f t="array" ref="Q253">IF(Q226="-","-",AVERAGE(IF(Q$5:Q$84=$G253,$E$5:$E$84,"-")))</f>
        <v>-</v>
      </c>
      <c r="R253" s="243" t="str">
        <f t="array" ref="R253">IF(R226="-","-",AVERAGE(IF(H$5:Q$84=$G253,$E$5:$E$84,"-")))</f>
        <v>-</v>
      </c>
      <c r="S253" s="186"/>
      <c r="T253" s="141"/>
      <c r="U253" s="141"/>
      <c r="V253" s="141"/>
      <c r="W253" s="141"/>
      <c r="X253" s="141"/>
      <c r="Y253" s="141"/>
      <c r="Z253" s="19"/>
      <c r="AA253" s="19"/>
      <c r="AB253" s="19"/>
      <c r="AC253" s="19"/>
      <c r="AD253" s="19"/>
      <c r="AE253" s="19"/>
      <c r="AF253" s="19"/>
      <c r="AG253" s="19"/>
      <c r="AH253" s="19"/>
      <c r="AI253" s="19"/>
      <c r="AJ253" s="19"/>
      <c r="AK253" s="19"/>
      <c r="AL253" s="19"/>
      <c r="AM253" s="19"/>
      <c r="AN253" s="19"/>
      <c r="AO253" s="19"/>
      <c r="AP253" s="19"/>
      <c r="AQ253" s="19"/>
      <c r="AR253" s="19"/>
      <c r="AS253" s="19"/>
      <c r="AT253" s="19"/>
      <c r="AU253" s="19"/>
      <c r="AV253" s="19"/>
      <c r="AW253" s="19"/>
      <c r="AX253" s="19"/>
      <c r="AY253" s="19"/>
      <c r="AZ253" s="19"/>
      <c r="BA253" s="19"/>
      <c r="BB253" s="19"/>
      <c r="BC253" s="19"/>
      <c r="BF253" s="12"/>
      <c r="BG253" s="12"/>
      <c r="BH253" s="12"/>
      <c r="BI253" s="12"/>
      <c r="BJ253" s="12"/>
      <c r="BK253" s="12"/>
      <c r="BL253" s="12"/>
      <c r="BM253" s="12"/>
      <c r="BN253" s="12"/>
      <c r="BO253" s="12"/>
      <c r="BP253" s="12"/>
      <c r="BQ253" s="12"/>
      <c r="BR253" s="12"/>
      <c r="BS253" s="12"/>
      <c r="BT253" s="12"/>
      <c r="BU253" s="12"/>
    </row>
    <row r="254" spans="1:73" ht="12.75" customHeight="1">
      <c r="A254" s="19"/>
      <c r="B254" s="19"/>
      <c r="C254" s="90"/>
      <c r="D254" s="118"/>
      <c r="E254" s="136"/>
      <c r="F254" s="136"/>
      <c r="G254" s="153">
        <f t="shared" si="36"/>
        <v>17</v>
      </c>
      <c r="H254" s="242" t="str">
        <f t="array" ref="H254">IF(H227="-","-",AVERAGE(IF(H$5:H$84=$G254,$E$5:$E$84,"-")))</f>
        <v>-</v>
      </c>
      <c r="I254" s="242" t="str">
        <f t="array" ref="I254">IF(I227="-","-",AVERAGE(IF(I$5:I$84=$G254,$E$5:$E$84,"-")))</f>
        <v>-</v>
      </c>
      <c r="J254" s="242" t="str">
        <f t="array" ref="J254">IF(J227="-","-",AVERAGE(IF(J$5:J$84=$G254,$E$5:$E$84,"-")))</f>
        <v>-</v>
      </c>
      <c r="K254" s="242" t="str">
        <f t="array" ref="K254">IF(K227="-","-",AVERAGE(IF(K$5:K$84=$G254,$E$5:$E$84,"-")))</f>
        <v>-</v>
      </c>
      <c r="L254" s="242" t="str">
        <f t="array" ref="L254">IF(L227="-","-",AVERAGE(IF(L$5:L$84=$G254,$E$5:$E$84,"-")))</f>
        <v>-</v>
      </c>
      <c r="M254" s="242" t="str">
        <f t="array" ref="M254">IF(M227="-","-",AVERAGE(IF(M$5:M$84=$G254,$E$5:$E$84,"-")))</f>
        <v>-</v>
      </c>
      <c r="N254" s="242" t="str">
        <f t="array" ref="N254">IF(N227="-","-",AVERAGE(IF(N$5:N$84=$G254,$E$5:$E$84,"-")))</f>
        <v>-</v>
      </c>
      <c r="O254" s="242"/>
      <c r="P254" s="242"/>
      <c r="Q254" s="242" t="str">
        <f t="array" ref="Q254">IF(Q227="-","-",AVERAGE(IF(Q$5:Q$84=$G254,$E$5:$E$84,"-")))</f>
        <v>-</v>
      </c>
      <c r="R254" s="243" t="str">
        <f t="array" ref="R254">IF(R227="-","-",AVERAGE(IF(H$5:Q$84=$G254,$E$5:$E$84,"-")))</f>
        <v>-</v>
      </c>
      <c r="S254" s="186"/>
      <c r="T254" s="141"/>
      <c r="U254" s="141"/>
      <c r="V254" s="141"/>
      <c r="W254" s="141"/>
      <c r="X254" s="141"/>
      <c r="Y254" s="141"/>
      <c r="Z254" s="19"/>
      <c r="AA254" s="19"/>
      <c r="AB254" s="19"/>
      <c r="AC254" s="19"/>
      <c r="AD254" s="19"/>
      <c r="AE254" s="19"/>
      <c r="AF254" s="19"/>
      <c r="AG254" s="19"/>
      <c r="AH254" s="19"/>
      <c r="AI254" s="19"/>
      <c r="AJ254" s="19"/>
      <c r="AK254" s="19"/>
      <c r="AL254" s="19"/>
      <c r="AM254" s="19"/>
      <c r="AN254" s="19"/>
      <c r="AO254" s="19"/>
      <c r="AP254" s="19"/>
      <c r="AQ254" s="19"/>
      <c r="AR254" s="19"/>
      <c r="AS254" s="19"/>
      <c r="AT254" s="19"/>
      <c r="AU254" s="19"/>
      <c r="AV254" s="19"/>
      <c r="AW254" s="19"/>
      <c r="AX254" s="19"/>
      <c r="AY254" s="19"/>
      <c r="AZ254" s="19"/>
      <c r="BA254" s="19"/>
      <c r="BB254" s="19"/>
      <c r="BC254" s="19"/>
      <c r="BF254" s="12"/>
      <c r="BG254" s="12"/>
      <c r="BH254" s="12"/>
      <c r="BI254" s="12"/>
      <c r="BJ254" s="12"/>
      <c r="BK254" s="12"/>
      <c r="BL254" s="12"/>
      <c r="BM254" s="12"/>
      <c r="BN254" s="12"/>
      <c r="BO254" s="12"/>
      <c r="BP254" s="12"/>
      <c r="BQ254" s="12"/>
      <c r="BR254" s="12"/>
      <c r="BS254" s="12"/>
      <c r="BT254" s="12"/>
      <c r="BU254" s="12"/>
    </row>
    <row r="255" spans="1:73" ht="12.75" customHeight="1">
      <c r="A255" s="19"/>
      <c r="B255" s="19"/>
      <c r="C255" s="90"/>
      <c r="D255" s="118"/>
      <c r="E255" s="136"/>
      <c r="F255" s="136"/>
      <c r="G255" s="153">
        <f t="shared" si="36"/>
        <v>18</v>
      </c>
      <c r="H255" s="242" t="str">
        <f t="array" ref="H255">IF(H228="-","-",AVERAGE(IF(H$5:H$84=$G255,$E$5:$E$84,"-")))</f>
        <v>-</v>
      </c>
      <c r="I255" s="242" t="str">
        <f t="array" ref="I255">IF(I228="-","-",AVERAGE(IF(I$5:I$84=$G255,$E$5:$E$84,"-")))</f>
        <v>-</v>
      </c>
      <c r="J255" s="242" t="str">
        <f t="array" ref="J255">IF(J228="-","-",AVERAGE(IF(J$5:J$84=$G255,$E$5:$E$84,"-")))</f>
        <v>-</v>
      </c>
      <c r="K255" s="242" t="str">
        <f t="array" ref="K255">IF(K228="-","-",AVERAGE(IF(K$5:K$84=$G255,$E$5:$E$84,"-")))</f>
        <v>-</v>
      </c>
      <c r="L255" s="242" t="str">
        <f t="array" ref="L255">IF(L228="-","-",AVERAGE(IF(L$5:L$84=$G255,$E$5:$E$84,"-")))</f>
        <v>-</v>
      </c>
      <c r="M255" s="242" t="str">
        <f t="array" ref="M255">IF(M228="-","-",AVERAGE(IF(M$5:M$84=$G255,$E$5:$E$84,"-")))</f>
        <v>-</v>
      </c>
      <c r="N255" s="242" t="str">
        <f t="array" ref="N255">IF(N228="-","-",AVERAGE(IF(N$5:N$84=$G255,$E$5:$E$84,"-")))</f>
        <v>-</v>
      </c>
      <c r="O255" s="242"/>
      <c r="P255" s="242"/>
      <c r="Q255" s="242" t="str">
        <f t="array" ref="Q255">IF(Q228="-","-",AVERAGE(IF(Q$5:Q$84=$G255,$E$5:$E$84,"-")))</f>
        <v>-</v>
      </c>
      <c r="R255" s="243" t="str">
        <f t="array" ref="R255">IF(R228="-","-",AVERAGE(IF(H$5:Q$84=$G255,$E$5:$E$84,"-")))</f>
        <v>-</v>
      </c>
      <c r="S255" s="186"/>
      <c r="T255" s="141"/>
      <c r="U255" s="141"/>
      <c r="V255" s="141"/>
      <c r="W255" s="141"/>
      <c r="X255" s="141"/>
      <c r="Y255" s="141"/>
      <c r="Z255" s="19"/>
      <c r="AA255" s="19"/>
      <c r="AB255" s="19"/>
      <c r="AC255" s="19"/>
      <c r="AD255" s="19"/>
      <c r="AE255" s="19"/>
      <c r="AF255" s="19"/>
      <c r="AG255" s="19"/>
      <c r="AH255" s="19"/>
      <c r="AI255" s="19"/>
      <c r="AJ255" s="19"/>
      <c r="AK255" s="19"/>
      <c r="AL255" s="19"/>
      <c r="AM255" s="19"/>
      <c r="AN255" s="19"/>
      <c r="AO255" s="19"/>
      <c r="AP255" s="19"/>
      <c r="AQ255" s="19"/>
      <c r="AR255" s="19"/>
      <c r="AS255" s="19"/>
      <c r="AT255" s="19"/>
      <c r="AU255" s="19"/>
      <c r="AV255" s="19"/>
      <c r="AW255" s="19"/>
      <c r="AX255" s="19"/>
      <c r="AY255" s="19"/>
      <c r="AZ255" s="19"/>
      <c r="BA255" s="19"/>
      <c r="BB255" s="19"/>
      <c r="BC255" s="19"/>
      <c r="BF255" s="12"/>
      <c r="BG255" s="12"/>
      <c r="BH255" s="12"/>
      <c r="BI255" s="12"/>
      <c r="BJ255" s="12"/>
      <c r="BK255" s="12"/>
      <c r="BL255" s="12"/>
      <c r="BM255" s="12"/>
      <c r="BN255" s="12"/>
      <c r="BO255" s="12"/>
      <c r="BP255" s="12"/>
      <c r="BQ255" s="12"/>
      <c r="BR255" s="12"/>
      <c r="BS255" s="12"/>
      <c r="BT255" s="12"/>
      <c r="BU255" s="12"/>
    </row>
    <row r="256" spans="1:73" ht="12.75" customHeight="1">
      <c r="A256" s="19"/>
      <c r="B256" s="19"/>
      <c r="C256" s="90"/>
      <c r="D256" s="118"/>
      <c r="E256" s="136"/>
      <c r="F256" s="136"/>
      <c r="G256" s="153">
        <f t="shared" si="36"/>
        <v>19</v>
      </c>
      <c r="H256" s="242" t="str">
        <f t="array" ref="H256">IF(H229="-","-",AVERAGE(IF(H$5:H$84=$G256,$E$5:$E$84,"-")))</f>
        <v>-</v>
      </c>
      <c r="I256" s="242" t="str">
        <f t="array" ref="I256">IF(I229="-","-",AVERAGE(IF(I$5:I$84=$G256,$E$5:$E$84,"-")))</f>
        <v>-</v>
      </c>
      <c r="J256" s="242" t="str">
        <f t="array" ref="J256">IF(J229="-","-",AVERAGE(IF(J$5:J$84=$G256,$E$5:$E$84,"-")))</f>
        <v>-</v>
      </c>
      <c r="K256" s="242" t="str">
        <f t="array" ref="K256">IF(K229="-","-",AVERAGE(IF(K$5:K$84=$G256,$E$5:$E$84,"-")))</f>
        <v>-</v>
      </c>
      <c r="L256" s="242" t="str">
        <f t="array" ref="L256">IF(L229="-","-",AVERAGE(IF(L$5:L$84=$G256,$E$5:$E$84,"-")))</f>
        <v>-</v>
      </c>
      <c r="M256" s="242" t="str">
        <f t="array" ref="M256">IF(M229="-","-",AVERAGE(IF(M$5:M$84=$G256,$E$5:$E$84,"-")))</f>
        <v>-</v>
      </c>
      <c r="N256" s="242" t="str">
        <f t="array" ref="N256">IF(N229="-","-",AVERAGE(IF(N$5:N$84=$G256,$E$5:$E$84,"-")))</f>
        <v>-</v>
      </c>
      <c r="O256" s="242"/>
      <c r="P256" s="242"/>
      <c r="Q256" s="242" t="str">
        <f t="array" ref="Q256">IF(Q229="-","-",AVERAGE(IF(Q$5:Q$84=$G256,$E$5:$E$84,"-")))</f>
        <v>-</v>
      </c>
      <c r="R256" s="243" t="str">
        <f t="array" ref="R256">IF(R229="-","-",AVERAGE(IF(H$5:Q$84=$G256,$E$5:$E$84,"-")))</f>
        <v>-</v>
      </c>
      <c r="S256" s="186"/>
      <c r="T256" s="141"/>
      <c r="U256" s="141"/>
      <c r="V256" s="141"/>
      <c r="W256" s="141"/>
      <c r="X256" s="141"/>
      <c r="Y256" s="141"/>
      <c r="Z256" s="19"/>
      <c r="AA256" s="19"/>
      <c r="AB256" s="19"/>
      <c r="AC256" s="19"/>
      <c r="AD256" s="19"/>
      <c r="AE256" s="19"/>
      <c r="AF256" s="19"/>
      <c r="AG256" s="19"/>
      <c r="AH256" s="19"/>
      <c r="AI256" s="19"/>
      <c r="AJ256" s="19"/>
      <c r="AK256" s="19"/>
      <c r="AL256" s="19"/>
      <c r="AM256" s="19"/>
      <c r="AN256" s="19"/>
      <c r="AO256" s="19"/>
      <c r="AP256" s="19"/>
      <c r="AQ256" s="19"/>
      <c r="AR256" s="19"/>
      <c r="AS256" s="19"/>
      <c r="AT256" s="19"/>
      <c r="AU256" s="19"/>
      <c r="AV256" s="19"/>
      <c r="AW256" s="19"/>
      <c r="AX256" s="19"/>
      <c r="AY256" s="19"/>
      <c r="AZ256" s="19"/>
      <c r="BA256" s="19"/>
      <c r="BB256" s="19"/>
      <c r="BC256" s="19"/>
      <c r="BF256" s="12"/>
      <c r="BG256" s="12"/>
      <c r="BH256" s="12"/>
      <c r="BI256" s="12"/>
      <c r="BJ256" s="12"/>
      <c r="BK256" s="12"/>
      <c r="BL256" s="12"/>
      <c r="BM256" s="12"/>
      <c r="BN256" s="12"/>
      <c r="BO256" s="12"/>
      <c r="BP256" s="12"/>
      <c r="BQ256" s="12"/>
      <c r="BR256" s="12"/>
      <c r="BS256" s="12"/>
      <c r="BT256" s="12"/>
      <c r="BU256" s="12"/>
    </row>
    <row r="257" spans="1:73" ht="12.75" customHeight="1">
      <c r="A257" s="19"/>
      <c r="B257" s="19"/>
      <c r="C257" s="90"/>
      <c r="D257" s="118"/>
      <c r="E257" s="136"/>
      <c r="F257" s="136"/>
      <c r="G257" s="153">
        <f t="shared" si="36"/>
        <v>20</v>
      </c>
      <c r="H257" s="242" t="str">
        <f t="array" ref="H257">IF(H230="-","-",AVERAGE(IF(H$5:H$84=$G257,$E$5:$E$84,"-")))</f>
        <v>-</v>
      </c>
      <c r="I257" s="242" t="str">
        <f t="array" ref="I257">IF(I230="-","-",AVERAGE(IF(I$5:I$84=$G257,$E$5:$E$84,"-")))</f>
        <v>-</v>
      </c>
      <c r="J257" s="242" t="str">
        <f t="array" ref="J257">IF(J230="-","-",AVERAGE(IF(J$5:J$84=$G257,$E$5:$E$84,"-")))</f>
        <v>-</v>
      </c>
      <c r="K257" s="242" t="str">
        <f t="array" ref="K257">IF(K230="-","-",AVERAGE(IF(K$5:K$84=$G257,$E$5:$E$84,"-")))</f>
        <v>-</v>
      </c>
      <c r="L257" s="242" t="str">
        <f t="array" ref="L257">IF(L230="-","-",AVERAGE(IF(L$5:L$84=$G257,$E$5:$E$84,"-")))</f>
        <v>-</v>
      </c>
      <c r="M257" s="242" t="str">
        <f t="array" ref="M257">IF(M230="-","-",AVERAGE(IF(M$5:M$84=$G257,$E$5:$E$84,"-")))</f>
        <v>-</v>
      </c>
      <c r="N257" s="242" t="str">
        <f t="array" ref="N257">IF(N230="-","-",AVERAGE(IF(N$5:N$84=$G257,$E$5:$E$84,"-")))</f>
        <v>-</v>
      </c>
      <c r="O257" s="242"/>
      <c r="P257" s="242"/>
      <c r="Q257" s="242" t="str">
        <f t="array" ref="Q257">IF(Q230="-","-",AVERAGE(IF(Q$5:Q$84=$G257,$E$5:$E$84,"-")))</f>
        <v>-</v>
      </c>
      <c r="R257" s="244" t="str">
        <f t="array" ref="R257">IF(R230="-","-",AVERAGE(IF(H$5:Q$84=$G257,$E$5:$E$84,"-")))</f>
        <v>-</v>
      </c>
      <c r="S257" s="186"/>
      <c r="T257" s="141"/>
      <c r="U257" s="141"/>
      <c r="V257" s="141"/>
      <c r="W257" s="141"/>
      <c r="X257" s="141"/>
      <c r="Y257" s="141"/>
      <c r="Z257" s="19"/>
      <c r="AA257" s="19"/>
      <c r="AB257" s="19"/>
      <c r="AC257" s="19"/>
      <c r="AD257" s="19"/>
      <c r="AE257" s="19"/>
      <c r="AF257" s="19"/>
      <c r="AG257" s="19"/>
      <c r="AH257" s="19"/>
      <c r="AI257" s="19"/>
      <c r="AJ257" s="19"/>
      <c r="AK257" s="19"/>
      <c r="AL257" s="19"/>
      <c r="AM257" s="19"/>
      <c r="AN257" s="19"/>
      <c r="AO257" s="19"/>
      <c r="AP257" s="19"/>
      <c r="AQ257" s="19"/>
      <c r="AR257" s="19"/>
      <c r="AS257" s="19"/>
      <c r="AT257" s="19"/>
      <c r="AU257" s="19"/>
      <c r="AV257" s="19"/>
      <c r="AW257" s="19"/>
      <c r="AX257" s="19"/>
      <c r="AY257" s="19"/>
      <c r="AZ257" s="19"/>
      <c r="BA257" s="19"/>
      <c r="BB257" s="19"/>
      <c r="BC257" s="19"/>
      <c r="BF257" s="12"/>
      <c r="BG257" s="12"/>
      <c r="BH257" s="12"/>
      <c r="BI257" s="12"/>
      <c r="BJ257" s="12"/>
      <c r="BK257" s="12"/>
      <c r="BL257" s="12"/>
      <c r="BM257" s="12"/>
      <c r="BN257" s="12"/>
      <c r="BO257" s="12"/>
      <c r="BP257" s="12"/>
      <c r="BQ257" s="12"/>
      <c r="BR257" s="12"/>
      <c r="BS257" s="12"/>
      <c r="BT257" s="12"/>
      <c r="BU257" s="12"/>
    </row>
    <row r="258" spans="1:73" ht="12.75" customHeight="1">
      <c r="A258" s="19"/>
      <c r="B258" s="19"/>
      <c r="C258" s="90"/>
      <c r="D258" s="205"/>
      <c r="E258" s="206"/>
      <c r="F258" s="245" t="s">
        <v>41</v>
      </c>
      <c r="G258" s="146" t="str">
        <f>$G$119</f>
        <v>0-15</v>
      </c>
      <c r="H258" s="246">
        <f t="array" ref="H258">IF(H231=0,"-",SUMPRODUCT(H237:H257,H210:H230)/H231)</f>
        <v>64.538461538461533</v>
      </c>
      <c r="I258" s="246">
        <f t="array" ref="I258">IF(I231=0,"-",SUMPRODUCT(I237:I257,I210:I230)/I231)</f>
        <v>64.525000000000006</v>
      </c>
      <c r="J258" s="246">
        <f t="array" ref="J258">IF(J231=0,"-",SUMPRODUCT(J237:J257,J210:J230)/J231)</f>
        <v>64.525000000000006</v>
      </c>
      <c r="K258" s="246">
        <f t="array" ref="K258">IF(K231=0,"-",SUMPRODUCT(K237:K257,K210:K230)/K231)</f>
        <v>64.525000000000006</v>
      </c>
      <c r="L258" s="246">
        <f t="array" ref="L258">IF(L231=0,"-",SUMPRODUCT(L237:L257,L210:L230)/L231)</f>
        <v>64.525000000000006</v>
      </c>
      <c r="M258" s="246">
        <f t="array" ref="M258">IF(M231=0,"-",SUMPRODUCT(M237:M257,M210:M230)/M231)</f>
        <v>64.525000000000006</v>
      </c>
      <c r="N258" s="246">
        <f t="array" ref="N258">IF(N231=0,"-",SUMPRODUCT(N237:N257,N210:N230)/N231)</f>
        <v>64.525000000000006</v>
      </c>
      <c r="O258" s="246"/>
      <c r="P258" s="246"/>
      <c r="Q258" s="246">
        <f t="array" ref="Q258">IF(Q231=0,"-",SUMPRODUCT(Q237:Q257,Q210:Q230)/Q231)</f>
        <v>64.525000000000006</v>
      </c>
      <c r="R258" s="470">
        <f>SUMPRODUCT(R237:R257,R210:R230)/R231</f>
        <v>64.526315789473685</v>
      </c>
      <c r="S258" s="186"/>
      <c r="T258" s="141"/>
      <c r="U258" s="141"/>
      <c r="V258" s="141"/>
      <c r="W258" s="141"/>
      <c r="X258" s="141"/>
      <c r="Y258" s="141"/>
      <c r="Z258" s="19"/>
      <c r="AA258" s="19"/>
      <c r="AB258" s="19"/>
      <c r="AC258" s="19"/>
      <c r="AD258" s="19"/>
      <c r="AE258" s="19"/>
      <c r="AF258" s="19"/>
      <c r="AG258" s="19"/>
      <c r="AH258" s="19"/>
      <c r="AI258" s="19"/>
      <c r="AJ258" s="19"/>
      <c r="AK258" s="19"/>
      <c r="AL258" s="19"/>
      <c r="AM258" s="19"/>
      <c r="AN258" s="19"/>
      <c r="AO258" s="19"/>
      <c r="AP258" s="19"/>
      <c r="AQ258" s="19"/>
      <c r="AR258" s="19"/>
      <c r="AS258" s="19"/>
      <c r="AT258" s="19"/>
      <c r="AU258" s="19"/>
      <c r="AV258" s="19"/>
      <c r="AW258" s="19"/>
      <c r="AX258" s="19"/>
      <c r="AY258" s="19"/>
      <c r="AZ258" s="19"/>
      <c r="BA258" s="19"/>
      <c r="BB258" s="19"/>
      <c r="BC258" s="19"/>
      <c r="BF258" s="12"/>
      <c r="BG258" s="12"/>
      <c r="BH258" s="12"/>
      <c r="BI258" s="12"/>
      <c r="BJ258" s="12"/>
      <c r="BK258" s="12"/>
      <c r="BL258" s="12"/>
      <c r="BM258" s="12"/>
      <c r="BN258" s="12"/>
      <c r="BO258" s="12"/>
      <c r="BP258" s="12"/>
      <c r="BQ258" s="12"/>
      <c r="BR258" s="12"/>
      <c r="BS258" s="12"/>
      <c r="BT258" s="12"/>
      <c r="BU258" s="12"/>
    </row>
    <row r="259" spans="1:73" ht="12.75" customHeight="1">
      <c r="A259" s="19"/>
      <c r="B259" s="19"/>
      <c r="C259" s="90"/>
      <c r="D259" s="118"/>
      <c r="E259" s="126"/>
      <c r="F259" s="126"/>
      <c r="G259" s="118"/>
      <c r="H259" s="199"/>
      <c r="I259" s="199"/>
      <c r="J259" s="118"/>
      <c r="K259" s="118"/>
      <c r="L259" s="118"/>
      <c r="M259" s="118"/>
      <c r="N259" s="118"/>
      <c r="O259" s="118"/>
      <c r="P259" s="118"/>
      <c r="Q259" s="118"/>
      <c r="R259" s="233"/>
      <c r="S259" s="8"/>
      <c r="T259" s="141"/>
      <c r="U259" s="141"/>
      <c r="V259" s="141"/>
      <c r="W259" s="141"/>
      <c r="X259" s="141"/>
      <c r="Y259" s="141"/>
      <c r="Z259" s="19"/>
      <c r="AA259" s="19"/>
      <c r="AB259" s="19"/>
      <c r="AC259" s="19"/>
      <c r="AD259" s="19"/>
      <c r="AE259" s="19"/>
      <c r="AF259" s="19"/>
      <c r="AG259" s="19"/>
      <c r="AH259" s="19"/>
      <c r="AI259" s="19"/>
      <c r="AJ259" s="19"/>
      <c r="AK259" s="19"/>
      <c r="AL259" s="19"/>
      <c r="AM259" s="19"/>
      <c r="AN259" s="19"/>
      <c r="AO259" s="19"/>
      <c r="AP259" s="19"/>
      <c r="AQ259" s="19"/>
      <c r="AR259" s="19"/>
      <c r="AS259" s="19"/>
      <c r="AT259" s="19"/>
      <c r="AU259" s="19"/>
      <c r="AV259" s="19"/>
      <c r="AW259" s="19"/>
      <c r="AX259" s="19"/>
      <c r="AY259" s="19"/>
      <c r="AZ259" s="19"/>
      <c r="BA259" s="19"/>
      <c r="BB259" s="19"/>
      <c r="BC259" s="19"/>
      <c r="BF259" s="12"/>
      <c r="BG259" s="12"/>
      <c r="BH259" s="12"/>
      <c r="BI259" s="12"/>
      <c r="BJ259" s="12"/>
      <c r="BK259" s="12"/>
      <c r="BL259" s="12"/>
      <c r="BM259" s="12"/>
      <c r="BN259" s="12"/>
      <c r="BO259" s="12"/>
      <c r="BP259" s="12"/>
      <c r="BQ259" s="12"/>
      <c r="BR259" s="12"/>
      <c r="BS259" s="12"/>
      <c r="BT259" s="12"/>
      <c r="BU259" s="12"/>
    </row>
    <row r="260" spans="1:73" ht="12.75" customHeight="1">
      <c r="A260" s="19"/>
      <c r="B260" s="19"/>
      <c r="C260" s="90"/>
      <c r="D260" s="118"/>
      <c r="E260" s="126"/>
      <c r="F260" s="126"/>
      <c r="G260" s="118"/>
      <c r="H260" s="199"/>
      <c r="I260" s="199"/>
      <c r="J260" s="118"/>
      <c r="K260" s="118"/>
      <c r="L260" s="118"/>
      <c r="M260" s="118"/>
      <c r="N260" s="118"/>
      <c r="O260" s="118"/>
      <c r="P260" s="118"/>
      <c r="Q260" s="118"/>
      <c r="R260" s="233"/>
      <c r="S260" s="8"/>
      <c r="T260" s="141"/>
      <c r="U260" s="141"/>
      <c r="V260" s="141"/>
      <c r="W260" s="141"/>
      <c r="X260" s="141"/>
      <c r="Y260" s="141"/>
      <c r="Z260" s="19"/>
      <c r="AA260" s="19"/>
      <c r="AB260" s="19"/>
      <c r="AC260" s="19"/>
      <c r="AD260" s="19"/>
      <c r="AE260" s="19"/>
      <c r="AF260" s="19"/>
      <c r="AG260" s="19"/>
      <c r="AH260" s="19"/>
      <c r="AI260" s="19"/>
      <c r="AJ260" s="19"/>
      <c r="AK260" s="19"/>
      <c r="AL260" s="19"/>
      <c r="AM260" s="19"/>
      <c r="AN260" s="19"/>
      <c r="AO260" s="19"/>
      <c r="AP260" s="19"/>
      <c r="AQ260" s="19"/>
      <c r="AR260" s="19"/>
      <c r="AS260" s="19"/>
      <c r="AT260" s="19"/>
      <c r="AU260" s="19"/>
      <c r="AV260" s="19"/>
      <c r="AW260" s="19"/>
      <c r="AX260" s="19"/>
      <c r="AY260" s="19"/>
      <c r="AZ260" s="19"/>
      <c r="BA260" s="19"/>
      <c r="BB260" s="19"/>
      <c r="BC260" s="19"/>
      <c r="BF260" s="12"/>
      <c r="BG260" s="12"/>
      <c r="BH260" s="12"/>
      <c r="BI260" s="12"/>
      <c r="BJ260" s="12"/>
      <c r="BK260" s="12"/>
      <c r="BL260" s="12"/>
      <c r="BM260" s="12"/>
      <c r="BN260" s="12"/>
      <c r="BO260" s="12"/>
      <c r="BP260" s="12"/>
      <c r="BQ260" s="12"/>
      <c r="BR260" s="12"/>
      <c r="BS260" s="12"/>
      <c r="BT260" s="12"/>
      <c r="BU260" s="12"/>
    </row>
    <row r="261" spans="1:73" ht="12.75" customHeight="1">
      <c r="A261" s="19"/>
      <c r="B261" s="19"/>
      <c r="C261" s="90"/>
      <c r="D261" s="118"/>
      <c r="E261" s="118"/>
      <c r="F261" s="118"/>
      <c r="G261" s="119" t="str">
        <f>IF(R3="modal","Inter-reader bias test and reader against MODAL age bias test","Inter-reader bias test and reader against ACTUAL age bias test")</f>
        <v>Inter-reader bias test and reader against MODAL age bias test</v>
      </c>
      <c r="H261" s="184"/>
      <c r="I261" s="184"/>
      <c r="J261" s="184"/>
      <c r="K261" s="184"/>
      <c r="L261" s="184"/>
      <c r="M261" s="184"/>
      <c r="N261" s="184"/>
      <c r="O261" s="120"/>
      <c r="P261" s="120"/>
      <c r="Q261" s="539"/>
      <c r="R261" s="233"/>
      <c r="S261" s="68"/>
      <c r="T261" s="248"/>
      <c r="U261" s="248"/>
      <c r="V261" s="248"/>
      <c r="W261" s="141"/>
      <c r="X261" s="141"/>
      <c r="Y261" s="141"/>
      <c r="Z261" s="19"/>
      <c r="AA261" s="19"/>
      <c r="AB261" s="19"/>
      <c r="AC261" s="19"/>
      <c r="AD261" s="19"/>
      <c r="AE261" s="19"/>
      <c r="AF261" s="19"/>
      <c r="AG261" s="19"/>
      <c r="AH261" s="19"/>
      <c r="AI261" s="19"/>
      <c r="AJ261" s="19"/>
      <c r="AK261" s="19"/>
      <c r="AL261" s="19"/>
      <c r="AM261" s="19"/>
      <c r="AN261" s="19"/>
      <c r="AO261" s="19"/>
      <c r="AP261" s="19"/>
      <c r="AQ261" s="19"/>
      <c r="AR261" s="19"/>
      <c r="AS261" s="19"/>
      <c r="AT261" s="19"/>
      <c r="AU261" s="19"/>
      <c r="AV261" s="19"/>
      <c r="AW261" s="19"/>
      <c r="AX261" s="19"/>
      <c r="AY261" s="19"/>
      <c r="AZ261" s="19"/>
      <c r="BA261" s="19"/>
      <c r="BB261" s="19"/>
      <c r="BC261" s="19"/>
      <c r="BF261" s="12"/>
      <c r="BG261" s="12"/>
      <c r="BH261" s="12"/>
      <c r="BI261" s="12"/>
      <c r="BJ261" s="12"/>
      <c r="BK261" s="12"/>
      <c r="BL261" s="12"/>
      <c r="BM261" s="12"/>
      <c r="BN261" s="12"/>
      <c r="BO261" s="12"/>
      <c r="BP261" s="12"/>
      <c r="BQ261" s="12"/>
      <c r="BR261" s="12"/>
      <c r="BS261" s="12"/>
      <c r="BT261" s="12"/>
      <c r="BU261" s="12"/>
    </row>
    <row r="262" spans="1:73" ht="24.75" customHeight="1">
      <c r="A262" s="19"/>
      <c r="B262" s="19"/>
      <c r="C262" s="90"/>
      <c r="D262" s="118"/>
      <c r="E262" s="118"/>
      <c r="F262" s="163"/>
      <c r="G262" s="168"/>
      <c r="H262" s="468" t="str">
        <f t="shared" ref="H262:Q263" si="37">H3</f>
        <v>Norway Harald Senneset</v>
      </c>
      <c r="I262" s="468" t="str">
        <f t="shared" si="37"/>
        <v>Norway Hildegunn Mjanger</v>
      </c>
      <c r="J262" s="468" t="str">
        <f t="shared" si="37"/>
        <v>Scotland Peter Clark</v>
      </c>
      <c r="K262" s="468" t="str">
        <f t="shared" si="37"/>
        <v>United Kingdom Dave Brown</v>
      </c>
      <c r="L262" s="468" t="str">
        <f t="shared" si="37"/>
        <v>Sweden AnneMarie Palmén Bratt</v>
      </c>
      <c r="M262" s="468" t="str">
        <f t="shared" si="37"/>
        <v>Germany Friederike Beussel</v>
      </c>
      <c r="N262" s="468" t="str">
        <f t="shared" si="37"/>
        <v>Sweden Rajlie Sjöberg</v>
      </c>
      <c r="O262" s="468"/>
      <c r="P262" s="468"/>
      <c r="Q262" s="468" t="str">
        <f t="shared" si="37"/>
        <v>Germany Ines Wilhelms</v>
      </c>
      <c r="R262" s="469"/>
      <c r="S262" s="68"/>
      <c r="T262" s="248"/>
      <c r="U262" s="248"/>
      <c r="V262" s="248"/>
      <c r="W262" s="141"/>
      <c r="X262" s="141"/>
      <c r="Y262" s="141"/>
      <c r="Z262" s="19"/>
      <c r="AA262" s="19"/>
      <c r="AB262" s="19"/>
      <c r="AC262" s="19"/>
      <c r="AD262" s="19"/>
      <c r="AE262" s="19"/>
      <c r="AF262" s="19"/>
      <c r="AG262" s="19"/>
      <c r="AH262" s="19"/>
      <c r="AI262" s="19"/>
      <c r="AJ262" s="19"/>
      <c r="AK262" s="19"/>
      <c r="AL262" s="19"/>
      <c r="AM262" s="19"/>
      <c r="AN262" s="19"/>
      <c r="AO262" s="19"/>
      <c r="AP262" s="19"/>
      <c r="AQ262" s="19"/>
      <c r="AR262" s="19"/>
      <c r="AS262" s="19"/>
      <c r="AT262" s="19"/>
      <c r="AU262" s="19"/>
      <c r="AV262" s="19"/>
      <c r="AW262" s="19"/>
      <c r="AX262" s="19"/>
      <c r="AY262" s="19"/>
      <c r="AZ262" s="19"/>
      <c r="BA262" s="19"/>
      <c r="BB262" s="19"/>
      <c r="BC262" s="19"/>
      <c r="BF262" s="12"/>
      <c r="BG262" s="12"/>
      <c r="BH262" s="12"/>
      <c r="BI262" s="12"/>
      <c r="BJ262" s="12"/>
      <c r="BK262" s="12"/>
      <c r="BL262" s="12"/>
      <c r="BM262" s="12"/>
      <c r="BN262" s="12"/>
      <c r="BO262" s="12"/>
      <c r="BP262" s="12"/>
      <c r="BQ262" s="12"/>
      <c r="BR262" s="12"/>
      <c r="BS262" s="12"/>
      <c r="BT262" s="12"/>
      <c r="BU262" s="12"/>
    </row>
    <row r="263" spans="1:73" ht="12.75" customHeight="1">
      <c r="A263" s="19"/>
      <c r="B263" s="19"/>
      <c r="C263" s="90"/>
      <c r="D263" s="118"/>
      <c r="E263" s="118"/>
      <c r="F263" s="163"/>
      <c r="G263" s="183"/>
      <c r="H263" s="28" t="str">
        <f t="shared" si="37"/>
        <v>Leser 1</v>
      </c>
      <c r="I263" s="28" t="str">
        <f t="shared" si="37"/>
        <v>Leser 2</v>
      </c>
      <c r="J263" s="28" t="str">
        <f t="shared" si="37"/>
        <v>Leser 3</v>
      </c>
      <c r="K263" s="28" t="str">
        <f t="shared" si="37"/>
        <v>Leser 4</v>
      </c>
      <c r="L263" s="28" t="str">
        <f t="shared" si="37"/>
        <v>Leser 5</v>
      </c>
      <c r="M263" s="28" t="str">
        <f t="shared" si="37"/>
        <v>Leser 6</v>
      </c>
      <c r="N263" s="28" t="str">
        <f t="shared" si="37"/>
        <v>Leser 7</v>
      </c>
      <c r="O263" s="28"/>
      <c r="P263" s="28"/>
      <c r="Q263" s="28" t="str">
        <f t="shared" si="37"/>
        <v>Leser 10</v>
      </c>
      <c r="R263" s="469"/>
      <c r="S263" s="68"/>
      <c r="T263" s="248"/>
      <c r="U263" s="248"/>
      <c r="V263" s="248"/>
      <c r="W263" s="141"/>
      <c r="X263" s="141"/>
      <c r="Y263" s="141"/>
      <c r="Z263" s="19"/>
      <c r="AA263" s="19"/>
      <c r="AB263" s="19"/>
      <c r="AC263" s="19"/>
      <c r="AD263" s="19"/>
      <c r="AE263" s="19"/>
      <c r="AF263" s="19"/>
      <c r="AG263" s="19"/>
      <c r="AH263" s="19"/>
      <c r="AI263" s="19"/>
      <c r="AJ263" s="19"/>
      <c r="AK263" s="19"/>
      <c r="AL263" s="19"/>
      <c r="AM263" s="19"/>
      <c r="AN263" s="19"/>
      <c r="AO263" s="19"/>
      <c r="AP263" s="19"/>
      <c r="AQ263" s="19"/>
      <c r="AR263" s="19"/>
      <c r="AS263" s="19"/>
      <c r="AT263" s="19"/>
      <c r="AU263" s="19"/>
      <c r="AV263" s="19"/>
      <c r="AW263" s="19"/>
      <c r="AX263" s="19"/>
      <c r="AY263" s="19"/>
      <c r="AZ263" s="19"/>
      <c r="BA263" s="19"/>
      <c r="BB263" s="19"/>
      <c r="BC263" s="19"/>
      <c r="BF263" s="12"/>
      <c r="BG263" s="12"/>
      <c r="BH263" s="12"/>
      <c r="BI263" s="12"/>
      <c r="BJ263" s="12"/>
      <c r="BK263" s="12"/>
      <c r="BL263" s="12"/>
      <c r="BM263" s="12"/>
      <c r="BN263" s="12"/>
      <c r="BO263" s="12"/>
      <c r="BP263" s="12"/>
      <c r="BQ263" s="12"/>
      <c r="BR263" s="12"/>
      <c r="BS263" s="12"/>
      <c r="BT263" s="12"/>
      <c r="BU263" s="12"/>
    </row>
    <row r="264" spans="1:73" ht="12.75" customHeight="1">
      <c r="A264" s="19"/>
      <c r="B264" s="19"/>
      <c r="C264" s="90"/>
      <c r="D264" s="118"/>
      <c r="E264" s="118"/>
      <c r="F264" s="250" t="str">
        <f>H$4</f>
        <v>Leser 1</v>
      </c>
      <c r="G264" s="251"/>
      <c r="H264" s="252"/>
      <c r="I264" s="253"/>
      <c r="J264" s="253"/>
      <c r="K264" s="253"/>
      <c r="L264" s="253"/>
      <c r="M264" s="253"/>
      <c r="N264" s="256"/>
      <c r="O264" s="256"/>
      <c r="P264" s="256"/>
      <c r="Q264" s="253"/>
      <c r="R264" s="249"/>
      <c r="S264" s="68"/>
      <c r="T264" s="248"/>
      <c r="U264" s="248"/>
      <c r="V264" s="248"/>
      <c r="W264" s="141"/>
      <c r="X264" s="141"/>
      <c r="Y264" s="141"/>
      <c r="Z264" s="19"/>
      <c r="AA264" s="19"/>
      <c r="AB264" s="19"/>
      <c r="AC264" s="19"/>
      <c r="AD264" s="19"/>
      <c r="AE264" s="19"/>
      <c r="AF264" s="19"/>
      <c r="AG264" s="19"/>
      <c r="AH264" s="19"/>
      <c r="AI264" s="19"/>
      <c r="AJ264" s="19"/>
      <c r="AK264" s="19"/>
      <c r="AL264" s="19"/>
      <c r="AM264" s="19"/>
      <c r="AN264" s="19"/>
      <c r="AO264" s="19"/>
      <c r="AP264" s="19"/>
      <c r="AQ264" s="19"/>
      <c r="AR264" s="19"/>
      <c r="AS264" s="19"/>
      <c r="AT264" s="19"/>
      <c r="AU264" s="19"/>
      <c r="AV264" s="19"/>
      <c r="AW264" s="19"/>
      <c r="AX264" s="19"/>
      <c r="AY264" s="19"/>
      <c r="AZ264" s="19"/>
      <c r="BA264" s="19"/>
      <c r="BB264" s="19"/>
      <c r="BC264" s="19"/>
      <c r="BF264" s="12"/>
      <c r="BG264" s="12"/>
      <c r="BH264" s="12"/>
      <c r="BI264" s="12"/>
      <c r="BJ264" s="12"/>
      <c r="BK264" s="12"/>
      <c r="BL264" s="12"/>
      <c r="BM264" s="12"/>
      <c r="BN264" s="12"/>
      <c r="BO264" s="12"/>
      <c r="BP264" s="12"/>
      <c r="BQ264" s="12"/>
      <c r="BR264" s="12"/>
      <c r="BS264" s="12"/>
      <c r="BT264" s="12"/>
      <c r="BU264" s="12"/>
    </row>
    <row r="265" spans="1:73" ht="12.75" customHeight="1">
      <c r="A265" s="19"/>
      <c r="B265" s="19"/>
      <c r="C265" s="90"/>
      <c r="D265" s="118"/>
      <c r="E265" s="118"/>
      <c r="F265" s="250" t="str">
        <f>I$4</f>
        <v>Leser 2</v>
      </c>
      <c r="G265" s="255"/>
      <c r="H265" s="253" t="s">
        <v>135</v>
      </c>
      <c r="I265" s="252"/>
      <c r="J265" s="253"/>
      <c r="K265" s="253"/>
      <c r="L265" s="253"/>
      <c r="M265" s="253"/>
      <c r="N265" s="256"/>
      <c r="O265" s="256"/>
      <c r="P265" s="256"/>
      <c r="Q265" s="253"/>
      <c r="R265" s="249"/>
      <c r="S265" s="68"/>
      <c r="T265" s="248"/>
      <c r="U265" s="248"/>
      <c r="V265" s="248"/>
      <c r="W265" s="141"/>
      <c r="X265" s="141"/>
      <c r="Y265" s="141"/>
      <c r="Z265" s="19"/>
      <c r="AA265" s="19"/>
      <c r="AB265" s="19"/>
      <c r="AC265" s="19"/>
      <c r="AD265" s="19"/>
      <c r="AE265" s="19"/>
      <c r="AF265" s="19"/>
      <c r="AG265" s="19"/>
      <c r="AH265" s="19"/>
      <c r="AI265" s="19"/>
      <c r="AJ265" s="19"/>
      <c r="AK265" s="19"/>
      <c r="AL265" s="19"/>
      <c r="AM265" s="19"/>
      <c r="AN265" s="19"/>
      <c r="AO265" s="19"/>
      <c r="AP265" s="19"/>
      <c r="AQ265" s="19"/>
      <c r="AR265" s="19"/>
      <c r="AS265" s="19"/>
      <c r="AT265" s="19"/>
      <c r="AU265" s="19"/>
      <c r="AV265" s="19"/>
      <c r="AW265" s="19"/>
      <c r="AX265" s="19"/>
      <c r="AY265" s="19"/>
      <c r="AZ265" s="19"/>
      <c r="BA265" s="19"/>
      <c r="BB265" s="19"/>
      <c r="BC265" s="19"/>
      <c r="BF265" s="12"/>
      <c r="BG265" s="12"/>
      <c r="BH265" s="12"/>
      <c r="BI265" s="12"/>
      <c r="BJ265" s="12"/>
      <c r="BK265" s="12"/>
      <c r="BL265" s="12"/>
      <c r="BM265" s="12"/>
      <c r="BN265" s="12"/>
      <c r="BO265" s="12"/>
      <c r="BP265" s="12"/>
      <c r="BQ265" s="12"/>
      <c r="BR265" s="12"/>
      <c r="BS265" s="12"/>
      <c r="BT265" s="12"/>
      <c r="BU265" s="12"/>
    </row>
    <row r="266" spans="1:73" ht="12.75" customHeight="1">
      <c r="A266" s="19"/>
      <c r="B266" s="19"/>
      <c r="C266" s="90"/>
      <c r="D266" s="118"/>
      <c r="E266" s="118"/>
      <c r="F266" s="254" t="str">
        <f>J$4</f>
        <v>Leser 3</v>
      </c>
      <c r="G266" s="255"/>
      <c r="H266" s="256" t="s">
        <v>56</v>
      </c>
      <c r="I266" s="253" t="s">
        <v>135</v>
      </c>
      <c r="J266" s="252"/>
      <c r="K266" s="253"/>
      <c r="L266" s="256"/>
      <c r="M266" s="253"/>
      <c r="N266" s="253"/>
      <c r="O266" s="253"/>
      <c r="P266" s="253"/>
      <c r="Q266" s="253"/>
      <c r="R266" s="249"/>
      <c r="S266" s="68"/>
      <c r="T266" s="248"/>
      <c r="U266" s="248"/>
      <c r="V266" s="248"/>
      <c r="W266" s="141"/>
      <c r="X266" s="141"/>
      <c r="Y266" s="141"/>
      <c r="Z266" s="19"/>
      <c r="AA266" s="19"/>
      <c r="AB266" s="19"/>
      <c r="AC266" s="19"/>
      <c r="AD266" s="19"/>
      <c r="AE266" s="19"/>
      <c r="AF266" s="19"/>
      <c r="AG266" s="19"/>
      <c r="AH266" s="19"/>
      <c r="AI266" s="19"/>
      <c r="AJ266" s="19"/>
      <c r="AK266" s="19"/>
      <c r="AL266" s="19"/>
      <c r="AM266" s="19"/>
      <c r="AN266" s="19"/>
      <c r="AO266" s="19"/>
      <c r="AP266" s="19"/>
      <c r="AQ266" s="19"/>
      <c r="AR266" s="19"/>
      <c r="AS266" s="19"/>
      <c r="AT266" s="19"/>
      <c r="AU266" s="19"/>
      <c r="AV266" s="19"/>
      <c r="AW266" s="19"/>
      <c r="AX266" s="19"/>
      <c r="AY266" s="19"/>
      <c r="AZ266" s="19"/>
      <c r="BA266" s="19"/>
      <c r="BB266" s="19"/>
      <c r="BC266" s="19"/>
      <c r="BF266" s="12"/>
      <c r="BG266" s="12"/>
      <c r="BH266" s="12"/>
      <c r="BI266" s="12"/>
      <c r="BJ266" s="12"/>
      <c r="BK266" s="12"/>
      <c r="BL266" s="12"/>
      <c r="BM266" s="12"/>
      <c r="BN266" s="12"/>
      <c r="BO266" s="12"/>
      <c r="BP266" s="12"/>
      <c r="BQ266" s="12"/>
      <c r="BR266" s="12"/>
      <c r="BS266" s="12"/>
      <c r="BT266" s="12"/>
      <c r="BU266" s="12"/>
    </row>
    <row r="267" spans="1:73" ht="12.75" customHeight="1">
      <c r="A267" s="19"/>
      <c r="B267" s="19"/>
      <c r="C267" s="90"/>
      <c r="D267" s="118"/>
      <c r="E267" s="118"/>
      <c r="F267" s="254" t="str">
        <f>K$4</f>
        <v>Leser 4</v>
      </c>
      <c r="G267" s="255"/>
      <c r="H267" s="253" t="s">
        <v>135</v>
      </c>
      <c r="I267" s="253" t="s">
        <v>135</v>
      </c>
      <c r="J267" s="253" t="s">
        <v>135</v>
      </c>
      <c r="K267" s="252"/>
      <c r="L267" s="253"/>
      <c r="M267" s="256"/>
      <c r="N267" s="253"/>
      <c r="O267" s="253"/>
      <c r="P267" s="253"/>
      <c r="Q267" s="253"/>
      <c r="R267" s="249"/>
      <c r="S267" s="68"/>
      <c r="T267" s="248"/>
      <c r="U267" s="248"/>
      <c r="V267" s="248"/>
      <c r="W267" s="141"/>
      <c r="X267" s="141"/>
      <c r="Y267" s="141"/>
      <c r="Z267" s="19"/>
      <c r="AA267" s="19"/>
      <c r="AB267" s="19"/>
      <c r="AC267" s="19"/>
      <c r="AD267" s="19"/>
      <c r="AE267" s="19"/>
      <c r="AF267" s="19"/>
      <c r="AG267" s="19"/>
      <c r="AH267" s="19"/>
      <c r="AI267" s="19"/>
      <c r="AJ267" s="19"/>
      <c r="AK267" s="19"/>
      <c r="AL267" s="19"/>
      <c r="AM267" s="19"/>
      <c r="AN267" s="19"/>
      <c r="AO267" s="19"/>
      <c r="AP267" s="19"/>
      <c r="AQ267" s="19"/>
      <c r="AR267" s="19"/>
      <c r="AS267" s="19"/>
      <c r="AT267" s="19"/>
      <c r="AU267" s="19"/>
      <c r="AV267" s="19"/>
      <c r="AW267" s="19"/>
      <c r="AX267" s="19"/>
      <c r="AY267" s="19"/>
      <c r="AZ267" s="19"/>
      <c r="BA267" s="19"/>
      <c r="BB267" s="19"/>
      <c r="BC267" s="19"/>
      <c r="BF267" s="12"/>
      <c r="BG267" s="12"/>
      <c r="BH267" s="12"/>
      <c r="BI267" s="12"/>
      <c r="BJ267" s="12"/>
      <c r="BK267" s="12"/>
      <c r="BL267" s="12"/>
      <c r="BM267" s="12"/>
      <c r="BN267" s="12"/>
      <c r="BO267" s="12"/>
      <c r="BP267" s="12"/>
      <c r="BQ267" s="12"/>
      <c r="BR267" s="12"/>
      <c r="BS267" s="12"/>
      <c r="BT267" s="12"/>
      <c r="BU267" s="12"/>
    </row>
    <row r="268" spans="1:73" ht="12.75" customHeight="1">
      <c r="A268" s="19"/>
      <c r="B268" s="19"/>
      <c r="C268" s="90"/>
      <c r="D268" s="118"/>
      <c r="E268" s="118"/>
      <c r="F268" s="254" t="str">
        <f>L$4</f>
        <v>Leser 5</v>
      </c>
      <c r="G268" s="255"/>
      <c r="H268" s="253" t="s">
        <v>135</v>
      </c>
      <c r="I268" s="256" t="s">
        <v>56</v>
      </c>
      <c r="J268" s="253" t="s">
        <v>135</v>
      </c>
      <c r="K268" s="253" t="s">
        <v>135</v>
      </c>
      <c r="L268" s="252"/>
      <c r="M268" s="253"/>
      <c r="N268" s="253"/>
      <c r="O268" s="253"/>
      <c r="P268" s="253"/>
      <c r="Q268" s="253"/>
      <c r="R268" s="249"/>
      <c r="S268" s="68"/>
      <c r="T268" s="248"/>
      <c r="U268" s="248"/>
      <c r="V268" s="248"/>
      <c r="W268" s="141"/>
      <c r="X268" s="141"/>
      <c r="Y268" s="141"/>
      <c r="Z268" s="19"/>
      <c r="AA268" s="19"/>
      <c r="AB268" s="19"/>
      <c r="AC268" s="19"/>
      <c r="AD268" s="19"/>
      <c r="AE268" s="19"/>
      <c r="AF268" s="19"/>
      <c r="AG268" s="19"/>
      <c r="AH268" s="19"/>
      <c r="AI268" s="19"/>
      <c r="AJ268" s="19"/>
      <c r="AK268" s="19"/>
      <c r="AL268" s="19"/>
      <c r="AM268" s="19"/>
      <c r="AN268" s="19"/>
      <c r="AO268" s="19"/>
      <c r="AP268" s="19"/>
      <c r="AQ268" s="19"/>
      <c r="AR268" s="19"/>
      <c r="AS268" s="19"/>
      <c r="AT268" s="19"/>
      <c r="AU268" s="19"/>
      <c r="AV268" s="19"/>
      <c r="AW268" s="19"/>
      <c r="AX268" s="19"/>
      <c r="AY268" s="19"/>
      <c r="AZ268" s="19"/>
      <c r="BA268" s="19"/>
      <c r="BB268" s="19"/>
      <c r="BC268" s="19"/>
      <c r="BF268" s="12"/>
      <c r="BG268" s="12"/>
      <c r="BH268" s="12"/>
      <c r="BI268" s="12"/>
      <c r="BJ268" s="12"/>
      <c r="BK268" s="12"/>
      <c r="BL268" s="12"/>
      <c r="BM268" s="12"/>
      <c r="BN268" s="12"/>
      <c r="BO268" s="12"/>
      <c r="BP268" s="12"/>
      <c r="BQ268" s="12"/>
      <c r="BR268" s="12"/>
      <c r="BS268" s="12"/>
      <c r="BT268" s="12"/>
      <c r="BU268" s="12"/>
    </row>
    <row r="269" spans="1:73" ht="12.75" customHeight="1">
      <c r="A269" s="19"/>
      <c r="B269" s="19"/>
      <c r="C269" s="90"/>
      <c r="D269" s="118"/>
      <c r="E269" s="118"/>
      <c r="F269" s="254" t="str">
        <f>M$4</f>
        <v>Leser 6</v>
      </c>
      <c r="G269" s="255"/>
      <c r="H269" s="253" t="s">
        <v>135</v>
      </c>
      <c r="I269" s="253" t="s">
        <v>135</v>
      </c>
      <c r="J269" s="253" t="s">
        <v>135</v>
      </c>
      <c r="K269" s="253" t="s">
        <v>135</v>
      </c>
      <c r="L269" s="253" t="s">
        <v>135</v>
      </c>
      <c r="M269" s="252"/>
      <c r="N269" s="253"/>
      <c r="O269" s="253"/>
      <c r="P269" s="253"/>
      <c r="Q269" s="253"/>
      <c r="R269" s="249"/>
      <c r="S269" s="68"/>
      <c r="T269" s="248"/>
      <c r="U269" s="248"/>
      <c r="V269" s="248"/>
      <c r="W269" s="141"/>
      <c r="X269" s="141"/>
      <c r="Y269" s="141"/>
      <c r="Z269" s="19"/>
      <c r="AA269" s="19"/>
      <c r="AB269" s="19"/>
      <c r="AC269" s="19"/>
      <c r="AD269" s="19"/>
      <c r="AE269" s="19"/>
      <c r="AF269" s="19"/>
      <c r="AG269" s="19"/>
      <c r="AH269" s="19"/>
      <c r="AI269" s="19"/>
      <c r="AJ269" s="19"/>
      <c r="AK269" s="19"/>
      <c r="AL269" s="19"/>
      <c r="AM269" s="19"/>
      <c r="AN269" s="19"/>
      <c r="AO269" s="19"/>
      <c r="AP269" s="19"/>
      <c r="AQ269" s="19"/>
      <c r="AR269" s="19"/>
      <c r="AS269" s="19"/>
      <c r="AT269" s="19"/>
      <c r="AU269" s="19"/>
      <c r="AV269" s="19"/>
      <c r="AW269" s="19"/>
      <c r="AX269" s="19"/>
      <c r="AY269" s="19"/>
      <c r="AZ269" s="19"/>
      <c r="BA269" s="19"/>
      <c r="BB269" s="19"/>
      <c r="BC269" s="19"/>
      <c r="BF269" s="12"/>
      <c r="BG269" s="12"/>
      <c r="BH269" s="12"/>
      <c r="BI269" s="12"/>
      <c r="BJ269" s="12"/>
      <c r="BK269" s="12"/>
      <c r="BL269" s="12"/>
      <c r="BM269" s="12"/>
      <c r="BN269" s="12"/>
      <c r="BO269" s="12"/>
      <c r="BP269" s="12"/>
      <c r="BQ269" s="12"/>
      <c r="BR269" s="12"/>
      <c r="BS269" s="12"/>
      <c r="BT269" s="12"/>
      <c r="BU269" s="12"/>
    </row>
    <row r="270" spans="1:73" ht="12.75" customHeight="1">
      <c r="A270" s="19"/>
      <c r="B270" s="19"/>
      <c r="C270" s="90"/>
      <c r="D270" s="118"/>
      <c r="E270" s="118"/>
      <c r="F270" s="254" t="str">
        <f>N4</f>
        <v>Leser 7</v>
      </c>
      <c r="G270" s="255"/>
      <c r="H270" s="256" t="s">
        <v>20</v>
      </c>
      <c r="I270" s="253" t="s">
        <v>135</v>
      </c>
      <c r="J270" s="256" t="s">
        <v>20</v>
      </c>
      <c r="K270" s="253" t="s">
        <v>135</v>
      </c>
      <c r="L270" s="253" t="s">
        <v>135</v>
      </c>
      <c r="M270" s="253" t="s">
        <v>135</v>
      </c>
      <c r="N270" s="252"/>
      <c r="O270" s="252"/>
      <c r="P270" s="252"/>
      <c r="Q270" s="253"/>
      <c r="R270" s="249"/>
      <c r="S270" s="68"/>
      <c r="T270" s="248"/>
      <c r="U270" s="248"/>
      <c r="V270" s="248"/>
      <c r="W270" s="141"/>
      <c r="X270" s="141"/>
      <c r="Y270" s="141"/>
      <c r="Z270" s="19"/>
      <c r="AA270" s="19"/>
      <c r="AB270" s="19"/>
      <c r="AC270" s="19"/>
      <c r="AD270" s="19"/>
      <c r="AE270" s="19"/>
      <c r="AF270" s="19"/>
      <c r="AG270" s="19"/>
      <c r="AH270" s="19"/>
      <c r="AI270" s="19"/>
      <c r="AJ270" s="19"/>
      <c r="AK270" s="19"/>
      <c r="AL270" s="19"/>
      <c r="AM270" s="19"/>
      <c r="AN270" s="19"/>
      <c r="AO270" s="19"/>
      <c r="AP270" s="19"/>
      <c r="AQ270" s="19"/>
      <c r="AR270" s="19"/>
      <c r="AS270" s="19"/>
      <c r="AT270" s="19"/>
      <c r="AU270" s="19"/>
      <c r="AV270" s="19"/>
      <c r="AW270" s="19"/>
      <c r="AX270" s="19"/>
      <c r="AY270" s="19"/>
      <c r="AZ270" s="19"/>
      <c r="BA270" s="19"/>
      <c r="BB270" s="19"/>
      <c r="BC270" s="19"/>
      <c r="BF270" s="12"/>
      <c r="BG270" s="12"/>
      <c r="BH270" s="12"/>
      <c r="BI270" s="12"/>
      <c r="BJ270" s="12"/>
      <c r="BK270" s="12"/>
      <c r="BL270" s="12"/>
      <c r="BM270" s="12"/>
      <c r="BN270" s="12"/>
      <c r="BO270" s="12"/>
      <c r="BP270" s="12"/>
      <c r="BQ270" s="12"/>
      <c r="BR270" s="12"/>
      <c r="BS270" s="12"/>
      <c r="BT270" s="12"/>
      <c r="BU270" s="12"/>
    </row>
    <row r="271" spans="1:73" ht="12.75" customHeight="1">
      <c r="A271" s="19"/>
      <c r="B271" s="19"/>
      <c r="C271" s="90"/>
      <c r="D271" s="118"/>
      <c r="E271" s="118"/>
      <c r="F271" s="254" t="e">
        <f>#REF!</f>
        <v>#REF!</v>
      </c>
      <c r="G271" s="255"/>
      <c r="H271" s="253" t="s">
        <v>135</v>
      </c>
      <c r="I271" s="253" t="s">
        <v>135</v>
      </c>
      <c r="J271" s="253" t="s">
        <v>135</v>
      </c>
      <c r="K271" s="253" t="s">
        <v>135</v>
      </c>
      <c r="L271" s="253" t="s">
        <v>135</v>
      </c>
      <c r="M271" s="253" t="s">
        <v>135</v>
      </c>
      <c r="N271" s="253" t="s">
        <v>135</v>
      </c>
      <c r="O271" s="253"/>
      <c r="P271" s="253"/>
      <c r="Q271" s="253"/>
      <c r="R271" s="249"/>
      <c r="S271" s="68"/>
      <c r="T271" s="248"/>
      <c r="U271" s="248"/>
      <c r="V271" s="248"/>
      <c r="W271" s="141"/>
      <c r="X271" s="141"/>
      <c r="Y271" s="141"/>
      <c r="Z271" s="19"/>
      <c r="AA271" s="19"/>
      <c r="AB271" s="19"/>
      <c r="AC271" s="19"/>
      <c r="AD271" s="19"/>
      <c r="AE271" s="19"/>
      <c r="AF271" s="19"/>
      <c r="AG271" s="19"/>
      <c r="AH271" s="19"/>
      <c r="AI271" s="19"/>
      <c r="AJ271" s="19"/>
      <c r="AK271" s="19"/>
      <c r="AL271" s="19"/>
      <c r="AM271" s="19"/>
      <c r="AN271" s="19"/>
      <c r="AO271" s="19"/>
      <c r="AP271" s="19"/>
      <c r="AQ271" s="19"/>
      <c r="AR271" s="19"/>
      <c r="AS271" s="19"/>
      <c r="AT271" s="19"/>
      <c r="AU271" s="19"/>
      <c r="AV271" s="19"/>
      <c r="AW271" s="19"/>
      <c r="AX271" s="19"/>
      <c r="AY271" s="19"/>
      <c r="AZ271" s="19"/>
      <c r="BA271" s="19"/>
      <c r="BB271" s="19"/>
      <c r="BC271" s="19"/>
      <c r="BF271" s="12"/>
      <c r="BG271" s="12"/>
      <c r="BH271" s="12"/>
      <c r="BI271" s="12"/>
      <c r="BJ271" s="12"/>
      <c r="BK271" s="12"/>
      <c r="BL271" s="12"/>
      <c r="BM271" s="12"/>
      <c r="BN271" s="12"/>
      <c r="BO271" s="12"/>
      <c r="BP271" s="12"/>
      <c r="BQ271" s="12"/>
      <c r="BR271" s="12"/>
      <c r="BS271" s="12"/>
      <c r="BT271" s="12"/>
      <c r="BU271" s="12"/>
    </row>
    <row r="272" spans="1:73" ht="12.75" customHeight="1">
      <c r="A272" s="19"/>
      <c r="B272" s="19"/>
      <c r="C272" s="90"/>
      <c r="D272" s="118"/>
      <c r="E272" s="118"/>
      <c r="F272" s="254" t="str">
        <f>Q4</f>
        <v>Leser 10</v>
      </c>
      <c r="G272" s="255"/>
      <c r="H272" s="256" t="s">
        <v>56</v>
      </c>
      <c r="I272" s="253" t="s">
        <v>135</v>
      </c>
      <c r="J272" s="253" t="s">
        <v>135</v>
      </c>
      <c r="K272" s="253" t="s">
        <v>135</v>
      </c>
      <c r="L272" s="253" t="s">
        <v>135</v>
      </c>
      <c r="M272" s="253" t="s">
        <v>135</v>
      </c>
      <c r="N272" s="253" t="s">
        <v>135</v>
      </c>
      <c r="O272" s="253"/>
      <c r="P272" s="253"/>
      <c r="Q272" s="252"/>
      <c r="R272" s="249"/>
      <c r="S272" s="68"/>
      <c r="T272" s="248"/>
      <c r="U272" s="248"/>
      <c r="V272" s="248"/>
      <c r="W272" s="141"/>
      <c r="X272" s="141"/>
      <c r="Y272" s="141"/>
      <c r="Z272" s="19"/>
      <c r="AA272" s="19"/>
      <c r="AB272" s="19"/>
      <c r="AC272" s="19"/>
      <c r="AD272" s="19"/>
      <c r="AE272" s="19"/>
      <c r="AF272" s="19"/>
      <c r="AG272" s="19"/>
      <c r="AH272" s="19"/>
      <c r="AI272" s="19"/>
      <c r="AJ272" s="19"/>
      <c r="AK272" s="19"/>
      <c r="AL272" s="19"/>
      <c r="AM272" s="19"/>
      <c r="AN272" s="19"/>
      <c r="AO272" s="19"/>
      <c r="AP272" s="19"/>
      <c r="AQ272" s="19"/>
      <c r="AR272" s="19"/>
      <c r="AS272" s="19"/>
      <c r="AT272" s="19"/>
      <c r="AU272" s="19"/>
      <c r="AV272" s="19"/>
      <c r="AW272" s="19"/>
      <c r="AX272" s="19"/>
      <c r="AY272" s="19"/>
      <c r="AZ272" s="19"/>
      <c r="BA272" s="19"/>
      <c r="BB272" s="19"/>
      <c r="BC272" s="19"/>
      <c r="BF272" s="12"/>
      <c r="BG272" s="12"/>
      <c r="BH272" s="12"/>
      <c r="BI272" s="12"/>
      <c r="BJ272" s="12"/>
      <c r="BK272" s="12"/>
      <c r="BL272" s="12"/>
      <c r="BM272" s="12"/>
      <c r="BN272" s="12"/>
      <c r="BO272" s="12"/>
      <c r="BP272" s="12"/>
      <c r="BQ272" s="12"/>
      <c r="BR272" s="12"/>
      <c r="BS272" s="12"/>
      <c r="BT272" s="12"/>
      <c r="BU272" s="12"/>
    </row>
    <row r="273" spans="1:73" ht="12.75" customHeight="1">
      <c r="A273" s="19"/>
      <c r="B273" s="19"/>
      <c r="C273" s="90"/>
      <c r="D273" s="118"/>
      <c r="E273" s="118"/>
      <c r="F273" s="118"/>
      <c r="G273" s="118"/>
      <c r="H273" s="257"/>
      <c r="I273" s="257"/>
      <c r="J273" s="258"/>
      <c r="K273" s="258"/>
      <c r="L273" s="258"/>
      <c r="M273" s="259"/>
      <c r="N273" s="118"/>
      <c r="O273" s="118"/>
      <c r="P273" s="118"/>
      <c r="Q273" s="118"/>
      <c r="R273" s="118"/>
      <c r="S273" s="68"/>
      <c r="T273" s="68"/>
      <c r="U273" s="68"/>
      <c r="V273" s="68"/>
      <c r="W273" s="141"/>
      <c r="X273" s="141"/>
      <c r="Y273" s="141"/>
      <c r="Z273" s="19"/>
      <c r="AA273" s="19"/>
      <c r="AB273" s="19"/>
      <c r="AC273" s="19"/>
      <c r="AD273" s="19"/>
      <c r="AE273" s="19"/>
      <c r="AF273" s="19"/>
      <c r="AG273" s="19"/>
      <c r="AH273" s="19"/>
      <c r="AI273" s="19"/>
      <c r="AJ273" s="19"/>
      <c r="AK273" s="19"/>
      <c r="AL273" s="19"/>
      <c r="AM273" s="19"/>
      <c r="AN273" s="19"/>
      <c r="AO273" s="19"/>
      <c r="AP273" s="19"/>
      <c r="AQ273" s="19"/>
      <c r="AR273" s="19"/>
      <c r="AS273" s="19"/>
      <c r="AT273" s="19"/>
      <c r="AU273" s="19"/>
      <c r="AV273" s="19"/>
      <c r="AW273" s="19"/>
      <c r="AX273" s="19"/>
      <c r="AY273" s="19"/>
      <c r="AZ273" s="19"/>
      <c r="BA273" s="19"/>
      <c r="BB273" s="19"/>
      <c r="BC273" s="19"/>
      <c r="BF273" s="12"/>
      <c r="BG273" s="12"/>
      <c r="BH273" s="12"/>
      <c r="BI273" s="12"/>
      <c r="BJ273" s="12"/>
      <c r="BK273" s="12"/>
      <c r="BL273" s="12"/>
      <c r="BM273" s="12"/>
      <c r="BN273" s="12"/>
      <c r="BO273" s="12"/>
      <c r="BP273" s="12"/>
      <c r="BQ273" s="12"/>
      <c r="BR273" s="12"/>
      <c r="BS273" s="12"/>
      <c r="BT273" s="12"/>
      <c r="BU273" s="12"/>
    </row>
    <row r="274" spans="1:73" ht="12.75" customHeight="1">
      <c r="A274" s="19"/>
      <c r="B274" s="19"/>
      <c r="C274" s="90"/>
      <c r="D274" s="118"/>
      <c r="E274" s="260"/>
      <c r="F274" s="261" t="str">
        <f>R3</f>
        <v>MODAL</v>
      </c>
      <c r="G274" s="262" t="str">
        <f>R4</f>
        <v>(R1-R5)</v>
      </c>
      <c r="H274" s="253" t="s">
        <v>135</v>
      </c>
      <c r="I274" s="253" t="s">
        <v>135</v>
      </c>
      <c r="J274" s="253" t="s">
        <v>135</v>
      </c>
      <c r="K274" s="253" t="s">
        <v>135</v>
      </c>
      <c r="L274" s="256" t="s">
        <v>56</v>
      </c>
      <c r="M274" s="253" t="s">
        <v>135</v>
      </c>
      <c r="N274" s="256" t="s">
        <v>20</v>
      </c>
      <c r="O274" s="256"/>
      <c r="P274" s="256"/>
      <c r="Q274" s="253" t="s">
        <v>135</v>
      </c>
      <c r="R274" s="249"/>
      <c r="S274" s="68"/>
      <c r="T274" s="68"/>
      <c r="U274" s="68"/>
      <c r="V274" s="68"/>
      <c r="W274" s="141"/>
      <c r="X274" s="141"/>
      <c r="Y274" s="141"/>
      <c r="Z274" s="19"/>
      <c r="AA274" s="19"/>
      <c r="AB274" s="19"/>
      <c r="AC274" s="19"/>
      <c r="AD274" s="19"/>
      <c r="AE274" s="19"/>
      <c r="AF274" s="19"/>
      <c r="AG274" s="19"/>
      <c r="AH274" s="19"/>
      <c r="AI274" s="19"/>
      <c r="AJ274" s="19"/>
      <c r="AK274" s="19"/>
      <c r="AL274" s="19"/>
      <c r="AM274" s="19"/>
      <c r="AN274" s="19"/>
      <c r="AO274" s="19"/>
      <c r="AP274" s="19"/>
      <c r="AQ274" s="19"/>
      <c r="AR274" s="19"/>
      <c r="AS274" s="19"/>
      <c r="AT274" s="19"/>
      <c r="AU274" s="19"/>
      <c r="AV274" s="19"/>
      <c r="AW274" s="19"/>
      <c r="AX274" s="19"/>
      <c r="AY274" s="19"/>
      <c r="AZ274" s="19"/>
      <c r="BA274" s="19"/>
      <c r="BB274" s="19"/>
      <c r="BC274" s="19"/>
      <c r="BF274" s="12"/>
      <c r="BG274" s="12"/>
      <c r="BH274" s="12"/>
      <c r="BI274" s="12"/>
      <c r="BJ274" s="12"/>
      <c r="BK274" s="12"/>
      <c r="BL274" s="12"/>
      <c r="BM274" s="12"/>
      <c r="BN274" s="12"/>
      <c r="BO274" s="12"/>
      <c r="BP274" s="12"/>
      <c r="BQ274" s="12"/>
      <c r="BR274" s="12"/>
      <c r="BS274" s="12"/>
      <c r="BT274" s="12"/>
      <c r="BU274" s="12"/>
    </row>
    <row r="275" spans="1:73" ht="12.75" customHeight="1">
      <c r="A275" s="19"/>
      <c r="B275" s="19"/>
      <c r="C275" s="90"/>
      <c r="D275" s="118"/>
      <c r="E275" s="263"/>
      <c r="F275" s="263"/>
      <c r="G275" s="264"/>
      <c r="H275" s="264"/>
      <c r="I275" s="264"/>
      <c r="J275" s="264"/>
      <c r="K275" s="264"/>
      <c r="L275" s="264"/>
      <c r="M275" s="264"/>
      <c r="N275" s="264"/>
      <c r="O275" s="264"/>
      <c r="P275" s="264"/>
      <c r="Q275" s="264"/>
      <c r="R275" s="233"/>
      <c r="S275" s="68"/>
      <c r="T275" s="68"/>
      <c r="U275" s="68"/>
      <c r="V275" s="68"/>
      <c r="W275" s="141"/>
      <c r="X275" s="141"/>
      <c r="Y275" s="141"/>
      <c r="Z275" s="19"/>
      <c r="AA275" s="19"/>
      <c r="AB275" s="19"/>
      <c r="AC275" s="19"/>
      <c r="AD275" s="19"/>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F275" s="12"/>
      <c r="BG275" s="12"/>
      <c r="BH275" s="12"/>
      <c r="BI275" s="12"/>
      <c r="BJ275" s="12"/>
      <c r="BK275" s="12"/>
      <c r="BL275" s="12"/>
      <c r="BM275" s="12"/>
      <c r="BN275" s="12"/>
      <c r="BO275" s="12"/>
      <c r="BP275" s="12"/>
      <c r="BQ275" s="12"/>
      <c r="BR275" s="12"/>
      <c r="BS275" s="12"/>
      <c r="BT275" s="12"/>
      <c r="BU275" s="12"/>
    </row>
    <row r="276" spans="1:73" ht="12.75" customHeight="1">
      <c r="A276" s="19"/>
      <c r="B276" s="19"/>
      <c r="C276" s="90"/>
      <c r="D276" s="118"/>
      <c r="E276" s="118"/>
      <c r="F276" s="118"/>
      <c r="G276" s="118"/>
      <c r="H276" s="118"/>
      <c r="I276" s="118"/>
      <c r="J276" s="256" t="s">
        <v>20</v>
      </c>
      <c r="K276" s="265" t="s">
        <v>57</v>
      </c>
      <c r="L276" s="118"/>
      <c r="M276" s="118"/>
      <c r="N276" s="118"/>
      <c r="O276" s="118"/>
      <c r="P276" s="118"/>
      <c r="Q276" s="118"/>
      <c r="R276" s="118"/>
      <c r="S276" s="68"/>
      <c r="T276" s="68"/>
      <c r="U276" s="68"/>
      <c r="V276" s="68"/>
      <c r="W276" s="141"/>
      <c r="X276" s="141"/>
      <c r="Y276" s="141"/>
      <c r="Z276" s="19"/>
      <c r="AA276" s="19"/>
      <c r="AB276" s="19"/>
      <c r="AC276" s="19"/>
      <c r="AD276" s="19"/>
      <c r="AE276" s="19"/>
      <c r="AF276" s="19"/>
      <c r="AG276" s="19"/>
      <c r="AH276" s="19"/>
      <c r="AI276" s="19"/>
      <c r="AJ276" s="19"/>
      <c r="AK276" s="19"/>
      <c r="AL276" s="19"/>
      <c r="AM276" s="19"/>
      <c r="AN276" s="19"/>
      <c r="AO276" s="19"/>
      <c r="AP276" s="19"/>
      <c r="AQ276" s="19"/>
      <c r="AR276" s="19"/>
      <c r="AS276" s="19"/>
      <c r="AT276" s="19"/>
      <c r="AU276" s="19"/>
      <c r="AV276" s="19"/>
      <c r="AW276" s="19"/>
      <c r="AX276" s="19"/>
      <c r="AY276" s="19"/>
      <c r="AZ276" s="19"/>
      <c r="BA276" s="19"/>
      <c r="BB276" s="19"/>
      <c r="BC276" s="19"/>
      <c r="BF276" s="12"/>
      <c r="BG276" s="12"/>
      <c r="BH276" s="12"/>
      <c r="BI276" s="12"/>
      <c r="BJ276" s="12"/>
      <c r="BK276" s="12"/>
      <c r="BL276" s="12"/>
      <c r="BM276" s="12"/>
      <c r="BN276" s="12"/>
      <c r="BO276" s="12"/>
      <c r="BP276" s="12"/>
      <c r="BQ276" s="12"/>
      <c r="BR276" s="12"/>
      <c r="BS276" s="12"/>
      <c r="BT276" s="12"/>
      <c r="BU276" s="12"/>
    </row>
    <row r="277" spans="1:73" ht="12.75" customHeight="1">
      <c r="A277" s="19"/>
      <c r="B277" s="19"/>
      <c r="C277" s="90"/>
      <c r="D277" s="118"/>
      <c r="E277" s="118"/>
      <c r="F277" s="118"/>
      <c r="G277" s="118"/>
      <c r="H277" s="118"/>
      <c r="I277" s="118"/>
      <c r="J277" s="253" t="s">
        <v>56</v>
      </c>
      <c r="K277" s="265" t="s">
        <v>58</v>
      </c>
      <c r="L277" s="118"/>
      <c r="M277" s="118"/>
      <c r="N277" s="118"/>
      <c r="O277" s="118"/>
      <c r="P277" s="118"/>
      <c r="Q277" s="118"/>
      <c r="R277" s="118"/>
      <c r="S277" s="68"/>
      <c r="T277" s="68"/>
      <c r="U277" s="68"/>
      <c r="V277" s="68"/>
      <c r="W277" s="141"/>
      <c r="X277" s="141"/>
      <c r="Y277" s="141"/>
      <c r="Z277" s="19"/>
      <c r="AA277" s="19"/>
      <c r="AB277" s="19"/>
      <c r="AC277" s="19"/>
      <c r="AD277" s="19"/>
      <c r="AE277" s="19"/>
      <c r="AF277" s="19"/>
      <c r="AG277" s="19"/>
      <c r="AH277" s="19"/>
      <c r="AI277" s="19"/>
      <c r="AJ277" s="19"/>
      <c r="AK277" s="19"/>
      <c r="AL277" s="19"/>
      <c r="AM277" s="19"/>
      <c r="AN277" s="19"/>
      <c r="AO277" s="19"/>
      <c r="AP277" s="19"/>
      <c r="AQ277" s="19"/>
      <c r="AR277" s="19"/>
      <c r="AS277" s="19"/>
      <c r="AT277" s="19"/>
      <c r="AU277" s="19"/>
      <c r="AV277" s="19"/>
      <c r="AW277" s="19"/>
      <c r="AX277" s="19"/>
      <c r="AY277" s="19"/>
      <c r="AZ277" s="19"/>
      <c r="BA277" s="19"/>
      <c r="BB277" s="19"/>
      <c r="BC277" s="19"/>
      <c r="BF277" s="12"/>
      <c r="BG277" s="12"/>
      <c r="BH277" s="12"/>
      <c r="BI277" s="12"/>
      <c r="BJ277" s="12"/>
      <c r="BK277" s="12"/>
      <c r="BL277" s="12"/>
      <c r="BM277" s="12"/>
      <c r="BN277" s="12"/>
      <c r="BO277" s="12"/>
      <c r="BP277" s="12"/>
      <c r="BQ277" s="12"/>
      <c r="BR277" s="12"/>
      <c r="BS277" s="12"/>
      <c r="BT277" s="12"/>
      <c r="BU277" s="12"/>
    </row>
    <row r="278" spans="1:73" ht="12.75" customHeight="1">
      <c r="A278" s="19"/>
      <c r="B278" s="19"/>
      <c r="C278" s="90"/>
      <c r="D278" s="118"/>
      <c r="E278" s="118"/>
      <c r="F278" s="118"/>
      <c r="G278" s="118"/>
      <c r="H278" s="118"/>
      <c r="I278" s="118"/>
      <c r="J278" s="253" t="s">
        <v>59</v>
      </c>
      <c r="K278" s="265" t="s">
        <v>60</v>
      </c>
      <c r="L278" s="118"/>
      <c r="M278" s="118"/>
      <c r="N278" s="118"/>
      <c r="O278" s="118"/>
      <c r="P278" s="118"/>
      <c r="Q278" s="118"/>
      <c r="R278" s="118"/>
      <c r="S278" s="68"/>
      <c r="T278" s="68"/>
      <c r="U278" s="68"/>
      <c r="V278" s="68"/>
      <c r="W278" s="141"/>
      <c r="X278" s="141"/>
      <c r="Y278" s="141"/>
      <c r="Z278" s="19"/>
      <c r="AA278" s="19"/>
      <c r="AB278" s="19"/>
      <c r="AC278" s="19"/>
      <c r="AD278" s="19"/>
      <c r="AE278" s="19"/>
      <c r="AF278" s="19"/>
      <c r="AG278" s="19"/>
      <c r="AH278" s="19"/>
      <c r="AI278" s="19"/>
      <c r="AJ278" s="19"/>
      <c r="AK278" s="19"/>
      <c r="AL278" s="19"/>
      <c r="AM278" s="19"/>
      <c r="AN278" s="19"/>
      <c r="AO278" s="19"/>
      <c r="AP278" s="19"/>
      <c r="AQ278" s="19"/>
      <c r="AR278" s="19"/>
      <c r="AS278" s="19"/>
      <c r="AT278" s="19"/>
      <c r="AU278" s="19"/>
      <c r="AV278" s="19"/>
      <c r="AW278" s="19"/>
      <c r="AX278" s="19"/>
      <c r="AY278" s="19"/>
      <c r="AZ278" s="19"/>
      <c r="BA278" s="19"/>
      <c r="BB278" s="19"/>
      <c r="BC278" s="19"/>
      <c r="BF278" s="12"/>
      <c r="BG278" s="12"/>
      <c r="BH278" s="12"/>
      <c r="BI278" s="12"/>
      <c r="BJ278" s="12"/>
      <c r="BK278" s="12"/>
      <c r="BL278" s="12"/>
      <c r="BM278" s="12"/>
      <c r="BN278" s="12"/>
      <c r="BO278" s="12"/>
      <c r="BP278" s="12"/>
      <c r="BQ278" s="12"/>
      <c r="BR278" s="12"/>
      <c r="BS278" s="12"/>
      <c r="BT278" s="12"/>
      <c r="BU278" s="12"/>
    </row>
    <row r="279" spans="1:73" ht="12.75" customHeight="1">
      <c r="A279" s="19"/>
      <c r="B279" s="19"/>
      <c r="C279" s="90"/>
      <c r="D279" s="19"/>
      <c r="E279" s="89"/>
      <c r="F279" s="89"/>
      <c r="G279" s="19"/>
      <c r="H279" s="90"/>
      <c r="I279" s="90"/>
      <c r="J279" s="19"/>
      <c r="K279" s="19"/>
      <c r="L279" s="19"/>
      <c r="M279" s="19"/>
      <c r="N279" s="19"/>
      <c r="O279" s="19"/>
      <c r="P279" s="19"/>
      <c r="Q279" s="19"/>
      <c r="R279" s="141"/>
      <c r="S279" s="68"/>
      <c r="T279" s="68"/>
      <c r="U279" s="68"/>
      <c r="V279" s="68"/>
      <c r="W279" s="141"/>
      <c r="X279" s="141"/>
      <c r="Y279" s="141"/>
      <c r="Z279" s="19"/>
      <c r="AA279" s="19"/>
      <c r="AB279" s="19"/>
      <c r="AC279" s="19"/>
      <c r="AD279" s="19"/>
      <c r="AE279" s="19"/>
      <c r="AF279" s="19"/>
      <c r="AG279" s="19"/>
      <c r="AH279" s="19"/>
      <c r="AI279" s="19"/>
      <c r="AJ279" s="19"/>
      <c r="AK279" s="19"/>
      <c r="AL279" s="19"/>
      <c r="AM279" s="19"/>
      <c r="AN279" s="19"/>
      <c r="AO279" s="19"/>
      <c r="AP279" s="19"/>
      <c r="AQ279" s="19"/>
      <c r="AR279" s="19"/>
      <c r="AS279" s="19"/>
      <c r="AT279" s="19"/>
      <c r="AU279" s="19"/>
      <c r="AV279" s="19"/>
      <c r="AW279" s="19"/>
      <c r="AX279" s="19"/>
      <c r="AY279" s="19"/>
      <c r="AZ279" s="19"/>
      <c r="BA279" s="19"/>
      <c r="BB279" s="19"/>
      <c r="BC279" s="19"/>
      <c r="BF279" s="12"/>
      <c r="BG279" s="12"/>
      <c r="BH279" s="12"/>
      <c r="BI279" s="12"/>
      <c r="BJ279" s="12"/>
      <c r="BK279" s="12"/>
      <c r="BL279" s="12"/>
      <c r="BM279" s="12"/>
      <c r="BN279" s="12"/>
      <c r="BO279" s="12"/>
      <c r="BP279" s="12"/>
      <c r="BQ279" s="12"/>
      <c r="BR279" s="12"/>
      <c r="BS279" s="12"/>
      <c r="BT279" s="12"/>
      <c r="BU279" s="12"/>
    </row>
    <row r="280" spans="1:73" ht="12.75" customHeight="1">
      <c r="A280" s="19"/>
      <c r="B280" s="19"/>
      <c r="C280" s="19"/>
      <c r="D280" s="19"/>
      <c r="E280" s="89"/>
      <c r="F280" s="89"/>
      <c r="G280" s="19"/>
      <c r="H280" s="90"/>
      <c r="I280" s="90"/>
      <c r="J280" s="19"/>
      <c r="K280" s="19"/>
      <c r="L280" s="19"/>
      <c r="M280" s="19"/>
      <c r="N280" s="19"/>
      <c r="O280" s="19"/>
      <c r="P280" s="19"/>
      <c r="Q280" s="19"/>
      <c r="R280" s="141"/>
      <c r="S280" s="8"/>
      <c r="T280" s="141"/>
      <c r="U280" s="141"/>
      <c r="V280" s="141"/>
      <c r="W280" s="141"/>
      <c r="X280" s="141"/>
      <c r="Y280" s="141"/>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19"/>
      <c r="AV280" s="19"/>
      <c r="AW280" s="19"/>
      <c r="AX280" s="19"/>
      <c r="AY280" s="19"/>
      <c r="AZ280" s="19"/>
      <c r="BA280" s="19"/>
      <c r="BB280" s="19"/>
      <c r="BC280" s="19"/>
      <c r="BF280" s="12"/>
      <c r="BG280" s="12"/>
      <c r="BH280" s="12"/>
      <c r="BI280" s="12"/>
      <c r="BJ280" s="12"/>
      <c r="BK280" s="12"/>
      <c r="BL280" s="12"/>
      <c r="BM280" s="12"/>
      <c r="BN280" s="12"/>
      <c r="BO280" s="12"/>
      <c r="BP280" s="12"/>
      <c r="BQ280" s="12"/>
      <c r="BR280" s="12"/>
      <c r="BS280" s="12"/>
      <c r="BT280" s="12"/>
      <c r="BU280" s="12"/>
    </row>
    <row r="281" spans="1:73" ht="22.5" customHeight="1">
      <c r="A281" s="19"/>
      <c r="B281" s="19"/>
      <c r="C281" s="19"/>
      <c r="D281" s="266" t="s">
        <v>61</v>
      </c>
      <c r="E281" s="266"/>
      <c r="F281" s="266"/>
      <c r="G281" s="266"/>
      <c r="H281" s="267" t="s">
        <v>62</v>
      </c>
      <c r="I281" s="267"/>
      <c r="J281" s="268"/>
      <c r="K281" s="268"/>
      <c r="L281" s="268"/>
      <c r="M281" s="268"/>
      <c r="N281" s="268"/>
      <c r="O281" s="268"/>
      <c r="P281" s="268"/>
      <c r="Q281" s="267"/>
      <c r="R281" s="233"/>
      <c r="S281" s="8"/>
      <c r="T281" s="141"/>
      <c r="U281" s="141"/>
      <c r="V281" s="141"/>
      <c r="W281" s="141"/>
      <c r="X281" s="141"/>
      <c r="Y281" s="141"/>
      <c r="Z281" s="269"/>
      <c r="AA281" s="269"/>
      <c r="AB281" s="19"/>
      <c r="AC281" s="19"/>
      <c r="AD281" s="19"/>
      <c r="AE281" s="19"/>
      <c r="AF281" s="19"/>
      <c r="AG281" s="19"/>
      <c r="AH281" s="19"/>
      <c r="AI281" s="19"/>
      <c r="AJ281" s="19"/>
      <c r="AK281" s="19"/>
      <c r="AL281" s="19"/>
      <c r="AM281" s="19"/>
      <c r="AN281" s="19"/>
      <c r="AO281" s="19"/>
      <c r="AP281" s="19"/>
      <c r="AQ281" s="19"/>
      <c r="AR281" s="19"/>
      <c r="AS281" s="19"/>
      <c r="AT281" s="269"/>
      <c r="AU281" s="269"/>
      <c r="AV281" s="19"/>
      <c r="AW281" s="19"/>
      <c r="AX281" s="19"/>
      <c r="AY281" s="19"/>
      <c r="AZ281" s="19"/>
      <c r="BA281" s="19"/>
      <c r="BB281" s="19"/>
      <c r="BC281" s="19"/>
      <c r="BF281" s="12"/>
      <c r="BG281" s="12"/>
      <c r="BH281" s="12"/>
      <c r="BI281" s="12"/>
      <c r="BJ281" s="12"/>
      <c r="BK281" s="12"/>
      <c r="BL281" s="12"/>
      <c r="BM281" s="12"/>
      <c r="BN281" s="12"/>
      <c r="BO281" s="12"/>
      <c r="BP281" s="12"/>
      <c r="BQ281" s="12"/>
      <c r="BR281" s="12"/>
      <c r="BS281" s="12"/>
      <c r="BT281" s="12"/>
      <c r="BU281" s="12"/>
    </row>
    <row r="282" spans="1:73" s="274" customFormat="1" ht="12.75" customHeight="1">
      <c r="A282" s="19"/>
      <c r="B282" s="19"/>
      <c r="C282" s="19"/>
      <c r="D282" s="267"/>
      <c r="E282" s="267"/>
      <c r="F282" s="267"/>
      <c r="G282" s="267"/>
      <c r="H282" s="267"/>
      <c r="I282" s="267"/>
      <c r="J282" s="267"/>
      <c r="K282" s="267"/>
      <c r="L282" s="267"/>
      <c r="M282" s="267"/>
      <c r="N282" s="267"/>
      <c r="O282" s="267"/>
      <c r="P282" s="267"/>
      <c r="Q282" s="267"/>
      <c r="R282" s="271"/>
      <c r="S282" s="8"/>
      <c r="T282" s="272"/>
      <c r="U282" s="272"/>
      <c r="V282" s="272"/>
      <c r="W282" s="272"/>
      <c r="X282" s="272"/>
      <c r="Y282" s="141"/>
      <c r="Z282" s="269"/>
      <c r="AA282" s="269"/>
      <c r="AB282" s="269"/>
      <c r="AC282" s="269"/>
      <c r="AD282" s="269"/>
      <c r="AE282" s="269"/>
      <c r="AF282" s="269"/>
      <c r="AG282" s="269"/>
      <c r="AH282" s="269"/>
      <c r="AI282" s="269"/>
      <c r="AJ282" s="269"/>
      <c r="AK282" s="269"/>
      <c r="AL282" s="269"/>
      <c r="AM282" s="269"/>
      <c r="AN282" s="269"/>
      <c r="AO282" s="269"/>
      <c r="AP282" s="269"/>
      <c r="AQ282" s="269"/>
      <c r="AR282" s="269"/>
      <c r="AS282" s="269"/>
      <c r="AT282" s="269"/>
      <c r="AU282" s="269"/>
      <c r="AV282" s="269"/>
      <c r="AW282" s="269"/>
      <c r="AX282" s="269"/>
      <c r="AY282" s="269"/>
      <c r="AZ282" s="269"/>
      <c r="BA282" s="269"/>
      <c r="BB282" s="269"/>
      <c r="BC282" s="269"/>
      <c r="BD282" s="273"/>
      <c r="BE282" s="273"/>
      <c r="BF282" s="12"/>
      <c r="BG282" s="12"/>
      <c r="BH282" s="12"/>
      <c r="BI282" s="12"/>
      <c r="BJ282" s="12"/>
      <c r="BK282" s="12"/>
      <c r="BL282" s="12"/>
      <c r="BM282" s="12"/>
      <c r="BN282" s="12"/>
      <c r="BO282" s="12"/>
      <c r="BP282" s="12"/>
      <c r="BQ282" s="12"/>
      <c r="BR282" s="12"/>
      <c r="BS282" s="12"/>
      <c r="BT282" s="12"/>
      <c r="BU282" s="12"/>
    </row>
    <row r="283" spans="1:73" s="110" customFormat="1" ht="26.25" customHeight="1">
      <c r="A283" s="19"/>
      <c r="B283" s="19"/>
      <c r="C283" s="19"/>
      <c r="D283" s="92" t="str">
        <f>$J$1</f>
        <v>North Sea cod International reading 2012, AGE</v>
      </c>
      <c r="E283" s="106"/>
      <c r="F283" s="106"/>
      <c r="G283" s="106"/>
      <c r="H283" s="106"/>
      <c r="I283" s="106"/>
      <c r="J283" s="106"/>
      <c r="K283" s="106"/>
      <c r="L283" s="106"/>
      <c r="M283" s="106"/>
      <c r="N283" s="106"/>
      <c r="O283" s="106"/>
      <c r="P283" s="106"/>
      <c r="Q283" s="106"/>
      <c r="R283" s="106"/>
      <c r="S283" s="8"/>
      <c r="T283" s="107"/>
      <c r="U283" s="107"/>
      <c r="V283" s="107"/>
      <c r="W283" s="107"/>
      <c r="X283" s="107"/>
      <c r="Y283" s="91"/>
      <c r="Z283" s="108"/>
      <c r="AA283" s="108"/>
      <c r="AB283" s="108"/>
      <c r="AC283" s="108"/>
      <c r="AD283" s="108"/>
      <c r="AE283" s="108"/>
      <c r="AF283" s="108"/>
      <c r="AG283" s="108"/>
      <c r="AH283" s="108"/>
      <c r="AI283" s="108"/>
      <c r="AJ283" s="108"/>
      <c r="AK283" s="108"/>
      <c r="AL283" s="108"/>
      <c r="AM283" s="108"/>
      <c r="AN283" s="108"/>
      <c r="AO283" s="108"/>
      <c r="AP283" s="108"/>
      <c r="AQ283" s="108"/>
      <c r="AR283" s="108"/>
      <c r="AS283" s="108"/>
      <c r="AT283" s="108"/>
      <c r="AU283" s="108"/>
      <c r="AV283" s="108"/>
      <c r="AW283" s="108"/>
      <c r="AX283" s="107"/>
      <c r="AY283" s="107"/>
      <c r="AZ283" s="107"/>
      <c r="BA283" s="107"/>
      <c r="BB283" s="107"/>
      <c r="BC283" s="107"/>
      <c r="BD283" s="109"/>
      <c r="BE283" s="109"/>
      <c r="BF283" s="12"/>
      <c r="BG283" s="12"/>
      <c r="BH283" s="12"/>
      <c r="BI283" s="12"/>
      <c r="BJ283" s="12"/>
      <c r="BK283" s="12"/>
      <c r="BL283" s="12"/>
      <c r="BM283" s="12"/>
      <c r="BN283" s="12"/>
      <c r="BO283" s="12"/>
      <c r="BP283" s="12"/>
      <c r="BQ283" s="12"/>
      <c r="BR283" s="12"/>
      <c r="BS283" s="12"/>
      <c r="BT283" s="12"/>
      <c r="BU283" s="12"/>
    </row>
    <row r="284" spans="1:73" s="274" customFormat="1" ht="12.75" customHeight="1">
      <c r="A284" s="19"/>
      <c r="B284" s="19"/>
      <c r="C284" s="19"/>
      <c r="D284" s="267"/>
      <c r="E284" s="267"/>
      <c r="F284" s="267"/>
      <c r="G284" s="267"/>
      <c r="H284" s="267"/>
      <c r="I284" s="267"/>
      <c r="J284" s="267"/>
      <c r="K284" s="267"/>
      <c r="L284" s="267"/>
      <c r="M284" s="267"/>
      <c r="N284" s="267"/>
      <c r="O284" s="267"/>
      <c r="P284" s="267"/>
      <c r="Q284" s="267"/>
      <c r="R284" s="271"/>
      <c r="S284" s="8"/>
      <c r="T284" s="272"/>
      <c r="U284" s="272"/>
      <c r="V284" s="272"/>
      <c r="W284" s="272"/>
      <c r="X284" s="272"/>
      <c r="Y284" s="141"/>
      <c r="Z284" s="269"/>
      <c r="AA284" s="269"/>
      <c r="AB284" s="269"/>
      <c r="AC284" s="269"/>
      <c r="AD284" s="269"/>
      <c r="AE284" s="269"/>
      <c r="AF284" s="269"/>
      <c r="AG284" s="269"/>
      <c r="AH284" s="269"/>
      <c r="AI284" s="269"/>
      <c r="AJ284" s="269"/>
      <c r="AK284" s="269"/>
      <c r="AL284" s="269"/>
      <c r="AM284" s="269"/>
      <c r="AN284" s="269"/>
      <c r="AO284" s="269"/>
      <c r="AP284" s="269"/>
      <c r="AQ284" s="269"/>
      <c r="AR284" s="269"/>
      <c r="AS284" s="269"/>
      <c r="AT284" s="269"/>
      <c r="AU284" s="269"/>
      <c r="AV284" s="269"/>
      <c r="AW284" s="269"/>
      <c r="AX284" s="269"/>
      <c r="AY284" s="269"/>
      <c r="AZ284" s="269"/>
      <c r="BA284" s="269"/>
      <c r="BB284" s="269"/>
      <c r="BC284" s="269"/>
      <c r="BD284" s="273"/>
      <c r="BE284" s="273"/>
      <c r="BF284" s="12"/>
      <c r="BG284" s="12"/>
      <c r="BH284" s="12"/>
      <c r="BI284" s="12"/>
      <c r="BJ284" s="12"/>
      <c r="BK284" s="12"/>
      <c r="BL284" s="12"/>
      <c r="BM284" s="12"/>
      <c r="BN284" s="12"/>
      <c r="BO284" s="12"/>
      <c r="BP284" s="12"/>
      <c r="BQ284" s="12"/>
      <c r="BR284" s="12"/>
      <c r="BS284" s="12"/>
      <c r="BT284" s="12"/>
      <c r="BU284" s="12"/>
    </row>
    <row r="285" spans="1:73" s="274" customFormat="1" ht="18" customHeight="1">
      <c r="A285" s="19"/>
      <c r="B285" s="19"/>
      <c r="C285" s="19"/>
      <c r="D285" s="267"/>
      <c r="E285" s="270"/>
      <c r="F285" s="270"/>
      <c r="G285" s="275" t="s">
        <v>63</v>
      </c>
      <c r="H285" s="276"/>
      <c r="I285" s="547"/>
      <c r="J285" s="267"/>
      <c r="K285" s="267"/>
      <c r="L285" s="267"/>
      <c r="M285" s="267"/>
      <c r="N285" s="267"/>
      <c r="O285" s="267"/>
      <c r="P285" s="267"/>
      <c r="Q285" s="267"/>
      <c r="R285" s="271"/>
      <c r="S285" s="74" t="s">
        <v>64</v>
      </c>
      <c r="T285" s="272"/>
      <c r="U285" s="272"/>
      <c r="V285" s="272"/>
      <c r="W285" s="272"/>
      <c r="X285" s="272"/>
      <c r="Y285" s="141"/>
      <c r="Z285" s="277"/>
      <c r="AA285" s="269"/>
      <c r="AB285" s="269"/>
      <c r="AC285" s="269"/>
      <c r="AD285" s="269"/>
      <c r="AE285" s="269"/>
      <c r="AF285" s="269"/>
      <c r="AG285" s="269"/>
      <c r="AH285" s="269"/>
      <c r="AI285" s="269"/>
      <c r="AJ285" s="269"/>
      <c r="AK285" s="269"/>
      <c r="AL285" s="269"/>
      <c r="AM285" s="269"/>
      <c r="AN285" s="269"/>
      <c r="AO285" s="269"/>
      <c r="AP285" s="269"/>
      <c r="AQ285" s="269"/>
      <c r="AR285" s="269"/>
      <c r="AS285" s="269"/>
      <c r="AT285" s="269"/>
      <c r="AU285" s="269"/>
      <c r="AV285" s="269"/>
      <c r="AW285" s="269"/>
      <c r="AX285" s="269"/>
      <c r="AY285" s="269"/>
      <c r="AZ285" s="269"/>
      <c r="BA285" s="269"/>
      <c r="BB285" s="269"/>
      <c r="BC285" s="269"/>
      <c r="BD285" s="273"/>
      <c r="BE285" s="273"/>
      <c r="BF285" s="12"/>
      <c r="BG285" s="12"/>
      <c r="BH285" s="12"/>
      <c r="BI285" s="12"/>
      <c r="BJ285" s="12"/>
      <c r="BK285" s="12"/>
      <c r="BL285" s="12"/>
      <c r="BM285" s="12"/>
      <c r="BN285" s="12"/>
      <c r="BO285" s="12"/>
      <c r="BP285" s="12"/>
      <c r="BQ285" s="12"/>
      <c r="BR285" s="12"/>
      <c r="BS285" s="12"/>
      <c r="BT285" s="12"/>
      <c r="BU285" s="12"/>
    </row>
    <row r="286" spans="1:73" s="285" customFormat="1" ht="31.5" customHeight="1">
      <c r="A286" s="19"/>
      <c r="B286" s="19"/>
      <c r="C286" s="19"/>
      <c r="D286" s="139"/>
      <c r="E286" s="278"/>
      <c r="F286" s="278"/>
      <c r="G286" s="137" t="str">
        <f>R3</f>
        <v>MODAL</v>
      </c>
      <c r="H286" s="464" t="str">
        <f t="shared" ref="H286:Q287" si="38">H3</f>
        <v>Norway Harald Senneset</v>
      </c>
      <c r="I286" s="464" t="str">
        <f t="shared" si="38"/>
        <v>Norway Hildegunn Mjanger</v>
      </c>
      <c r="J286" s="464" t="str">
        <f t="shared" si="38"/>
        <v>Scotland Peter Clark</v>
      </c>
      <c r="K286" s="464" t="str">
        <f t="shared" si="38"/>
        <v>United Kingdom Dave Brown</v>
      </c>
      <c r="L286" s="464" t="str">
        <f t="shared" si="38"/>
        <v>Sweden AnneMarie Palmén Bratt</v>
      </c>
      <c r="M286" s="464" t="str">
        <f t="shared" si="38"/>
        <v>Germany Friederike Beussel</v>
      </c>
      <c r="N286" s="464" t="str">
        <f t="shared" si="38"/>
        <v>Sweden Rajlie Sjöberg</v>
      </c>
      <c r="O286" s="464"/>
      <c r="P286" s="464"/>
      <c r="Q286" s="464" t="str">
        <f t="shared" si="38"/>
        <v>Germany Ines Wilhelms</v>
      </c>
      <c r="R286" s="537" t="s">
        <v>63</v>
      </c>
      <c r="S286" s="279" t="s">
        <v>65</v>
      </c>
      <c r="T286" s="272"/>
      <c r="U286" s="280"/>
      <c r="V286" s="280"/>
      <c r="W286" s="280"/>
      <c r="X286" s="280"/>
      <c r="Y286" s="281"/>
      <c r="Z286" s="282"/>
      <c r="AA286" s="282"/>
      <c r="AB286" s="282"/>
      <c r="AC286" s="282"/>
      <c r="AD286" s="282"/>
      <c r="AE286" s="282"/>
      <c r="AF286" s="282"/>
      <c r="AG286" s="282"/>
      <c r="AH286" s="282"/>
      <c r="AI286" s="282"/>
      <c r="AJ286" s="282"/>
      <c r="AK286" s="282"/>
      <c r="AL286" s="282"/>
      <c r="AM286" s="282"/>
      <c r="AN286" s="282"/>
      <c r="AO286" s="282"/>
      <c r="AP286" s="282"/>
      <c r="AQ286" s="282"/>
      <c r="AR286" s="282"/>
      <c r="AS286" s="282"/>
      <c r="AT286" s="282"/>
      <c r="AU286" s="282"/>
      <c r="AV286" s="282"/>
      <c r="AW286" s="282"/>
      <c r="AX286" s="282"/>
      <c r="AY286" s="282"/>
      <c r="AZ286" s="282"/>
      <c r="BA286" s="282"/>
      <c r="BB286" s="282"/>
      <c r="BC286" s="282"/>
      <c r="BD286" s="283"/>
      <c r="BE286" s="283"/>
      <c r="BF286" s="284"/>
      <c r="BG286" s="284"/>
      <c r="BH286" s="284"/>
      <c r="BI286" s="284"/>
      <c r="BJ286" s="284"/>
      <c r="BK286" s="284"/>
      <c r="BL286" s="284"/>
      <c r="BM286" s="284"/>
      <c r="BN286" s="284"/>
      <c r="BO286" s="284"/>
      <c r="BP286" s="284"/>
      <c r="BQ286" s="284"/>
      <c r="BR286" s="284"/>
      <c r="BS286" s="284"/>
      <c r="BT286" s="284"/>
      <c r="BU286" s="284"/>
    </row>
    <row r="287" spans="1:73" s="285" customFormat="1" ht="12.75" customHeight="1">
      <c r="A287" s="19"/>
      <c r="B287" s="19"/>
      <c r="C287" s="19"/>
      <c r="D287" s="139"/>
      <c r="E287" s="278"/>
      <c r="F287" s="278"/>
      <c r="G287" s="143" t="str">
        <f>R4</f>
        <v>(R1-R5)</v>
      </c>
      <c r="H287" s="286" t="str">
        <f t="shared" si="38"/>
        <v>Leser 1</v>
      </c>
      <c r="I287" s="286" t="str">
        <f t="shared" si="38"/>
        <v>Leser 2</v>
      </c>
      <c r="J287" s="286" t="str">
        <f t="shared" si="38"/>
        <v>Leser 3</v>
      </c>
      <c r="K287" s="286" t="str">
        <f t="shared" si="38"/>
        <v>Leser 4</v>
      </c>
      <c r="L287" s="286" t="str">
        <f t="shared" si="38"/>
        <v>Leser 5</v>
      </c>
      <c r="M287" s="286" t="str">
        <f t="shared" si="38"/>
        <v>Leser 6</v>
      </c>
      <c r="N287" s="286" t="str">
        <f t="shared" si="38"/>
        <v>Leser 7</v>
      </c>
      <c r="O287" s="286"/>
      <c r="P287" s="286"/>
      <c r="Q287" s="286" t="str">
        <f t="shared" si="38"/>
        <v>Leser 10</v>
      </c>
      <c r="R287" s="287" t="s">
        <v>39</v>
      </c>
      <c r="S287" s="288" t="s">
        <v>39</v>
      </c>
      <c r="T287" s="272"/>
      <c r="U287" s="280"/>
      <c r="V287" s="280"/>
      <c r="W287" s="280"/>
      <c r="X287" s="280"/>
      <c r="Y287" s="281"/>
      <c r="Z287" s="282"/>
      <c r="AA287" s="282"/>
      <c r="AB287" s="282"/>
      <c r="AC287" s="282"/>
      <c r="AD287" s="282"/>
      <c r="AE287" s="282"/>
      <c r="AF287" s="282"/>
      <c r="AG287" s="282"/>
      <c r="AH287" s="282"/>
      <c r="AI287" s="282"/>
      <c r="AJ287" s="282"/>
      <c r="AK287" s="282"/>
      <c r="AL287" s="282"/>
      <c r="AM287" s="282"/>
      <c r="AN287" s="282"/>
      <c r="AO287" s="282"/>
      <c r="AP287" s="282"/>
      <c r="AQ287" s="282"/>
      <c r="AR287" s="282"/>
      <c r="AS287" s="282"/>
      <c r="AT287" s="282"/>
      <c r="AU287" s="282"/>
      <c r="AV287" s="282"/>
      <c r="AW287" s="282"/>
      <c r="AX287" s="282"/>
      <c r="AY287" s="282"/>
      <c r="AZ287" s="282"/>
      <c r="BA287" s="282"/>
      <c r="BB287" s="282"/>
      <c r="BC287" s="282"/>
      <c r="BD287" s="283"/>
      <c r="BE287" s="283"/>
      <c r="BF287" s="284"/>
      <c r="BG287" s="284"/>
      <c r="BH287" s="284"/>
      <c r="BI287" s="284"/>
      <c r="BJ287" s="284"/>
      <c r="BK287" s="284"/>
      <c r="BL287" s="284"/>
      <c r="BM287" s="284"/>
      <c r="BN287" s="284"/>
      <c r="BO287" s="284"/>
      <c r="BP287" s="284"/>
      <c r="BQ287" s="284"/>
      <c r="BR287" s="284"/>
      <c r="BS287" s="284"/>
      <c r="BT287" s="284"/>
      <c r="BU287" s="284"/>
    </row>
    <row r="288" spans="1:73" s="274" customFormat="1" ht="12.75" customHeight="1">
      <c r="A288" s="19"/>
      <c r="B288" s="19"/>
      <c r="C288" s="19"/>
      <c r="D288" s="118"/>
      <c r="E288" s="136"/>
      <c r="F288" s="136"/>
      <c r="G288" s="150">
        <v>0</v>
      </c>
      <c r="H288" s="289" t="str">
        <f t="array" ref="H288">IF(H103="-","-",IF( H103&gt;1,2*STDEV(IF($R$5:$R$84=$G288,H$5:H$84,"-")),"-"))</f>
        <v>-</v>
      </c>
      <c r="I288" s="289" t="str">
        <f t="array" ref="I288">IF(I103="-","-",IF( I103&gt;1,2*STDEV(IF($R$5:$R$84=$G288,I$5:I$84,"-")),"-"))</f>
        <v>-</v>
      </c>
      <c r="J288" s="289" t="str">
        <f t="array" ref="J288">IF(J103="-","-",IF( J103&gt;1,2*STDEV(IF($R$5:$R$84=$G288,J$5:J$84,"-")),"-"))</f>
        <v>-</v>
      </c>
      <c r="K288" s="289" t="str">
        <f t="array" ref="K288">IF(K103="-","-",IF( K103&gt;1,2*STDEV(IF($R$5:$R$84=$G288,K$5:K$84,"-")),"-"))</f>
        <v>-</v>
      </c>
      <c r="L288" s="289" t="str">
        <f t="array" ref="L288">IF(L103="-","-",IF( L103&gt;1,2*STDEV(IF($R$5:$R$84=$G288,L$5:L$84,"-")),"-"))</f>
        <v>-</v>
      </c>
      <c r="M288" s="289" t="str">
        <f t="array" ref="M288">IF(M103="-","-",IF( M103&gt;1,2*STDEV(IF($R$5:$R$84=$G288,M$5:M$84,"-")),"-"))</f>
        <v>-</v>
      </c>
      <c r="N288" s="289" t="str">
        <f t="array" ref="N288">IF(N103="-","-",IF( N103&gt;1,2*STDEV(IF($R$5:$R$84=$G288,N$5:N$84,"-")),"-"))</f>
        <v>-</v>
      </c>
      <c r="O288" s="289"/>
      <c r="P288" s="289"/>
      <c r="Q288" s="289" t="str">
        <f t="array" ref="Q288">IF(Q103="-","-",IF( Q103&gt;1,2*STDEV(IF($R$5:$R$84=$G288,Q$5:Q$84,"-")),"-"))</f>
        <v>-</v>
      </c>
      <c r="R288" s="290" t="str">
        <f t="array" ref="R288">IF( H103="-","-",2*STDEV(IF($R$5:$R$84=$G288,H$5:Q$84,"-")))</f>
        <v>-</v>
      </c>
      <c r="S288" s="291" t="str">
        <f t="array" ref="S288">IF(R288="-","-",0.5*R288)</f>
        <v>-</v>
      </c>
      <c r="T288" s="272"/>
      <c r="U288" s="272"/>
      <c r="V288" s="272"/>
      <c r="W288" s="272"/>
      <c r="X288" s="272"/>
      <c r="Y288" s="141"/>
      <c r="Z288" s="269"/>
      <c r="AA288" s="269"/>
      <c r="AB288" s="269"/>
      <c r="AC288" s="269"/>
      <c r="AD288" s="269"/>
      <c r="AE288" s="269"/>
      <c r="AF288" s="269"/>
      <c r="AG288" s="269"/>
      <c r="AH288" s="269"/>
      <c r="AI288" s="269"/>
      <c r="AJ288" s="269"/>
      <c r="AK288" s="269"/>
      <c r="AL288" s="269"/>
      <c r="AM288" s="269"/>
      <c r="AN288" s="269"/>
      <c r="AO288" s="269"/>
      <c r="AP288" s="269"/>
      <c r="AQ288" s="269"/>
      <c r="AR288" s="269"/>
      <c r="AS288" s="269"/>
      <c r="AT288" s="269"/>
      <c r="AU288" s="269"/>
      <c r="AV288" s="269"/>
      <c r="AW288" s="269"/>
      <c r="AX288" s="269"/>
      <c r="AY288" s="269"/>
      <c r="AZ288" s="269"/>
      <c r="BA288" s="269"/>
      <c r="BB288" s="269"/>
      <c r="BC288" s="269"/>
      <c r="BD288" s="273"/>
      <c r="BE288" s="273"/>
      <c r="BF288" s="12"/>
      <c r="BG288" s="12"/>
      <c r="BH288" s="12"/>
      <c r="BI288" s="12"/>
      <c r="BJ288" s="12"/>
      <c r="BK288" s="12"/>
      <c r="BL288" s="12"/>
      <c r="BM288" s="12"/>
      <c r="BN288" s="12"/>
      <c r="BO288" s="12"/>
      <c r="BP288" s="12"/>
      <c r="BQ288" s="12"/>
      <c r="BR288" s="12"/>
      <c r="BS288" s="12"/>
      <c r="BT288" s="12"/>
      <c r="BU288" s="12"/>
    </row>
    <row r="289" spans="1:73" s="274" customFormat="1" ht="12.75" customHeight="1">
      <c r="A289" s="19"/>
      <c r="B289" s="19"/>
      <c r="C289" s="19"/>
      <c r="D289" s="118"/>
      <c r="E289" s="136"/>
      <c r="F289" s="136"/>
      <c r="G289" s="153">
        <f t="shared" ref="G289:G303" si="39">G288+1</f>
        <v>1</v>
      </c>
      <c r="H289" s="292" t="str">
        <f t="array" ref="H289">IF(H104="-","-",IF( H104&gt;1,2*STDEV(IF($R$5:$R$84=$G289,H$5:H$84,"-")),"-"))</f>
        <v>-</v>
      </c>
      <c r="I289" s="292" t="str">
        <f t="array" ref="I289">IF(I104="-","-",IF( I104&gt;1,2*STDEV(IF($R$5:$R$84=$G289,I$5:I$84,"-")),"-"))</f>
        <v>-</v>
      </c>
      <c r="J289" s="292" t="str">
        <f t="array" ref="J289">IF(J104="-","-",IF( J104&gt;1,2*STDEV(IF($R$5:$R$84=$G289,J$5:J$84,"-")),"-"))</f>
        <v>-</v>
      </c>
      <c r="K289" s="292" t="str">
        <f t="array" ref="K289">IF(K104="-","-",IF( K104&gt;1,2*STDEV(IF($R$5:$R$84=$G289,K$5:K$84,"-")),"-"))</f>
        <v>-</v>
      </c>
      <c r="L289" s="292" t="str">
        <f t="array" ref="L289">IF(L104="-","-",IF( L104&gt;1,2*STDEV(IF($R$5:$R$84=$G289,L$5:L$84,"-")),"-"))</f>
        <v>-</v>
      </c>
      <c r="M289" s="292" t="str">
        <f t="array" ref="M289">IF(M104="-","-",IF( M104&gt;1,2*STDEV(IF($R$5:$R$84=$G289,M$5:M$84,"-")),"-"))</f>
        <v>-</v>
      </c>
      <c r="N289" s="292" t="str">
        <f t="array" ref="N289">IF(N104="-","-",IF( N104&gt;1,2*STDEV(IF($R$5:$R$84=$G289,N$5:N$84,"-")),"-"))</f>
        <v>-</v>
      </c>
      <c r="O289" s="292"/>
      <c r="P289" s="292"/>
      <c r="Q289" s="292" t="str">
        <f t="array" ref="Q289">IF(Q104="-","-",IF( Q104&gt;1,2*STDEV(IF($R$5:$R$84=$G289,Q$5:Q$84,"-")),"-"))</f>
        <v>-</v>
      </c>
      <c r="R289" s="293" t="str">
        <f t="array" ref="R289">IF( H104="-","-",2*STDEV(IF($R$5:$R$84=$G289,H$5:Q$84,"-")))</f>
        <v>-</v>
      </c>
      <c r="S289" s="294" t="str">
        <f t="array" ref="S289">IF(R289="-","-",0.5*R289)</f>
        <v>-</v>
      </c>
      <c r="T289" s="272"/>
      <c r="U289" s="272"/>
      <c r="V289" s="272"/>
      <c r="W289" s="272"/>
      <c r="X289" s="272"/>
      <c r="Y289" s="141"/>
      <c r="Z289" s="269"/>
      <c r="AA289" s="269"/>
      <c r="AB289" s="269"/>
      <c r="AC289" s="269"/>
      <c r="AD289" s="269"/>
      <c r="AE289" s="269"/>
      <c r="AF289" s="269"/>
      <c r="AG289" s="269"/>
      <c r="AH289" s="269"/>
      <c r="AI289" s="269"/>
      <c r="AJ289" s="269"/>
      <c r="AK289" s="269"/>
      <c r="AL289" s="269"/>
      <c r="AM289" s="269"/>
      <c r="AN289" s="269"/>
      <c r="AO289" s="269"/>
      <c r="AP289" s="269"/>
      <c r="AQ289" s="269"/>
      <c r="AR289" s="269"/>
      <c r="AS289" s="269"/>
      <c r="AT289" s="269"/>
      <c r="AU289" s="269"/>
      <c r="AV289" s="269"/>
      <c r="AW289" s="269"/>
      <c r="AX289" s="269"/>
      <c r="AY289" s="269"/>
      <c r="AZ289" s="269"/>
      <c r="BA289" s="269"/>
      <c r="BB289" s="269"/>
      <c r="BC289" s="269"/>
      <c r="BD289" s="273"/>
      <c r="BE289" s="273"/>
      <c r="BF289" s="12"/>
      <c r="BG289" s="12"/>
      <c r="BH289" s="12"/>
      <c r="BI289" s="12"/>
      <c r="BJ289" s="12"/>
      <c r="BK289" s="12"/>
      <c r="BL289" s="12"/>
      <c r="BM289" s="12"/>
      <c r="BN289" s="12"/>
      <c r="BO289" s="12"/>
      <c r="BP289" s="12"/>
      <c r="BQ289" s="12"/>
      <c r="BR289" s="12"/>
      <c r="BS289" s="12"/>
      <c r="BT289" s="12"/>
      <c r="BU289" s="12"/>
    </row>
    <row r="290" spans="1:73" s="274" customFormat="1" ht="12.75" customHeight="1">
      <c r="A290" s="19"/>
      <c r="B290" s="19"/>
      <c r="C290" s="19"/>
      <c r="D290" s="118"/>
      <c r="E290" s="136"/>
      <c r="F290" s="136"/>
      <c r="G290" s="153">
        <f t="shared" si="39"/>
        <v>2</v>
      </c>
      <c r="H290" s="292">
        <f t="array" ref="H290">IF(H105="-","-",IF( H105&gt;1,2*STDEV(IF($R$5:$R$84=$G290,H$5:H$84,"-")),"-"))</f>
        <v>0</v>
      </c>
      <c r="I290" s="292">
        <f t="array" ref="I290">IF(I105="-","-",IF( I105&gt;1,2*STDEV(IF($R$5:$R$84=$G290,I$5:I$84,"-")),"-"))</f>
        <v>0</v>
      </c>
      <c r="J290" s="292">
        <f t="array" ref="J290">IF(J105="-","-",IF( J105&gt;1,2*STDEV(IF($R$5:$R$84=$G290,J$5:J$84,"-")),"-"))</f>
        <v>0</v>
      </c>
      <c r="K290" s="292">
        <f t="array" ref="K290">IF(K105="-","-",IF( K105&gt;1,2*STDEV(IF($R$5:$R$84=$G290,K$5:K$84,"-")),"-"))</f>
        <v>0</v>
      </c>
      <c r="L290" s="292">
        <f t="array" ref="L290">IF(L105="-","-",IF( L105&gt;1,2*STDEV(IF($R$5:$R$84=$G290,L$5:L$84,"-")),"-"))</f>
        <v>1.4142135623730951</v>
      </c>
      <c r="M290" s="292">
        <f t="array" ref="M290">IF(M105="-","-",IF( M105&gt;1,2*STDEV(IF($R$5:$R$84=$G290,M$5:M$84,"-")),"-"))</f>
        <v>0</v>
      </c>
      <c r="N290" s="292">
        <f t="array" ref="N290">IF(N105="-","-",IF( N105&gt;1,2*STDEV(IF($R$5:$R$84=$G290,N$5:N$84,"-")),"-"))</f>
        <v>0</v>
      </c>
      <c r="O290" s="292"/>
      <c r="P290" s="292"/>
      <c r="Q290" s="292">
        <f t="array" ref="Q290">IF(Q105="-","-",IF( Q105&gt;1,2*STDEV(IF($R$5:$R$84=$G290,Q$5:Q$84,"-")),"-"))</f>
        <v>0</v>
      </c>
      <c r="R290" s="293">
        <f t="array" ref="R290">IF( H105="-","-",2*STDEV(IF($R$5:$R$84=$G290,H$5:Q$84,"-")))</f>
        <v>0.44721359549995859</v>
      </c>
      <c r="S290" s="294">
        <f t="array" ref="S290">IF(R290="-","-",0.5*R290)</f>
        <v>0.2236067977499793</v>
      </c>
      <c r="T290" s="272"/>
      <c r="U290" s="272"/>
      <c r="V290" s="272"/>
      <c r="W290" s="272"/>
      <c r="X290" s="272"/>
      <c r="Y290" s="141"/>
      <c r="Z290" s="269"/>
      <c r="AA290" s="269"/>
      <c r="AB290" s="269"/>
      <c r="AC290" s="269"/>
      <c r="AD290" s="269"/>
      <c r="AE290" s="269"/>
      <c r="AF290" s="269"/>
      <c r="AG290" s="269"/>
      <c r="AH290" s="269"/>
      <c r="AI290" s="269"/>
      <c r="AJ290" s="269"/>
      <c r="AK290" s="269"/>
      <c r="AL290" s="269"/>
      <c r="AM290" s="269"/>
      <c r="AN290" s="269"/>
      <c r="AO290" s="269"/>
      <c r="AP290" s="269"/>
      <c r="AQ290" s="269"/>
      <c r="AR290" s="269"/>
      <c r="AS290" s="269"/>
      <c r="AT290" s="269"/>
      <c r="AU290" s="269"/>
      <c r="AV290" s="269"/>
      <c r="AW290" s="269"/>
      <c r="AX290" s="269"/>
      <c r="AY290" s="269"/>
      <c r="AZ290" s="269"/>
      <c r="BA290" s="269"/>
      <c r="BB290" s="269"/>
      <c r="BC290" s="269"/>
      <c r="BD290" s="273"/>
      <c r="BE290" s="273"/>
      <c r="BF290" s="12"/>
      <c r="BG290" s="12"/>
      <c r="BH290" s="12"/>
      <c r="BI290" s="12"/>
      <c r="BJ290" s="12"/>
      <c r="BK290" s="12"/>
      <c r="BL290" s="12"/>
      <c r="BM290" s="12"/>
      <c r="BN290" s="12"/>
      <c r="BO290" s="12"/>
      <c r="BP290" s="12"/>
      <c r="BQ290" s="12"/>
      <c r="BR290" s="12"/>
      <c r="BS290" s="12"/>
      <c r="BT290" s="12"/>
      <c r="BU290" s="12"/>
    </row>
    <row r="291" spans="1:73" s="274" customFormat="1" ht="12.75" customHeight="1">
      <c r="A291" s="19"/>
      <c r="B291" s="19"/>
      <c r="C291" s="19"/>
      <c r="D291" s="118"/>
      <c r="E291" s="136"/>
      <c r="F291" s="136"/>
      <c r="G291" s="153">
        <f t="shared" si="39"/>
        <v>3</v>
      </c>
      <c r="H291" s="292">
        <f t="array" ref="H291">IF(H106="-","-",IF( H106&gt;1,2*STDEV(IF($R$5:$R$84=$G291,H$5:H$84,"-")),"-"))</f>
        <v>0</v>
      </c>
      <c r="I291" s="292">
        <f t="array" ref="I291">IF(I106="-","-",IF( I106&gt;1,2*STDEV(IF($R$5:$R$84=$G291,I$5:I$84,"-")),"-"))</f>
        <v>0</v>
      </c>
      <c r="J291" s="292">
        <f t="array" ref="J291">IF(J106="-","-",IF( J106&gt;1,2*STDEV(IF($R$5:$R$84=$G291,J$5:J$84,"-")),"-"))</f>
        <v>0.66666666666666552</v>
      </c>
      <c r="K291" s="292">
        <f t="array" ref="K291">IF(K106="-","-",IF( K106&gt;1,2*STDEV(IF($R$5:$R$84=$G291,K$5:K$84,"-")),"-"))</f>
        <v>2</v>
      </c>
      <c r="L291" s="292">
        <f t="array" ref="L291">IF(L106="-","-",IF( L106&gt;1,2*STDEV(IF($R$5:$R$84=$G291,L$5:L$84,"-")),"-"))</f>
        <v>0</v>
      </c>
      <c r="M291" s="292">
        <f t="array" ref="M291">IF(M106="-","-",IF( M106&gt;1,2*STDEV(IF($R$5:$R$84=$G291,M$5:M$84,"-")),"-"))</f>
        <v>0.66666666666666552</v>
      </c>
      <c r="N291" s="292">
        <f t="array" ref="N291">IF(N106="-","-",IF( N106&gt;1,2*STDEV(IF($R$5:$R$84=$G291,N$5:N$84,"-")),"-"))</f>
        <v>1.452966314513559</v>
      </c>
      <c r="O291" s="292"/>
      <c r="P291" s="292"/>
      <c r="Q291" s="292">
        <f t="array" ref="Q291">IF(Q106="-","-",IF( Q106&gt;1,2*STDEV(IF($R$5:$R$84=$G291,Q$5:Q$84,"-")),"-"))</f>
        <v>0.88191710368819731</v>
      </c>
      <c r="R291" s="293">
        <f t="array" ref="R291">IF( H106="-","-",2*STDEV(IF($R$5:$R$84=$G291,H$5:Q$84,"-")))</f>
        <v>1.0366126969869935</v>
      </c>
      <c r="S291" s="294">
        <f t="array" ref="S291">IF(R291="-","-",0.5*R291)</f>
        <v>0.51830634849349677</v>
      </c>
      <c r="T291" s="272"/>
      <c r="U291" s="272"/>
      <c r="V291" s="272"/>
      <c r="W291" s="272"/>
      <c r="X291" s="272"/>
      <c r="Y291" s="141"/>
      <c r="Z291" s="269"/>
      <c r="AA291" s="269"/>
      <c r="AB291" s="269"/>
      <c r="AC291" s="269"/>
      <c r="AD291" s="269"/>
      <c r="AE291" s="269"/>
      <c r="AF291" s="269"/>
      <c r="AG291" s="269"/>
      <c r="AH291" s="269"/>
      <c r="AI291" s="269"/>
      <c r="AJ291" s="269"/>
      <c r="AK291" s="269"/>
      <c r="AL291" s="269"/>
      <c r="AM291" s="269"/>
      <c r="AN291" s="269"/>
      <c r="AO291" s="269"/>
      <c r="AP291" s="269"/>
      <c r="AQ291" s="269"/>
      <c r="AR291" s="269"/>
      <c r="AS291" s="269"/>
      <c r="AT291" s="269"/>
      <c r="AU291" s="269"/>
      <c r="AV291" s="269"/>
      <c r="AW291" s="269"/>
      <c r="AX291" s="269"/>
      <c r="AY291" s="269"/>
      <c r="AZ291" s="269"/>
      <c r="BA291" s="269"/>
      <c r="BB291" s="269"/>
      <c r="BC291" s="269"/>
      <c r="BD291" s="273"/>
      <c r="BE291" s="273"/>
      <c r="BF291" s="12"/>
      <c r="BG291" s="12"/>
      <c r="BH291" s="12"/>
      <c r="BI291" s="12"/>
      <c r="BJ291" s="12"/>
      <c r="BK291" s="12"/>
      <c r="BL291" s="12"/>
      <c r="BM291" s="12"/>
      <c r="BN291" s="12"/>
      <c r="BO291" s="12"/>
      <c r="BP291" s="12"/>
      <c r="BQ291" s="12"/>
      <c r="BR291" s="12"/>
      <c r="BS291" s="12"/>
      <c r="BT291" s="12"/>
      <c r="BU291" s="12"/>
    </row>
    <row r="292" spans="1:73" s="274" customFormat="1" ht="12.75" customHeight="1">
      <c r="A292" s="19"/>
      <c r="B292" s="19"/>
      <c r="C292" s="19"/>
      <c r="D292" s="118"/>
      <c r="E292" s="136"/>
      <c r="F292" s="136"/>
      <c r="G292" s="153">
        <f t="shared" si="39"/>
        <v>4</v>
      </c>
      <c r="H292" s="292">
        <f t="array" ref="H292">IF(H107="-","-",IF( H107&gt;1,2*STDEV(IF($R$5:$R$84=$G292,H$5:H$84,"-")),"-"))</f>
        <v>0.85280286542244177</v>
      </c>
      <c r="I292" s="292">
        <f t="array" ref="I292">IF(I107="-","-",IF( I107&gt;1,2*STDEV(IF($R$5:$R$84=$G292,I$5:I$84,"-")),"-"))</f>
        <v>0.68870044315018164</v>
      </c>
      <c r="J292" s="292">
        <f t="array" ref="J292">IF(J107="-","-",IF( J107&gt;1,2*STDEV(IF($R$5:$R$84=$G292,J$5:J$84,"-")),"-"))</f>
        <v>1.7513405368143939</v>
      </c>
      <c r="K292" s="292">
        <f t="array" ref="K292">IF(K107="-","-",IF( K107&gt;1,2*STDEV(IF($R$5:$R$84=$G292,K$5:K$84,"-")),"-"))</f>
        <v>1.1524162620801202</v>
      </c>
      <c r="L292" s="292">
        <f t="array" ref="L292">IF(L107="-","-",IF( L107&gt;1,2*STDEV(IF($R$5:$R$84=$G292,L$5:L$84,"-")),"-"))</f>
        <v>1.3006535298622304</v>
      </c>
      <c r="M292" s="292">
        <f t="array" ref="M292">IF(M107="-","-",IF( M107&gt;1,2*STDEV(IF($R$5:$R$84=$G292,M$5:M$84,"-")),"-"))</f>
        <v>1.3006535298622304</v>
      </c>
      <c r="N292" s="292">
        <f t="array" ref="N292">IF(N107="-","-",IF( N107&gt;1,2*STDEV(IF($R$5:$R$84=$G292,N$5:N$84,"-")),"-"))</f>
        <v>1.0368697190241645</v>
      </c>
      <c r="O292" s="292"/>
      <c r="P292" s="292"/>
      <c r="Q292" s="292">
        <f t="array" ref="Q292">IF(Q107="-","-",IF( Q107&gt;1,2*STDEV(IF($R$5:$R$84=$G292,Q$5:Q$84,"-")),"-"))</f>
        <v>2.0430156738209968</v>
      </c>
      <c r="R292" s="293">
        <f t="array" ref="R292">IF( H107="-","-",2*STDEV(IF($R$5:$R$84=$G292,H$5:Q$84,"-")))</f>
        <v>1.4525205108503154</v>
      </c>
      <c r="S292" s="294">
        <f t="array" ref="S292">IF(R292="-","-",0.5*R292)</f>
        <v>0.72626025542515771</v>
      </c>
      <c r="T292" s="272"/>
      <c r="U292" s="272"/>
      <c r="V292" s="272"/>
      <c r="W292" s="272"/>
      <c r="X292" s="272"/>
      <c r="Y292" s="141"/>
      <c r="Z292" s="269"/>
      <c r="AA292" s="269"/>
      <c r="AB292" s="269"/>
      <c r="AC292" s="269"/>
      <c r="AD292" s="269"/>
      <c r="AE292" s="269"/>
      <c r="AF292" s="269"/>
      <c r="AG292" s="269"/>
      <c r="AH292" s="269"/>
      <c r="AI292" s="269"/>
      <c r="AJ292" s="269"/>
      <c r="AK292" s="269"/>
      <c r="AL292" s="269"/>
      <c r="AM292" s="269"/>
      <c r="AN292" s="269"/>
      <c r="AO292" s="269"/>
      <c r="AP292" s="269"/>
      <c r="AQ292" s="269"/>
      <c r="AR292" s="269"/>
      <c r="AS292" s="269"/>
      <c r="AT292" s="269"/>
      <c r="AU292" s="269"/>
      <c r="AV292" s="269"/>
      <c r="AW292" s="269"/>
      <c r="AX292" s="269"/>
      <c r="AY292" s="269"/>
      <c r="AZ292" s="269"/>
      <c r="BA292" s="269"/>
      <c r="BB292" s="269"/>
      <c r="BC292" s="269"/>
      <c r="BD292" s="273"/>
      <c r="BE292" s="273"/>
      <c r="BF292" s="12"/>
      <c r="BG292" s="12"/>
      <c r="BH292" s="12"/>
      <c r="BI292" s="12"/>
      <c r="BJ292" s="12"/>
      <c r="BK292" s="12"/>
      <c r="BL292" s="12"/>
      <c r="BM292" s="12"/>
      <c r="BN292" s="12"/>
      <c r="BO292" s="12"/>
      <c r="BP292" s="12"/>
      <c r="BQ292" s="12"/>
      <c r="BR292" s="12"/>
      <c r="BS292" s="12"/>
      <c r="BT292" s="12"/>
      <c r="BU292" s="12"/>
    </row>
    <row r="293" spans="1:73" s="274" customFormat="1" ht="12.75" customHeight="1">
      <c r="A293" s="19"/>
      <c r="B293" s="19"/>
      <c r="C293" s="19"/>
      <c r="D293" s="118"/>
      <c r="E293" s="136"/>
      <c r="F293" s="136"/>
      <c r="G293" s="153">
        <f t="shared" si="39"/>
        <v>5</v>
      </c>
      <c r="H293" s="292">
        <f t="array" ref="H293">IF(H108="-","-",IF( H108&gt;1,2*STDEV(IF($R$5:$R$84=$G293,H$5:H$84,"-")),"-"))</f>
        <v>1.0966377611066296</v>
      </c>
      <c r="I293" s="292">
        <f t="array" ref="I293">IF(I108="-","-",IF( I108&gt;1,2*STDEV(IF($R$5:$R$84=$G293,I$5:I$84,"-")),"-"))</f>
        <v>0.45883146774112354</v>
      </c>
      <c r="J293" s="292">
        <f t="array" ref="J293">IF(J108="-","-",IF( J108&gt;1,2*STDEV(IF($R$5:$R$84=$G293,J$5:J$84,"-")),"-"))</f>
        <v>2.3644541177307281</v>
      </c>
      <c r="K293" s="292">
        <f t="array" ref="K293">IF(K108="-","-",IF( K108&gt;1,2*STDEV(IF($R$5:$R$84=$G293,K$5:K$84,"-")),"-"))</f>
        <v>0.45883146774112354</v>
      </c>
      <c r="L293" s="292">
        <f t="array" ref="L293">IF(L108="-","-",IF( L108&gt;1,2*STDEV(IF($R$5:$R$84=$G293,L$5:L$84,"-")),"-"))</f>
        <v>1.1547005383792515</v>
      </c>
      <c r="M293" s="292">
        <f t="array" ref="M293">IF(M108="-","-",IF( M108&gt;1,2*STDEV(IF($R$5:$R$84=$G293,M$5:M$84,"-")),"-"))</f>
        <v>3.4130811310335925</v>
      </c>
      <c r="N293" s="292">
        <f t="array" ref="N293">IF(N108="-","-",IF( N108&gt;1,2*STDEV(IF($R$5:$R$84=$G293,N$5:N$84,"-")),"-"))</f>
        <v>1.1342617456312003</v>
      </c>
      <c r="O293" s="292"/>
      <c r="P293" s="292"/>
      <c r="Q293" s="292">
        <f t="array" ref="Q293">IF(Q108="-","-",IF( Q108&gt;1,2*STDEV(IF($R$5:$R$84=$G293,Q$5:Q$84,"-")),"-"))</f>
        <v>4.6591418028625489</v>
      </c>
      <c r="R293" s="293">
        <f t="array" ref="R293">IF( H108="-","-",2*STDEV(IF($R$5:$R$84=$G293,H$5:Q$84,"-")))</f>
        <v>3.2951545417154762</v>
      </c>
      <c r="S293" s="294">
        <f t="array" ref="S293">IF(R293="-","-",0.5*R293)</f>
        <v>1.6475772708577381</v>
      </c>
      <c r="T293" s="272"/>
      <c r="U293" s="272"/>
      <c r="V293" s="272"/>
      <c r="W293" s="272"/>
      <c r="X293" s="272"/>
      <c r="Y293" s="141"/>
      <c r="Z293" s="269"/>
      <c r="AA293" s="269"/>
      <c r="AB293" s="269"/>
      <c r="AC293" s="269"/>
      <c r="AD293" s="269"/>
      <c r="AE293" s="269"/>
      <c r="AF293" s="269"/>
      <c r="AG293" s="269"/>
      <c r="AH293" s="269"/>
      <c r="AI293" s="269"/>
      <c r="AJ293" s="269"/>
      <c r="AK293" s="269"/>
      <c r="AL293" s="269"/>
      <c r="AM293" s="269"/>
      <c r="AN293" s="269"/>
      <c r="AO293" s="269"/>
      <c r="AP293" s="269"/>
      <c r="AQ293" s="269"/>
      <c r="AR293" s="269"/>
      <c r="AS293" s="269"/>
      <c r="AT293" s="269"/>
      <c r="AU293" s="269"/>
      <c r="AV293" s="269"/>
      <c r="AW293" s="269"/>
      <c r="AX293" s="269"/>
      <c r="AY293" s="269"/>
      <c r="AZ293" s="269"/>
      <c r="BA293" s="269"/>
      <c r="BB293" s="269"/>
      <c r="BC293" s="269"/>
      <c r="BD293" s="273"/>
      <c r="BE293" s="273"/>
      <c r="BF293" s="12"/>
      <c r="BG293" s="12"/>
      <c r="BH293" s="12"/>
      <c r="BI293" s="12"/>
      <c r="BJ293" s="12"/>
      <c r="BK293" s="12"/>
      <c r="BL293" s="12"/>
      <c r="BM293" s="12"/>
      <c r="BN293" s="12"/>
      <c r="BO293" s="12"/>
      <c r="BP293" s="12"/>
      <c r="BQ293" s="12"/>
      <c r="BR293" s="12"/>
      <c r="BS293" s="12"/>
      <c r="BT293" s="12"/>
      <c r="BU293" s="12"/>
    </row>
    <row r="294" spans="1:73" s="274" customFormat="1" ht="12.75" customHeight="1">
      <c r="A294" s="19"/>
      <c r="B294" s="19"/>
      <c r="C294" s="19"/>
      <c r="D294" s="118"/>
      <c r="E294" s="136"/>
      <c r="F294" s="136"/>
      <c r="G294" s="153">
        <f t="shared" si="39"/>
        <v>6</v>
      </c>
      <c r="H294" s="292">
        <f t="array" ref="H294">IF(H109="-","-",IF( H109&gt;1,2*STDEV(IF($R$5:$R$84=$G294,H$5:H$84,"-")),"-"))</f>
        <v>1.3719886811400683</v>
      </c>
      <c r="I294" s="292">
        <f t="array" ref="I294">IF(I109="-","-",IF( I109&gt;1,2*STDEV(IF($R$5:$R$84=$G294,I$5:I$84,"-")),"-"))</f>
        <v>1.2718675476729209</v>
      </c>
      <c r="J294" s="292">
        <f t="array" ref="J294">IF(J109="-","-",IF( J109&gt;1,2*STDEV(IF($R$5:$R$84=$G294,J$5:J$84,"-")),"-"))</f>
        <v>2.9255467060725193</v>
      </c>
      <c r="K294" s="292">
        <f t="array" ref="K294">IF(K109="-","-",IF( K109&gt;1,2*STDEV(IF($R$5:$R$84=$G294,K$5:K$84,"-")),"-"))</f>
        <v>0.7859052479933758</v>
      </c>
      <c r="L294" s="292">
        <f t="array" ref="L294">IF(L109="-","-",IF( L109&gt;1,2*STDEV(IF($R$5:$R$84=$G294,L$5:L$84,"-")),"-"))</f>
        <v>1.200490095997562</v>
      </c>
      <c r="M294" s="292">
        <f t="array" ref="M294">IF(M109="-","-",IF( M109&gt;1,2*STDEV(IF($R$5:$R$84=$G294,M$5:M$84,"-")),"-"))</f>
        <v>3.3519090258607962</v>
      </c>
      <c r="N294" s="292">
        <f t="array" ref="N294">IF(N109="-","-",IF( N109&gt;1,2*STDEV(IF($R$5:$R$84=$G294,N$5:N$84,"-")),"-"))</f>
        <v>1.0571882797418488</v>
      </c>
      <c r="O294" s="292"/>
      <c r="P294" s="292"/>
      <c r="Q294" s="292">
        <f t="array" ref="Q294">IF(Q109="-","-",IF( Q109&gt;1,2*STDEV(IF($R$5:$R$84=$G294,Q$5:Q$84,"-")),"-"))</f>
        <v>5.2412391889031467</v>
      </c>
      <c r="R294" s="293">
        <f t="array" ref="R294">IF( H109="-","-",2*STDEV(IF($R$5:$R$84=$G294,H$5:Q$84,"-")))</f>
        <v>4.04767963248573</v>
      </c>
      <c r="S294" s="294">
        <f t="array" ref="S294">IF(R294="-","-",0.5*R294)</f>
        <v>2.023839816242865</v>
      </c>
      <c r="T294" s="272"/>
      <c r="U294" s="272"/>
      <c r="V294" s="272"/>
      <c r="W294" s="272"/>
      <c r="X294" s="272"/>
      <c r="Y294" s="141"/>
      <c r="Z294" s="269"/>
      <c r="AA294" s="269"/>
      <c r="AB294" s="269"/>
      <c r="AC294" s="269"/>
      <c r="AD294" s="269"/>
      <c r="AE294" s="269"/>
      <c r="AF294" s="269"/>
      <c r="AG294" s="269"/>
      <c r="AH294" s="269"/>
      <c r="AI294" s="269"/>
      <c r="AJ294" s="269"/>
      <c r="AK294" s="269"/>
      <c r="AL294" s="269"/>
      <c r="AM294" s="269"/>
      <c r="AN294" s="269"/>
      <c r="AO294" s="269"/>
      <c r="AP294" s="269"/>
      <c r="AQ294" s="269"/>
      <c r="AR294" s="269"/>
      <c r="AS294" s="269"/>
      <c r="AT294" s="269"/>
      <c r="AU294" s="269"/>
      <c r="AV294" s="269"/>
      <c r="AW294" s="269"/>
      <c r="AX294" s="269"/>
      <c r="AY294" s="269"/>
      <c r="AZ294" s="269"/>
      <c r="BA294" s="269"/>
      <c r="BB294" s="269"/>
      <c r="BC294" s="269"/>
      <c r="BD294" s="273"/>
      <c r="BE294" s="273"/>
      <c r="BF294" s="12"/>
      <c r="BG294" s="12"/>
      <c r="BH294" s="12"/>
      <c r="BI294" s="12"/>
      <c r="BJ294" s="12"/>
      <c r="BK294" s="12"/>
      <c r="BL294" s="12"/>
      <c r="BM294" s="12"/>
      <c r="BN294" s="12"/>
      <c r="BO294" s="12"/>
      <c r="BP294" s="12"/>
      <c r="BQ294" s="12"/>
      <c r="BR294" s="12"/>
      <c r="BS294" s="12"/>
      <c r="BT294" s="12"/>
      <c r="BU294" s="12"/>
    </row>
    <row r="295" spans="1:73" s="274" customFormat="1" ht="12.75" customHeight="1">
      <c r="A295" s="19"/>
      <c r="B295" s="19"/>
      <c r="C295" s="19"/>
      <c r="D295" s="118"/>
      <c r="E295" s="136"/>
      <c r="F295" s="136"/>
      <c r="G295" s="153">
        <f t="shared" si="39"/>
        <v>7</v>
      </c>
      <c r="H295" s="292">
        <f t="array" ref="H295">IF(H110="-","-",IF( H110&gt;1,2*STDEV(IF($R$5:$R$84=$G295,H$5:H$84,"-")),"-"))</f>
        <v>0</v>
      </c>
      <c r="I295" s="292">
        <f t="array" ref="I295">IF(I110="-","-",IF( I110&gt;1,2*STDEV(IF($R$5:$R$84=$G295,I$5:I$84,"-")),"-"))</f>
        <v>0.75592894601845451</v>
      </c>
      <c r="J295" s="292">
        <f t="array" ref="J295">IF(J110="-","-",IF( J110&gt;1,2*STDEV(IF($R$5:$R$84=$G295,J$5:J$84,"-")),"-"))</f>
        <v>0</v>
      </c>
      <c r="K295" s="292">
        <f t="array" ref="K295">IF(K110="-","-",IF( K110&gt;1,2*STDEV(IF($R$5:$R$84=$G295,K$5:K$84,"-")),"-"))</f>
        <v>0</v>
      </c>
      <c r="L295" s="292">
        <f t="array" ref="L295">IF(L110="-","-",IF( L110&gt;1,2*STDEV(IF($R$5:$R$84=$G295,L$5:L$84,"-")),"-"))</f>
        <v>2.507132682112037</v>
      </c>
      <c r="M295" s="292">
        <f t="array" ref="M295">IF(M110="-","-",IF( M110&gt;1,2*STDEV(IF($R$5:$R$84=$G295,M$5:M$84,"-")),"-"))</f>
        <v>1.0690449676496976</v>
      </c>
      <c r="N295" s="292">
        <f t="array" ref="N295">IF(N110="-","-",IF( N110&gt;1,2*STDEV(IF($R$5:$R$84=$G295,N$5:N$84,"-")),"-"))</f>
        <v>2.7945525240230884</v>
      </c>
      <c r="O295" s="292"/>
      <c r="P295" s="292"/>
      <c r="Q295" s="292">
        <f t="array" ref="Q295">IF(Q110="-","-",IF( Q110&gt;1,2*STDEV(IF($R$5:$R$84=$G295,Q$5:Q$84,"-")),"-"))</f>
        <v>7.2768386647211676</v>
      </c>
      <c r="R295" s="293">
        <f t="array" ref="R295">IF( H110="-","-",2*STDEV(IF($R$5:$R$84=$G295,H$5:Q$84,"-")))</f>
        <v>5.1072148860547806</v>
      </c>
      <c r="S295" s="294">
        <f t="array" ref="S295">IF(R295="-","-",0.5*R295)</f>
        <v>2.5536074430273903</v>
      </c>
      <c r="T295" s="272"/>
      <c r="U295" s="272"/>
      <c r="V295" s="272"/>
      <c r="W295" s="272"/>
      <c r="X295" s="272"/>
      <c r="Y295" s="141"/>
      <c r="Z295" s="269"/>
      <c r="AA295" s="269"/>
      <c r="AB295" s="269"/>
      <c r="AC295" s="269"/>
      <c r="AD295" s="269"/>
      <c r="AE295" s="269"/>
      <c r="AF295" s="269"/>
      <c r="AG295" s="269"/>
      <c r="AH295" s="269"/>
      <c r="AI295" s="269"/>
      <c r="AJ295" s="269"/>
      <c r="AK295" s="269"/>
      <c r="AL295" s="269"/>
      <c r="AM295" s="269"/>
      <c r="AN295" s="269"/>
      <c r="AO295" s="269"/>
      <c r="AP295" s="269"/>
      <c r="AQ295" s="269"/>
      <c r="AR295" s="269"/>
      <c r="AS295" s="269"/>
      <c r="AT295" s="269"/>
      <c r="AU295" s="269"/>
      <c r="AV295" s="269"/>
      <c r="AW295" s="269"/>
      <c r="AX295" s="269"/>
      <c r="AY295" s="269"/>
      <c r="AZ295" s="269"/>
      <c r="BA295" s="269"/>
      <c r="BB295" s="269"/>
      <c r="BC295" s="269"/>
      <c r="BD295" s="273"/>
      <c r="BE295" s="273"/>
      <c r="BF295" s="12"/>
      <c r="BG295" s="12"/>
      <c r="BH295" s="12"/>
      <c r="BI295" s="12"/>
      <c r="BJ295" s="12"/>
      <c r="BK295" s="12"/>
      <c r="BL295" s="12"/>
      <c r="BM295" s="12"/>
      <c r="BN295" s="12"/>
      <c r="BO295" s="12"/>
      <c r="BP295" s="12"/>
      <c r="BQ295" s="12"/>
      <c r="BR295" s="12"/>
      <c r="BS295" s="12"/>
      <c r="BT295" s="12"/>
      <c r="BU295" s="12"/>
    </row>
    <row r="296" spans="1:73" s="274" customFormat="1" ht="12.75" customHeight="1">
      <c r="A296" s="19"/>
      <c r="B296" s="19"/>
      <c r="C296" s="19"/>
      <c r="D296" s="118"/>
      <c r="E296" s="136"/>
      <c r="F296" s="136"/>
      <c r="G296" s="153">
        <f t="shared" si="39"/>
        <v>8</v>
      </c>
      <c r="H296" s="292" t="str">
        <f t="array" ref="H296">IF(H111="-","-",IF( H111&gt;1,2*STDEV(IF($R$5:$R$84=$G296,H$5:H$84,"-")),"-"))</f>
        <v>-</v>
      </c>
      <c r="I296" s="292" t="str">
        <f t="array" ref="I296">IF(I111="-","-",IF( I111&gt;1,2*STDEV(IF($R$5:$R$84=$G296,I$5:I$84,"-")),"-"))</f>
        <v>-</v>
      </c>
      <c r="J296" s="292" t="str">
        <f t="array" ref="J296">IF(J111="-","-",IF( J111&gt;1,2*STDEV(IF($R$5:$R$84=$G296,J$5:J$84,"-")),"-"))</f>
        <v>-</v>
      </c>
      <c r="K296" s="292" t="str">
        <f t="array" ref="K296">IF(K111="-","-",IF( K111&gt;1,2*STDEV(IF($R$5:$R$84=$G296,K$5:K$84,"-")),"-"))</f>
        <v>-</v>
      </c>
      <c r="L296" s="292" t="str">
        <f t="array" ref="L296">IF(L111="-","-",IF( L111&gt;1,2*STDEV(IF($R$5:$R$84=$G296,L$5:L$84,"-")),"-"))</f>
        <v>-</v>
      </c>
      <c r="M296" s="292" t="str">
        <f t="array" ref="M296">IF(M111="-","-",IF( M111&gt;1,2*STDEV(IF($R$5:$R$84=$G296,M$5:M$84,"-")),"-"))</f>
        <v>-</v>
      </c>
      <c r="N296" s="292" t="str">
        <f t="array" ref="N296">IF(N111="-","-",IF( N111&gt;1,2*STDEV(IF($R$5:$R$84=$G296,N$5:N$84,"-")),"-"))</f>
        <v>-</v>
      </c>
      <c r="O296" s="292"/>
      <c r="P296" s="292"/>
      <c r="Q296" s="292" t="str">
        <f t="array" ref="Q296">IF(Q111="-","-",IF( Q111&gt;1,2*STDEV(IF($R$5:$R$84=$G296,Q$5:Q$84,"-")),"-"))</f>
        <v>-</v>
      </c>
      <c r="R296" s="293" t="str">
        <f t="array" ref="R296">IF( H111="-","-",2*STDEV(IF($R$5:$R$84=$G296,H$5:Q$84,"-")))</f>
        <v>-</v>
      </c>
      <c r="S296" s="294" t="str">
        <f t="array" ref="S296">IF(R296="-","-",0.5*R296)</f>
        <v>-</v>
      </c>
      <c r="T296" s="272"/>
      <c r="U296" s="272"/>
      <c r="V296" s="272"/>
      <c r="W296" s="272"/>
      <c r="X296" s="272"/>
      <c r="Y296" s="141"/>
      <c r="Z296" s="269"/>
      <c r="AA296" s="269"/>
      <c r="AB296" s="269"/>
      <c r="AC296" s="269"/>
      <c r="AD296" s="269"/>
      <c r="AE296" s="269"/>
      <c r="AF296" s="269"/>
      <c r="AG296" s="269"/>
      <c r="AH296" s="269"/>
      <c r="AI296" s="269"/>
      <c r="AJ296" s="269"/>
      <c r="AK296" s="269"/>
      <c r="AL296" s="269"/>
      <c r="AM296" s="269"/>
      <c r="AN296" s="269"/>
      <c r="AO296" s="269"/>
      <c r="AP296" s="269"/>
      <c r="AQ296" s="269"/>
      <c r="AR296" s="269"/>
      <c r="AS296" s="269"/>
      <c r="AT296" s="269"/>
      <c r="AU296" s="269"/>
      <c r="AV296" s="269"/>
      <c r="AW296" s="269"/>
      <c r="AX296" s="269"/>
      <c r="AY296" s="269"/>
      <c r="AZ296" s="269"/>
      <c r="BA296" s="269"/>
      <c r="BB296" s="269"/>
      <c r="BC296" s="269"/>
      <c r="BD296" s="273"/>
      <c r="BE296" s="273"/>
      <c r="BF296" s="12"/>
      <c r="BG296" s="12"/>
      <c r="BH296" s="12"/>
      <c r="BI296" s="12"/>
      <c r="BJ296" s="12"/>
      <c r="BK296" s="12"/>
      <c r="BL296" s="12"/>
      <c r="BM296" s="12"/>
      <c r="BN296" s="12"/>
      <c r="BO296" s="12"/>
      <c r="BP296" s="12"/>
      <c r="BQ296" s="12"/>
      <c r="BR296" s="12"/>
      <c r="BS296" s="12"/>
      <c r="BT296" s="12"/>
      <c r="BU296" s="12"/>
    </row>
    <row r="297" spans="1:73" s="274" customFormat="1" ht="12.75" customHeight="1">
      <c r="A297" s="19"/>
      <c r="B297" s="19"/>
      <c r="C297" s="19"/>
      <c r="D297" s="118"/>
      <c r="E297" s="136"/>
      <c r="F297" s="136"/>
      <c r="G297" s="153">
        <f t="shared" si="39"/>
        <v>9</v>
      </c>
      <c r="H297" s="292">
        <f t="array" ref="H297">IF(H112="-","-",IF( H112&gt;1,2*STDEV(IF($R$5:$R$84=$G297,H$5:H$84,"-")),"-"))</f>
        <v>1.4142135623730951</v>
      </c>
      <c r="I297" s="292">
        <f t="array" ref="I297">IF(I112="-","-",IF( I112&gt;1,2*STDEV(IF($R$5:$R$84=$G297,I$5:I$84,"-")),"-"))</f>
        <v>2.8284271247461903</v>
      </c>
      <c r="J297" s="292">
        <f t="array" ref="J297">IF(J112="-","-",IF( J112&gt;1,2*STDEV(IF($R$5:$R$84=$G297,J$5:J$84,"-")),"-"))</f>
        <v>1.4142135623730951</v>
      </c>
      <c r="K297" s="292">
        <f t="array" ref="K297">IF(K112="-","-",IF( K112&gt;1,2*STDEV(IF($R$5:$R$84=$G297,K$5:K$84,"-")),"-"))</f>
        <v>4.2426406871192848</v>
      </c>
      <c r="L297" s="292">
        <f t="array" ref="L297">IF(L112="-","-",IF( L112&gt;1,2*STDEV(IF($R$5:$R$84=$G297,L$5:L$84,"-")),"-"))</f>
        <v>4.2426406871192848</v>
      </c>
      <c r="M297" s="292">
        <f t="array" ref="M297">IF(M112="-","-",IF( M112&gt;1,2*STDEV(IF($R$5:$R$84=$G297,M$5:M$84,"-")),"-"))</f>
        <v>1.4142135623730951</v>
      </c>
      <c r="N297" s="292">
        <f t="array" ref="N297">IF(N112="-","-",IF( N112&gt;1,2*STDEV(IF($R$5:$R$84=$G297,N$5:N$84,"-")),"-"))</f>
        <v>1.4142135623730951</v>
      </c>
      <c r="O297" s="292"/>
      <c r="P297" s="292"/>
      <c r="Q297" s="292">
        <f t="array" ref="Q297">IF(Q112="-","-",IF( Q112&gt;1,2*STDEV(IF($R$5:$R$84=$G297,Q$5:Q$84,"-")),"-"))</f>
        <v>1.4142135623730951</v>
      </c>
      <c r="R297" s="293">
        <f t="array" ref="R297">IF( H112="-","-",2*STDEV(IF($R$5:$R$84=$G297,H$5:Q$84,"-")))</f>
        <v>2.643761275949577</v>
      </c>
      <c r="S297" s="294">
        <f t="array" ref="S297">IF(R297="-","-",0.5*R297)</f>
        <v>1.3218806379747885</v>
      </c>
      <c r="T297" s="272"/>
      <c r="U297" s="272"/>
      <c r="V297" s="272"/>
      <c r="W297" s="272"/>
      <c r="X297" s="272"/>
      <c r="Y297" s="141"/>
      <c r="Z297" s="269"/>
      <c r="AA297" s="269"/>
      <c r="AB297" s="269"/>
      <c r="AC297" s="269"/>
      <c r="AD297" s="269"/>
      <c r="AE297" s="269"/>
      <c r="AF297" s="269"/>
      <c r="AG297" s="269"/>
      <c r="AH297" s="269"/>
      <c r="AI297" s="269"/>
      <c r="AJ297" s="269"/>
      <c r="AK297" s="269"/>
      <c r="AL297" s="269"/>
      <c r="AM297" s="269"/>
      <c r="AN297" s="269"/>
      <c r="AO297" s="269"/>
      <c r="AP297" s="269"/>
      <c r="AQ297" s="269"/>
      <c r="AR297" s="269"/>
      <c r="AS297" s="269"/>
      <c r="AT297" s="269"/>
      <c r="AU297" s="269"/>
      <c r="AV297" s="269"/>
      <c r="AW297" s="269"/>
      <c r="AX297" s="269"/>
      <c r="AY297" s="269"/>
      <c r="AZ297" s="269"/>
      <c r="BA297" s="269"/>
      <c r="BB297" s="269"/>
      <c r="BC297" s="269"/>
      <c r="BD297" s="273"/>
      <c r="BE297" s="273"/>
      <c r="BF297" s="12"/>
      <c r="BG297" s="12"/>
      <c r="BH297" s="12"/>
      <c r="BI297" s="12"/>
      <c r="BJ297" s="12"/>
      <c r="BK297" s="12"/>
      <c r="BL297" s="12"/>
      <c r="BM297" s="12"/>
      <c r="BN297" s="12"/>
      <c r="BO297" s="12"/>
      <c r="BP297" s="12"/>
      <c r="BQ297" s="12"/>
      <c r="BR297" s="12"/>
      <c r="BS297" s="12"/>
      <c r="BT297" s="12"/>
      <c r="BU297" s="12"/>
    </row>
    <row r="298" spans="1:73" s="274" customFormat="1" ht="12.75" customHeight="1">
      <c r="A298" s="19"/>
      <c r="B298" s="19"/>
      <c r="C298" s="19"/>
      <c r="D298" s="118"/>
      <c r="E298" s="136"/>
      <c r="F298" s="136"/>
      <c r="G298" s="153">
        <f t="shared" si="39"/>
        <v>10</v>
      </c>
      <c r="H298" s="292" t="str">
        <f t="array" ref="H298">IF(H113="-","-",IF( H113&gt;1,2*STDEV(IF($R$5:$R$84=$G298,H$5:H$84,"-")),"-"))</f>
        <v>-</v>
      </c>
      <c r="I298" s="292" t="str">
        <f t="array" ref="I298">IF(I113="-","-",IF( I113&gt;1,2*STDEV(IF($R$5:$R$84=$G298,I$5:I$84,"-")),"-"))</f>
        <v>-</v>
      </c>
      <c r="J298" s="292" t="str">
        <f t="array" ref="J298">IF(J113="-","-",IF( J113&gt;1,2*STDEV(IF($R$5:$R$84=$G298,J$5:J$84,"-")),"-"))</f>
        <v>-</v>
      </c>
      <c r="K298" s="292" t="str">
        <f t="array" ref="K298">IF(K113="-","-",IF( K113&gt;1,2*STDEV(IF($R$5:$R$84=$G298,K$5:K$84,"-")),"-"))</f>
        <v>-</v>
      </c>
      <c r="L298" s="292" t="str">
        <f t="array" ref="L298">IF(L113="-","-",IF( L113&gt;1,2*STDEV(IF($R$5:$R$84=$G298,L$5:L$84,"-")),"-"))</f>
        <v>-</v>
      </c>
      <c r="M298" s="292" t="str">
        <f t="array" ref="M298">IF(M113="-","-",IF( M113&gt;1,2*STDEV(IF($R$5:$R$84=$G298,M$5:M$84,"-")),"-"))</f>
        <v>-</v>
      </c>
      <c r="N298" s="292" t="str">
        <f t="array" ref="N298">IF(N113="-","-",IF( N113&gt;1,2*STDEV(IF($R$5:$R$84=$G298,N$5:N$84,"-")),"-"))</f>
        <v>-</v>
      </c>
      <c r="O298" s="292"/>
      <c r="P298" s="292"/>
      <c r="Q298" s="292" t="str">
        <f t="array" ref="Q298">IF(Q113="-","-",IF( Q113&gt;1,2*STDEV(IF($R$5:$R$84=$G298,Q$5:Q$84,"-")),"-"))</f>
        <v>-</v>
      </c>
      <c r="R298" s="293">
        <f t="array" ref="R298">IF( H113="-","-",2*STDEV(IF($R$5:$R$84=$G298,H$5:Q$84,"-")))</f>
        <v>0.84327404271156792</v>
      </c>
      <c r="S298" s="294">
        <f t="array" ref="S298">IF(R298="-","-",0.5*R298)</f>
        <v>0.42163702135578396</v>
      </c>
      <c r="T298" s="272"/>
      <c r="U298" s="272"/>
      <c r="V298" s="272"/>
      <c r="W298" s="272"/>
      <c r="X298" s="272"/>
      <c r="Y298" s="141"/>
      <c r="Z298" s="269"/>
      <c r="AA298" s="269"/>
      <c r="AB298" s="269"/>
      <c r="AC298" s="269"/>
      <c r="AD298" s="269"/>
      <c r="AE298" s="269"/>
      <c r="AF298" s="269"/>
      <c r="AG298" s="269"/>
      <c r="AH298" s="269"/>
      <c r="AI298" s="269"/>
      <c r="AJ298" s="269"/>
      <c r="AK298" s="269"/>
      <c r="AL298" s="269"/>
      <c r="AM298" s="269"/>
      <c r="AN298" s="269"/>
      <c r="AO298" s="269"/>
      <c r="AP298" s="269"/>
      <c r="AQ298" s="269"/>
      <c r="AR298" s="269"/>
      <c r="AS298" s="269"/>
      <c r="AT298" s="269"/>
      <c r="AU298" s="269"/>
      <c r="AV298" s="269"/>
      <c r="AW298" s="269"/>
      <c r="AX298" s="269"/>
      <c r="AY298" s="269"/>
      <c r="AZ298" s="269"/>
      <c r="BA298" s="269"/>
      <c r="BB298" s="269"/>
      <c r="BC298" s="269"/>
      <c r="BD298" s="273"/>
      <c r="BE298" s="273"/>
      <c r="BF298" s="12"/>
      <c r="BG298" s="12"/>
      <c r="BH298" s="12"/>
      <c r="BI298" s="12"/>
      <c r="BJ298" s="12"/>
      <c r="BK298" s="12"/>
      <c r="BL298" s="12"/>
      <c r="BM298" s="12"/>
      <c r="BN298" s="12"/>
      <c r="BO298" s="12"/>
      <c r="BP298" s="12"/>
      <c r="BQ298" s="12"/>
      <c r="BR298" s="12"/>
      <c r="BS298" s="12"/>
      <c r="BT298" s="12"/>
      <c r="BU298" s="12"/>
    </row>
    <row r="299" spans="1:73" s="274" customFormat="1" ht="12.75" customHeight="1">
      <c r="A299" s="19"/>
      <c r="B299" s="19"/>
      <c r="C299" s="19"/>
      <c r="D299" s="118"/>
      <c r="E299" s="136"/>
      <c r="F299" s="136"/>
      <c r="G299" s="153">
        <f t="shared" si="39"/>
        <v>11</v>
      </c>
      <c r="H299" s="292" t="str">
        <f t="array" ref="H299">IF(H114="-","-",IF( H114&gt;1,2*STDEV(IF($R$5:$R$84=$G299,H$5:H$84,"-")),"-"))</f>
        <v>-</v>
      </c>
      <c r="I299" s="292" t="str">
        <f t="array" ref="I299">IF(I114="-","-",IF( I114&gt;1,2*STDEV(IF($R$5:$R$84=$G299,I$5:I$84,"-")),"-"))</f>
        <v>-</v>
      </c>
      <c r="J299" s="292" t="str">
        <f t="array" ref="J299">IF(J114="-","-",IF( J114&gt;1,2*STDEV(IF($R$5:$R$84=$G299,J$5:J$84,"-")),"-"))</f>
        <v>-</v>
      </c>
      <c r="K299" s="292" t="str">
        <f t="array" ref="K299">IF(K114="-","-",IF( K114&gt;1,2*STDEV(IF($R$5:$R$84=$G299,K$5:K$84,"-")),"-"))</f>
        <v>-</v>
      </c>
      <c r="L299" s="292" t="str">
        <f t="array" ref="L299">IF(L114="-","-",IF( L114&gt;1,2*STDEV(IF($R$5:$R$84=$G299,L$5:L$84,"-")),"-"))</f>
        <v>-</v>
      </c>
      <c r="M299" s="292" t="str">
        <f t="array" ref="M299">IF(M114="-","-",IF( M114&gt;1,2*STDEV(IF($R$5:$R$84=$G299,M$5:M$84,"-")),"-"))</f>
        <v>-</v>
      </c>
      <c r="N299" s="292" t="str">
        <f t="array" ref="N299">IF(N114="-","-",IF( N114&gt;1,2*STDEV(IF($R$5:$R$84=$G299,N$5:N$84,"-")),"-"))</f>
        <v>-</v>
      </c>
      <c r="O299" s="292"/>
      <c r="P299" s="292"/>
      <c r="Q299" s="292" t="str">
        <f t="array" ref="Q299">IF(Q114="-","-",IF( Q114&gt;1,2*STDEV(IF($R$5:$R$84=$G299,Q$5:Q$84,"-")),"-"))</f>
        <v>-</v>
      </c>
      <c r="R299" s="293" t="str">
        <f t="array" ref="R299">IF( H114="-","-",2*STDEV(IF($R$5:$R$84=$G299,H$5:Q$84,"-")))</f>
        <v>-</v>
      </c>
      <c r="S299" s="294" t="str">
        <f t="array" ref="S299">IF(R299="-","-",0.5*R299)</f>
        <v>-</v>
      </c>
      <c r="T299" s="272"/>
      <c r="U299" s="272"/>
      <c r="V299" s="272"/>
      <c r="W299" s="272"/>
      <c r="X299" s="272"/>
      <c r="Y299" s="141"/>
      <c r="Z299" s="269"/>
      <c r="AA299" s="269"/>
      <c r="AB299" s="269"/>
      <c r="AC299" s="269"/>
      <c r="AD299" s="269"/>
      <c r="AE299" s="269"/>
      <c r="AF299" s="269"/>
      <c r="AG299" s="269"/>
      <c r="AH299" s="269"/>
      <c r="AI299" s="269"/>
      <c r="AJ299" s="269"/>
      <c r="AK299" s="269"/>
      <c r="AL299" s="269"/>
      <c r="AM299" s="269"/>
      <c r="AN299" s="269"/>
      <c r="AO299" s="269"/>
      <c r="AP299" s="269"/>
      <c r="AQ299" s="269"/>
      <c r="AR299" s="269"/>
      <c r="AS299" s="269"/>
      <c r="AT299" s="269"/>
      <c r="AU299" s="269"/>
      <c r="AV299" s="269"/>
      <c r="AW299" s="269"/>
      <c r="AX299" s="269"/>
      <c r="AY299" s="269"/>
      <c r="AZ299" s="269"/>
      <c r="BA299" s="269"/>
      <c r="BB299" s="269"/>
      <c r="BC299" s="269"/>
      <c r="BD299" s="273"/>
      <c r="BE299" s="273"/>
      <c r="BF299" s="12"/>
      <c r="BG299" s="12"/>
      <c r="BH299" s="12"/>
      <c r="BI299" s="12"/>
      <c r="BJ299" s="12"/>
      <c r="BK299" s="12"/>
      <c r="BL299" s="12"/>
      <c r="BM299" s="12"/>
      <c r="BN299" s="12"/>
      <c r="BO299" s="12"/>
      <c r="BP299" s="12"/>
      <c r="BQ299" s="12"/>
      <c r="BR299" s="12"/>
      <c r="BS299" s="12"/>
      <c r="BT299" s="12"/>
      <c r="BU299" s="12"/>
    </row>
    <row r="300" spans="1:73" s="274" customFormat="1" ht="12.75" customHeight="1">
      <c r="A300" s="19"/>
      <c r="B300" s="19"/>
      <c r="C300" s="19"/>
      <c r="D300" s="118"/>
      <c r="E300" s="136"/>
      <c r="F300" s="136"/>
      <c r="G300" s="153">
        <f t="shared" si="39"/>
        <v>12</v>
      </c>
      <c r="H300" s="292" t="str">
        <f t="array" ref="H300">IF(H115="-","-",IF( H115&gt;1,2*STDEV(IF($R$5:$R$84=$G300,H$5:H$84,"-")),"-"))</f>
        <v>-</v>
      </c>
      <c r="I300" s="292" t="str">
        <f t="array" ref="I300">IF(I115="-","-",IF( I115&gt;1,2*STDEV(IF($R$5:$R$84=$G300,I$5:I$84,"-")),"-"))</f>
        <v>-</v>
      </c>
      <c r="J300" s="292" t="str">
        <f t="array" ref="J300">IF(J115="-","-",IF( J115&gt;1,2*STDEV(IF($R$5:$R$84=$G300,J$5:J$84,"-")),"-"))</f>
        <v>-</v>
      </c>
      <c r="K300" s="292" t="str">
        <f t="array" ref="K300">IF(K115="-","-",IF( K115&gt;1,2*STDEV(IF($R$5:$R$84=$G300,K$5:K$84,"-")),"-"))</f>
        <v>-</v>
      </c>
      <c r="L300" s="292" t="str">
        <f t="array" ref="L300">IF(L115="-","-",IF( L115&gt;1,2*STDEV(IF($R$5:$R$84=$G300,L$5:L$84,"-")),"-"))</f>
        <v>-</v>
      </c>
      <c r="M300" s="292" t="str">
        <f t="array" ref="M300">IF(M115="-","-",IF( M115&gt;1,2*STDEV(IF($R$5:$R$84=$G300,M$5:M$84,"-")),"-"))</f>
        <v>-</v>
      </c>
      <c r="N300" s="292" t="str">
        <f t="array" ref="N300">IF(N115="-","-",IF( N115&gt;1,2*STDEV(IF($R$5:$R$84=$G300,N$5:N$84,"-")),"-"))</f>
        <v>-</v>
      </c>
      <c r="O300" s="292"/>
      <c r="P300" s="292"/>
      <c r="Q300" s="292" t="str">
        <f t="array" ref="Q300">IF(Q115="-","-",IF( Q115&gt;1,2*STDEV(IF($R$5:$R$84=$G300,Q$5:Q$84,"-")),"-"))</f>
        <v>-</v>
      </c>
      <c r="R300" s="293" t="str">
        <f t="array" ref="R300">IF( H115="-","-",2*STDEV(IF($R$5:$R$84=$G300,H$5:Q$84,"-")))</f>
        <v>-</v>
      </c>
      <c r="S300" s="294" t="str">
        <f t="array" ref="S300">IF(R300="-","-",0.5*R300)</f>
        <v>-</v>
      </c>
      <c r="T300" s="272"/>
      <c r="U300" s="272"/>
      <c r="V300" s="272"/>
      <c r="W300" s="272"/>
      <c r="X300" s="272"/>
      <c r="Y300" s="141"/>
      <c r="Z300" s="269"/>
      <c r="AA300" s="269"/>
      <c r="AB300" s="269"/>
      <c r="AC300" s="269"/>
      <c r="AD300" s="269"/>
      <c r="AE300" s="269"/>
      <c r="AF300" s="269"/>
      <c r="AG300" s="269"/>
      <c r="AH300" s="269"/>
      <c r="AI300" s="269"/>
      <c r="AJ300" s="269"/>
      <c r="AK300" s="269"/>
      <c r="AL300" s="269"/>
      <c r="AM300" s="269"/>
      <c r="AN300" s="269"/>
      <c r="AO300" s="269"/>
      <c r="AP300" s="269"/>
      <c r="AQ300" s="269"/>
      <c r="AR300" s="269"/>
      <c r="AS300" s="269"/>
      <c r="AT300" s="269"/>
      <c r="AU300" s="269"/>
      <c r="AV300" s="269"/>
      <c r="AW300" s="269"/>
      <c r="AX300" s="269"/>
      <c r="AY300" s="269"/>
      <c r="AZ300" s="269"/>
      <c r="BA300" s="269"/>
      <c r="BB300" s="269"/>
      <c r="BC300" s="269"/>
      <c r="BD300" s="273"/>
      <c r="BE300" s="273"/>
      <c r="BF300" s="12"/>
      <c r="BG300" s="12"/>
      <c r="BH300" s="12"/>
      <c r="BI300" s="12"/>
      <c r="BJ300" s="12"/>
      <c r="BK300" s="12"/>
      <c r="BL300" s="12"/>
      <c r="BM300" s="12"/>
      <c r="BN300" s="12"/>
      <c r="BO300" s="12"/>
      <c r="BP300" s="12"/>
      <c r="BQ300" s="12"/>
      <c r="BR300" s="12"/>
      <c r="BS300" s="12"/>
      <c r="BT300" s="12"/>
      <c r="BU300" s="12"/>
    </row>
    <row r="301" spans="1:73" s="274" customFormat="1" ht="12.75" customHeight="1">
      <c r="A301" s="19"/>
      <c r="B301" s="19"/>
      <c r="C301" s="19"/>
      <c r="D301" s="118"/>
      <c r="E301" s="136"/>
      <c r="F301" s="136"/>
      <c r="G301" s="153">
        <f t="shared" si="39"/>
        <v>13</v>
      </c>
      <c r="H301" s="292" t="str">
        <f t="array" ref="H301">IF(H116="-","-",IF( H116&gt;1,2*STDEV(IF($R$5:$R$84=$G301,H$5:H$84,"-")),"-"))</f>
        <v>-</v>
      </c>
      <c r="I301" s="292" t="str">
        <f t="array" ref="I301">IF(I116="-","-",IF( I116&gt;1,2*STDEV(IF($R$5:$R$84=$G301,I$5:I$84,"-")),"-"))</f>
        <v>-</v>
      </c>
      <c r="J301" s="292" t="str">
        <f t="array" ref="J301">IF(J116="-","-",IF( J116&gt;1,2*STDEV(IF($R$5:$R$84=$G301,J$5:J$84,"-")),"-"))</f>
        <v>-</v>
      </c>
      <c r="K301" s="292" t="str">
        <f t="array" ref="K301">IF(K116="-","-",IF( K116&gt;1,2*STDEV(IF($R$5:$R$84=$G301,K$5:K$84,"-")),"-"))</f>
        <v>-</v>
      </c>
      <c r="L301" s="292" t="str">
        <f t="array" ref="L301">IF(L116="-","-",IF( L116&gt;1,2*STDEV(IF($R$5:$R$84=$G301,L$5:L$84,"-")),"-"))</f>
        <v>-</v>
      </c>
      <c r="M301" s="292" t="str">
        <f t="array" ref="M301">IF(M116="-","-",IF( M116&gt;1,2*STDEV(IF($R$5:$R$84=$G301,M$5:M$84,"-")),"-"))</f>
        <v>-</v>
      </c>
      <c r="N301" s="292" t="str">
        <f t="array" ref="N301">IF(N116="-","-",IF( N116&gt;1,2*STDEV(IF($R$5:$R$84=$G301,N$5:N$84,"-")),"-"))</f>
        <v>-</v>
      </c>
      <c r="O301" s="292"/>
      <c r="P301" s="292"/>
      <c r="Q301" s="292" t="str">
        <f t="array" ref="Q301">IF(Q116="-","-",IF( Q116&gt;1,2*STDEV(IF($R$5:$R$84=$G301,Q$5:Q$84,"-")),"-"))</f>
        <v>-</v>
      </c>
      <c r="R301" s="293" t="str">
        <f t="array" ref="R301">IF( H116="-","-",2*STDEV(IF($R$5:$R$84=$G301,H$5:Q$84,"-")))</f>
        <v>-</v>
      </c>
      <c r="S301" s="294" t="str">
        <f t="array" ref="S301">IF(R301="-","-",0.5*R301)</f>
        <v>-</v>
      </c>
      <c r="T301" s="272"/>
      <c r="U301" s="272"/>
      <c r="V301" s="272"/>
      <c r="W301" s="272"/>
      <c r="X301" s="272"/>
      <c r="Y301" s="141"/>
      <c r="Z301" s="269"/>
      <c r="AA301" s="269"/>
      <c r="AB301" s="269"/>
      <c r="AC301" s="269"/>
      <c r="AD301" s="269"/>
      <c r="AE301" s="269"/>
      <c r="AF301" s="269"/>
      <c r="AG301" s="269"/>
      <c r="AH301" s="269"/>
      <c r="AI301" s="269"/>
      <c r="AJ301" s="269"/>
      <c r="AK301" s="269"/>
      <c r="AL301" s="269"/>
      <c r="AM301" s="269"/>
      <c r="AN301" s="269"/>
      <c r="AO301" s="269"/>
      <c r="AP301" s="269"/>
      <c r="AQ301" s="269"/>
      <c r="AR301" s="269"/>
      <c r="AS301" s="269"/>
      <c r="AT301" s="269"/>
      <c r="AU301" s="269"/>
      <c r="AV301" s="269"/>
      <c r="AW301" s="269"/>
      <c r="AX301" s="269"/>
      <c r="AY301" s="269"/>
      <c r="AZ301" s="269"/>
      <c r="BA301" s="269"/>
      <c r="BB301" s="269"/>
      <c r="BC301" s="269"/>
      <c r="BD301" s="273"/>
      <c r="BE301" s="273"/>
      <c r="BF301" s="12"/>
      <c r="BG301" s="12"/>
      <c r="BH301" s="12"/>
      <c r="BI301" s="12"/>
      <c r="BJ301" s="12"/>
      <c r="BK301" s="12"/>
      <c r="BL301" s="12"/>
      <c r="BM301" s="12"/>
      <c r="BN301" s="12"/>
      <c r="BO301" s="12"/>
      <c r="BP301" s="12"/>
      <c r="BQ301" s="12"/>
      <c r="BR301" s="12"/>
      <c r="BS301" s="12"/>
      <c r="BT301" s="12"/>
      <c r="BU301" s="12"/>
    </row>
    <row r="302" spans="1:73" s="274" customFormat="1" ht="12.75" customHeight="1">
      <c r="A302" s="19"/>
      <c r="B302" s="19"/>
      <c r="C302" s="19"/>
      <c r="D302" s="118"/>
      <c r="E302" s="136"/>
      <c r="F302" s="136"/>
      <c r="G302" s="153">
        <f t="shared" si="39"/>
        <v>14</v>
      </c>
      <c r="H302" s="292" t="str">
        <f t="array" ref="H302">IF(H117="-","-",IF( H117&gt;1,2*STDEV(IF($R$5:$R$84=$G302,H$5:H$84,"-")),"-"))</f>
        <v>-</v>
      </c>
      <c r="I302" s="292" t="str">
        <f t="array" ref="I302">IF(I117="-","-",IF( I117&gt;1,2*STDEV(IF($R$5:$R$84=$G302,I$5:I$84,"-")),"-"))</f>
        <v>-</v>
      </c>
      <c r="J302" s="292" t="str">
        <f t="array" ref="J302">IF(J117="-","-",IF( J117&gt;1,2*STDEV(IF($R$5:$R$84=$G302,J$5:J$84,"-")),"-"))</f>
        <v>-</v>
      </c>
      <c r="K302" s="292" t="str">
        <f t="array" ref="K302">IF(K117="-","-",IF( K117&gt;1,2*STDEV(IF($R$5:$R$84=$G302,K$5:K$84,"-")),"-"))</f>
        <v>-</v>
      </c>
      <c r="L302" s="292" t="str">
        <f t="array" ref="L302">IF(L117="-","-",IF( L117&gt;1,2*STDEV(IF($R$5:$R$84=$G302,L$5:L$84,"-")),"-"))</f>
        <v>-</v>
      </c>
      <c r="M302" s="292" t="str">
        <f t="array" ref="M302">IF(M117="-","-",IF( M117&gt;1,2*STDEV(IF($R$5:$R$84=$G302,M$5:M$84,"-")),"-"))</f>
        <v>-</v>
      </c>
      <c r="N302" s="292" t="str">
        <f t="array" ref="N302">IF(N117="-","-",IF( N117&gt;1,2*STDEV(IF($R$5:$R$84=$G302,N$5:N$84,"-")),"-"))</f>
        <v>-</v>
      </c>
      <c r="O302" s="292"/>
      <c r="P302" s="292"/>
      <c r="Q302" s="292" t="str">
        <f t="array" ref="Q302">IF(Q117="-","-",IF( Q117&gt;1,2*STDEV(IF($R$5:$R$84=$G302,Q$5:Q$84,"-")),"-"))</f>
        <v>-</v>
      </c>
      <c r="R302" s="293" t="str">
        <f t="array" ref="R302">IF( H117="-","-",2*STDEV(IF($R$5:$R$84=$G302,H$5:Q$84,"-")))</f>
        <v>-</v>
      </c>
      <c r="S302" s="294" t="str">
        <f t="array" ref="S302">IF(R302="-","-",0.5*R302)</f>
        <v>-</v>
      </c>
      <c r="T302" s="272"/>
      <c r="U302" s="272"/>
      <c r="V302" s="272"/>
      <c r="W302" s="272"/>
      <c r="X302" s="272"/>
      <c r="Y302" s="141"/>
      <c r="Z302" s="269"/>
      <c r="AA302" s="269"/>
      <c r="AB302" s="269"/>
      <c r="AC302" s="269"/>
      <c r="AD302" s="269"/>
      <c r="AE302" s="269"/>
      <c r="AF302" s="269"/>
      <c r="AG302" s="269"/>
      <c r="AH302" s="269"/>
      <c r="AI302" s="269"/>
      <c r="AJ302" s="269"/>
      <c r="AK302" s="269"/>
      <c r="AL302" s="269"/>
      <c r="AM302" s="269"/>
      <c r="AN302" s="269"/>
      <c r="AO302" s="269"/>
      <c r="AP302" s="269"/>
      <c r="AQ302" s="269"/>
      <c r="AR302" s="269"/>
      <c r="AS302" s="269"/>
      <c r="AT302" s="269"/>
      <c r="AU302" s="269"/>
      <c r="AV302" s="269"/>
      <c r="AW302" s="269"/>
      <c r="AX302" s="269"/>
      <c r="AY302" s="269"/>
      <c r="AZ302" s="269"/>
      <c r="BA302" s="269"/>
      <c r="BB302" s="269"/>
      <c r="BC302" s="269"/>
      <c r="BD302" s="273"/>
      <c r="BE302" s="273"/>
      <c r="BF302" s="12"/>
      <c r="BG302" s="12"/>
      <c r="BH302" s="12"/>
      <c r="BI302" s="12"/>
      <c r="BJ302" s="12"/>
      <c r="BK302" s="12"/>
      <c r="BL302" s="12"/>
      <c r="BM302" s="12"/>
      <c r="BN302" s="12"/>
      <c r="BO302" s="12"/>
      <c r="BP302" s="12"/>
      <c r="BQ302" s="12"/>
      <c r="BR302" s="12"/>
      <c r="BS302" s="12"/>
      <c r="BT302" s="12"/>
      <c r="BU302" s="12"/>
    </row>
    <row r="303" spans="1:73" s="274" customFormat="1" ht="12.75" customHeight="1">
      <c r="A303" s="19"/>
      <c r="B303" s="19"/>
      <c r="C303" s="19"/>
      <c r="D303" s="118"/>
      <c r="E303" s="136"/>
      <c r="F303" s="136"/>
      <c r="G303" s="156">
        <f t="shared" si="39"/>
        <v>15</v>
      </c>
      <c r="H303" s="295" t="str">
        <f t="array" ref="H303">IF(H118="-","-",IF( H118&gt;1,2*STDEV(IF($R$5:$R$84=$G303,H$5:H$84,"-")),"-"))</f>
        <v>-</v>
      </c>
      <c r="I303" s="295" t="str">
        <f t="array" ref="I303">IF(I118="-","-",IF( I118&gt;1,2*STDEV(IF($R$5:$R$84=$G303,I$5:I$84,"-")),"-"))</f>
        <v>-</v>
      </c>
      <c r="J303" s="295" t="str">
        <f t="array" ref="J303">IF(J118="-","-",IF( J118&gt;1,2*STDEV(IF($R$5:$R$84=$G303,J$5:J$84,"-")),"-"))</f>
        <v>-</v>
      </c>
      <c r="K303" s="295" t="str">
        <f t="array" ref="K303">IF(K118="-","-",IF( K118&gt;1,2*STDEV(IF($R$5:$R$84=$G303,K$5:K$84,"-")),"-"))</f>
        <v>-</v>
      </c>
      <c r="L303" s="295" t="str">
        <f t="array" ref="L303">IF(L118="-","-",IF( L118&gt;1,2*STDEV(IF($R$5:$R$84=$G303,L$5:L$84,"-")),"-"))</f>
        <v>-</v>
      </c>
      <c r="M303" s="295" t="str">
        <f t="array" ref="M303">IF(M118="-","-",IF( M118&gt;1,2*STDEV(IF($R$5:$R$84=$G303,M$5:M$84,"-")),"-"))</f>
        <v>-</v>
      </c>
      <c r="N303" s="295" t="str">
        <f t="array" ref="N303">IF(N118="-","-",IF( N118&gt;1,2*STDEV(IF($R$5:$R$84=$G303,N$5:N$84,"-")),"-"))</f>
        <v>-</v>
      </c>
      <c r="O303" s="295"/>
      <c r="P303" s="295"/>
      <c r="Q303" s="295" t="str">
        <f t="array" ref="Q303">IF(Q118="-","-",IF( Q118&gt;1,2*STDEV(IF($R$5:$R$84=$G303,Q$5:Q$84,"-")),"-"))</f>
        <v>-</v>
      </c>
      <c r="R303" s="296" t="str">
        <f t="array" ref="R303">IF( H118="-","-",2*STDEV(IF($R$5:$R$84=$G303,H$5:Q$84,"-")))</f>
        <v>-</v>
      </c>
      <c r="S303" s="297" t="str">
        <f t="array" ref="S303">IF(R303="-","-",0.5*R303)</f>
        <v>-</v>
      </c>
      <c r="T303" s="272"/>
      <c r="U303" s="272"/>
      <c r="V303" s="272"/>
      <c r="W303" s="272"/>
      <c r="X303" s="272"/>
      <c r="Y303" s="141"/>
      <c r="Z303" s="269"/>
      <c r="AA303" s="269"/>
      <c r="AB303" s="269"/>
      <c r="AC303" s="269"/>
      <c r="AD303" s="269"/>
      <c r="AE303" s="269"/>
      <c r="AF303" s="269"/>
      <c r="AG303" s="269"/>
      <c r="AH303" s="269"/>
      <c r="AI303" s="269"/>
      <c r="AJ303" s="269"/>
      <c r="AK303" s="269"/>
      <c r="AL303" s="269"/>
      <c r="AM303" s="269"/>
      <c r="AN303" s="269"/>
      <c r="AO303" s="269"/>
      <c r="AP303" s="269"/>
      <c r="AQ303" s="269"/>
      <c r="AR303" s="269"/>
      <c r="AS303" s="269"/>
      <c r="AT303" s="269"/>
      <c r="AU303" s="269"/>
      <c r="AV303" s="269"/>
      <c r="AW303" s="269"/>
      <c r="AX303" s="269"/>
      <c r="AY303" s="269"/>
      <c r="AZ303" s="269"/>
      <c r="BA303" s="269"/>
      <c r="BB303" s="269"/>
      <c r="BC303" s="269"/>
      <c r="BD303" s="273"/>
      <c r="BE303" s="273"/>
      <c r="BF303" s="12"/>
      <c r="BG303" s="12"/>
      <c r="BH303" s="12"/>
      <c r="BI303" s="12"/>
      <c r="BJ303" s="12"/>
      <c r="BK303" s="12"/>
      <c r="BL303" s="12"/>
      <c r="BM303" s="12"/>
      <c r="BN303" s="12"/>
      <c r="BO303" s="12"/>
      <c r="BP303" s="12"/>
      <c r="BQ303" s="12"/>
      <c r="BR303" s="12"/>
      <c r="BS303" s="12"/>
      <c r="BT303" s="12"/>
      <c r="BU303" s="12"/>
    </row>
    <row r="304" spans="1:73" s="274" customFormat="1" ht="12.75" customHeight="1">
      <c r="A304" s="19"/>
      <c r="B304" s="19"/>
      <c r="C304" s="19"/>
      <c r="D304" s="118"/>
      <c r="E304" s="298"/>
      <c r="F304" s="298"/>
      <c r="G304" s="299"/>
      <c r="H304" s="300"/>
      <c r="I304" s="300"/>
      <c r="J304" s="301"/>
      <c r="K304" s="301"/>
      <c r="L304" s="301"/>
      <c r="M304" s="301"/>
      <c r="N304" s="301"/>
      <c r="O304" s="301"/>
      <c r="P304" s="301"/>
      <c r="Q304" s="301"/>
      <c r="R304" s="302"/>
      <c r="S304" s="303"/>
      <c r="T304" s="272"/>
      <c r="U304" s="272"/>
      <c r="V304" s="272"/>
      <c r="W304" s="272"/>
      <c r="X304" s="272"/>
      <c r="Y304" s="141"/>
      <c r="Z304" s="269"/>
      <c r="AA304" s="269"/>
      <c r="AB304" s="269"/>
      <c r="AC304" s="269"/>
      <c r="AD304" s="269"/>
      <c r="AE304" s="269"/>
      <c r="AF304" s="269"/>
      <c r="AG304" s="269"/>
      <c r="AH304" s="269"/>
      <c r="AI304" s="269"/>
      <c r="AJ304" s="269"/>
      <c r="AK304" s="269"/>
      <c r="AL304" s="269"/>
      <c r="AM304" s="269"/>
      <c r="AN304" s="269"/>
      <c r="AO304" s="269"/>
      <c r="AP304" s="269"/>
      <c r="AQ304" s="269"/>
      <c r="AR304" s="269"/>
      <c r="AS304" s="269"/>
      <c r="AT304" s="269"/>
      <c r="AU304" s="269"/>
      <c r="AV304" s="269"/>
      <c r="AW304" s="269"/>
      <c r="AX304" s="269"/>
      <c r="AY304" s="269"/>
      <c r="AZ304" s="269"/>
      <c r="BA304" s="269"/>
      <c r="BB304" s="269"/>
      <c r="BC304" s="269"/>
      <c r="BD304" s="273"/>
      <c r="BE304" s="273"/>
      <c r="BF304" s="12"/>
      <c r="BG304" s="12"/>
      <c r="BH304" s="12"/>
      <c r="BI304" s="12"/>
      <c r="BJ304" s="12"/>
      <c r="BK304" s="12"/>
      <c r="BL304" s="12"/>
      <c r="BM304" s="12"/>
      <c r="BN304" s="12"/>
      <c r="BO304" s="12"/>
      <c r="BP304" s="12"/>
      <c r="BQ304" s="12"/>
      <c r="BR304" s="12"/>
      <c r="BS304" s="12"/>
      <c r="BT304" s="12"/>
      <c r="BU304" s="12"/>
    </row>
    <row r="305" spans="1:73" s="273" customFormat="1" ht="12.75" customHeight="1">
      <c r="A305" s="19"/>
      <c r="B305" s="19"/>
      <c r="C305" s="19"/>
      <c r="D305" s="199"/>
      <c r="E305" s="163"/>
      <c r="F305" s="163"/>
      <c r="G305" s="169"/>
      <c r="H305" s="304"/>
      <c r="I305" s="304"/>
      <c r="J305" s="305"/>
      <c r="K305" s="305"/>
      <c r="L305" s="305"/>
      <c r="M305" s="305"/>
      <c r="N305" s="305"/>
      <c r="O305" s="305"/>
      <c r="P305" s="305"/>
      <c r="Q305" s="305"/>
      <c r="R305" s="304"/>
      <c r="S305" s="8"/>
      <c r="T305" s="272"/>
      <c r="U305" s="272"/>
      <c r="V305" s="272"/>
      <c r="W305" s="272"/>
      <c r="X305" s="272"/>
      <c r="Y305" s="141"/>
      <c r="Z305" s="269"/>
      <c r="AA305" s="269"/>
      <c r="AB305" s="269"/>
      <c r="AC305" s="269"/>
      <c r="AD305" s="269"/>
      <c r="AE305" s="269"/>
      <c r="AF305" s="269"/>
      <c r="AG305" s="269"/>
      <c r="AH305" s="269"/>
      <c r="AI305" s="269"/>
      <c r="AJ305" s="269"/>
      <c r="AK305" s="269"/>
      <c r="AL305" s="269"/>
      <c r="AM305" s="269"/>
      <c r="AN305" s="269"/>
      <c r="AO305" s="269"/>
      <c r="AP305" s="269"/>
      <c r="AQ305" s="269"/>
      <c r="AR305" s="269"/>
      <c r="AS305" s="269"/>
      <c r="AT305" s="269"/>
      <c r="AU305" s="269"/>
      <c r="AV305" s="269"/>
      <c r="AW305" s="269"/>
      <c r="AX305" s="269"/>
      <c r="AY305" s="269"/>
      <c r="AZ305" s="269"/>
      <c r="BA305" s="269"/>
      <c r="BB305" s="269"/>
      <c r="BC305" s="269"/>
      <c r="BF305" s="12"/>
      <c r="BG305" s="12"/>
      <c r="BH305" s="12"/>
      <c r="BI305" s="12"/>
      <c r="BJ305" s="12"/>
      <c r="BK305" s="12"/>
      <c r="BL305" s="12"/>
      <c r="BM305" s="12"/>
      <c r="BN305" s="12"/>
      <c r="BO305" s="12"/>
      <c r="BP305" s="12"/>
      <c r="BQ305" s="12"/>
      <c r="BR305" s="12"/>
      <c r="BS305" s="12"/>
      <c r="BT305" s="12"/>
      <c r="BU305" s="12"/>
    </row>
    <row r="306" spans="1:73" s="273" customFormat="1" ht="18" customHeight="1">
      <c r="A306" s="19"/>
      <c r="B306" s="19"/>
      <c r="C306" s="19"/>
      <c r="D306" s="118"/>
      <c r="E306" s="270"/>
      <c r="F306" s="270"/>
      <c r="G306" s="119" t="s">
        <v>66</v>
      </c>
      <c r="H306" s="121"/>
      <c r="I306" s="122"/>
      <c r="J306" s="122"/>
      <c r="K306" s="122"/>
      <c r="L306" s="122"/>
      <c r="M306" s="238"/>
      <c r="N306" s="238"/>
      <c r="O306" s="238"/>
      <c r="P306" s="238"/>
      <c r="Q306" s="238"/>
      <c r="R306" s="239"/>
      <c r="S306" s="8"/>
      <c r="T306" s="272"/>
      <c r="U306" s="272"/>
      <c r="V306" s="272"/>
      <c r="W306" s="272"/>
      <c r="X306" s="272"/>
      <c r="Y306" s="141"/>
      <c r="Z306" s="269"/>
      <c r="AA306" s="269"/>
      <c r="AB306" s="269"/>
      <c r="AC306" s="269"/>
      <c r="AD306" s="269"/>
      <c r="AE306" s="269"/>
      <c r="AF306" s="269"/>
      <c r="AG306" s="269"/>
      <c r="AH306" s="269"/>
      <c r="AI306" s="269"/>
      <c r="AJ306" s="269"/>
      <c r="AK306" s="269"/>
      <c r="AL306" s="269"/>
      <c r="AM306" s="269"/>
      <c r="AN306" s="269"/>
      <c r="AO306" s="269"/>
      <c r="AP306" s="269"/>
      <c r="AQ306" s="269"/>
      <c r="AR306" s="269"/>
      <c r="AS306" s="269"/>
      <c r="AT306" s="269"/>
      <c r="AU306" s="269"/>
      <c r="AV306" s="269"/>
      <c r="AW306" s="269"/>
      <c r="AX306" s="269"/>
      <c r="AY306" s="269"/>
      <c r="AZ306" s="269"/>
      <c r="BA306" s="269"/>
      <c r="BB306" s="269"/>
      <c r="BC306" s="269"/>
      <c r="BF306" s="12"/>
      <c r="BG306" s="12"/>
      <c r="BH306" s="12"/>
      <c r="BI306" s="12"/>
      <c r="BJ306" s="12"/>
      <c r="BK306" s="12"/>
      <c r="BL306" s="12"/>
      <c r="BM306" s="12"/>
      <c r="BN306" s="12"/>
      <c r="BO306" s="12"/>
      <c r="BP306" s="12"/>
      <c r="BQ306" s="12"/>
      <c r="BR306" s="12"/>
      <c r="BS306" s="12"/>
      <c r="BT306" s="12"/>
      <c r="BU306" s="12"/>
    </row>
    <row r="307" spans="1:73" s="283" customFormat="1" ht="24.75" customHeight="1">
      <c r="A307" s="19"/>
      <c r="B307" s="19"/>
      <c r="C307" s="19"/>
      <c r="D307" s="139"/>
      <c r="E307" s="306"/>
      <c r="F307" s="306"/>
      <c r="G307" s="140" t="str">
        <f>R3</f>
        <v>MODAL</v>
      </c>
      <c r="H307" s="464" t="str">
        <f t="shared" ref="H307:Q308" si="40">H3</f>
        <v>Norway Harald Senneset</v>
      </c>
      <c r="I307" s="464" t="str">
        <f t="shared" si="40"/>
        <v>Norway Hildegunn Mjanger</v>
      </c>
      <c r="J307" s="464" t="str">
        <f t="shared" si="40"/>
        <v>Scotland Peter Clark</v>
      </c>
      <c r="K307" s="464" t="str">
        <f t="shared" si="40"/>
        <v>United Kingdom Dave Brown</v>
      </c>
      <c r="L307" s="464" t="str">
        <f t="shared" si="40"/>
        <v>Sweden AnneMarie Palmén Bratt</v>
      </c>
      <c r="M307" s="464" t="str">
        <f t="shared" si="40"/>
        <v>Germany Friederike Beussel</v>
      </c>
      <c r="N307" s="464" t="str">
        <f t="shared" si="40"/>
        <v>Sweden Rajlie Sjöberg</v>
      </c>
      <c r="O307" s="464"/>
      <c r="P307" s="464"/>
      <c r="Q307" s="464" t="str">
        <f t="shared" si="40"/>
        <v>Germany Ines Wilhelms</v>
      </c>
      <c r="R307" s="137"/>
      <c r="S307" s="307"/>
      <c r="T307" s="280"/>
      <c r="U307" s="280"/>
      <c r="V307" s="280"/>
      <c r="W307" s="280"/>
      <c r="X307" s="280"/>
      <c r="Y307" s="281"/>
      <c r="Z307" s="282"/>
      <c r="AA307" s="282"/>
      <c r="AB307" s="282"/>
      <c r="AC307" s="282"/>
      <c r="AD307" s="282"/>
      <c r="AE307" s="282"/>
      <c r="AF307" s="282"/>
      <c r="AG307" s="282"/>
      <c r="AH307" s="282"/>
      <c r="AI307" s="282"/>
      <c r="AJ307" s="282"/>
      <c r="AK307" s="282"/>
      <c r="AL307" s="282"/>
      <c r="AM307" s="282"/>
      <c r="AN307" s="282"/>
      <c r="AO307" s="282"/>
      <c r="AP307" s="282"/>
      <c r="AQ307" s="282"/>
      <c r="AR307" s="282"/>
      <c r="AS307" s="282"/>
      <c r="AT307" s="282"/>
      <c r="AU307" s="282"/>
      <c r="AV307" s="282"/>
      <c r="AW307" s="282"/>
      <c r="AX307" s="282"/>
      <c r="AY307" s="282"/>
      <c r="AZ307" s="282"/>
      <c r="BA307" s="282"/>
      <c r="BB307" s="282"/>
      <c r="BC307" s="282"/>
      <c r="BF307" s="284"/>
      <c r="BG307" s="284"/>
      <c r="BH307" s="284"/>
      <c r="BI307" s="284"/>
      <c r="BJ307" s="284"/>
      <c r="BK307" s="284"/>
      <c r="BL307" s="284"/>
      <c r="BM307" s="284"/>
      <c r="BN307" s="284"/>
      <c r="BO307" s="284"/>
      <c r="BP307" s="284"/>
      <c r="BQ307" s="284"/>
      <c r="BR307" s="284"/>
      <c r="BS307" s="284"/>
      <c r="BT307" s="284"/>
      <c r="BU307" s="284"/>
    </row>
    <row r="308" spans="1:73" s="283" customFormat="1" ht="12.75" customHeight="1">
      <c r="A308" s="19"/>
      <c r="B308" s="19"/>
      <c r="C308" s="19"/>
      <c r="D308" s="139"/>
      <c r="E308" s="306"/>
      <c r="F308" s="306"/>
      <c r="G308" s="143" t="str">
        <f>R4</f>
        <v>(R1-R5)</v>
      </c>
      <c r="H308" s="286" t="str">
        <f t="shared" si="40"/>
        <v>Leser 1</v>
      </c>
      <c r="I308" s="286" t="str">
        <f t="shared" si="40"/>
        <v>Leser 2</v>
      </c>
      <c r="J308" s="286" t="str">
        <f t="shared" si="40"/>
        <v>Leser 3</v>
      </c>
      <c r="K308" s="286" t="str">
        <f t="shared" si="40"/>
        <v>Leser 4</v>
      </c>
      <c r="L308" s="286" t="str">
        <f t="shared" si="40"/>
        <v>Leser 5</v>
      </c>
      <c r="M308" s="286" t="str">
        <f t="shared" si="40"/>
        <v>Leser 6</v>
      </c>
      <c r="N308" s="286" t="str">
        <f t="shared" si="40"/>
        <v>Leser 7</v>
      </c>
      <c r="O308" s="286"/>
      <c r="P308" s="286"/>
      <c r="Q308" s="286" t="str">
        <f t="shared" si="40"/>
        <v>Leser 10</v>
      </c>
      <c r="R308" s="143" t="s">
        <v>39</v>
      </c>
      <c r="S308" s="307"/>
      <c r="T308" s="280"/>
      <c r="U308" s="280"/>
      <c r="V308" s="280"/>
      <c r="W308" s="280"/>
      <c r="X308" s="280"/>
      <c r="Y308" s="281"/>
      <c r="Z308" s="282"/>
      <c r="AA308" s="282"/>
      <c r="AB308" s="282"/>
      <c r="AC308" s="282"/>
      <c r="AD308" s="282"/>
      <c r="AE308" s="282"/>
      <c r="AF308" s="282"/>
      <c r="AG308" s="282"/>
      <c r="AH308" s="282"/>
      <c r="AI308" s="282"/>
      <c r="AJ308" s="282"/>
      <c r="AK308" s="282"/>
      <c r="AL308" s="282"/>
      <c r="AM308" s="282"/>
      <c r="AN308" s="282"/>
      <c r="AO308" s="282"/>
      <c r="AP308" s="282"/>
      <c r="AQ308" s="282"/>
      <c r="AR308" s="282"/>
      <c r="AS308" s="282"/>
      <c r="AT308" s="282"/>
      <c r="AU308" s="282"/>
      <c r="AV308" s="282"/>
      <c r="AW308" s="282"/>
      <c r="AX308" s="282"/>
      <c r="AY308" s="282"/>
      <c r="AZ308" s="282"/>
      <c r="BA308" s="282"/>
      <c r="BB308" s="282"/>
      <c r="BC308" s="282"/>
      <c r="BF308" s="284"/>
      <c r="BG308" s="284"/>
      <c r="BH308" s="284"/>
      <c r="BI308" s="284"/>
      <c r="BJ308" s="284"/>
      <c r="BK308" s="284"/>
      <c r="BL308" s="284"/>
      <c r="BM308" s="284"/>
      <c r="BN308" s="284"/>
      <c r="BO308" s="284"/>
      <c r="BP308" s="284"/>
      <c r="BQ308" s="284"/>
      <c r="BR308" s="284"/>
      <c r="BS308" s="284"/>
      <c r="BT308" s="284"/>
      <c r="BU308" s="284"/>
    </row>
    <row r="309" spans="1:73" s="273" customFormat="1" ht="12.75" customHeight="1">
      <c r="A309" s="19"/>
      <c r="B309" s="19"/>
      <c r="C309" s="19"/>
      <c r="D309" s="118"/>
      <c r="E309" s="136"/>
      <c r="F309" s="136"/>
      <c r="G309" s="150">
        <v>0</v>
      </c>
      <c r="H309" s="308" t="str">
        <f t="array" ref="H309">IF(H103="-","-",IF( H103&gt;0,AVERAGE(IF($R$5:$R$84=$G309,H$5:H$84,"-")),"-"))</f>
        <v>-</v>
      </c>
      <c r="I309" s="308" t="str">
        <f t="array" ref="I309">IF(I103="-","-",IF( I103&gt;0,AVERAGE(IF($R$5:$R$84=$G309,I$5:I$84,"-")),"-"))</f>
        <v>-</v>
      </c>
      <c r="J309" s="308" t="str">
        <f t="array" ref="J309">IF(J103="-","-",IF( J103&gt;0,AVERAGE(IF($R$5:$R$84=$G309,J$5:J$84,"-")),"-"))</f>
        <v>-</v>
      </c>
      <c r="K309" s="308" t="str">
        <f t="array" ref="K309">IF(K103="-","-",IF( K103&gt;0,AVERAGE(IF($R$5:$R$84=$G309,K$5:K$84,"-")),"-"))</f>
        <v>-</v>
      </c>
      <c r="L309" s="308" t="str">
        <f t="array" ref="L309">IF(L103="-","-",IF( L103&gt;0,AVERAGE(IF($R$5:$R$84=$G309,L$5:L$84,"-")),"-"))</f>
        <v>-</v>
      </c>
      <c r="M309" s="308" t="str">
        <f t="array" ref="M309">IF(M103="-","-",IF( M103&gt;0,AVERAGE(IF($R$5:$R$84=$G309,M$5:M$84,"-")),"-"))</f>
        <v>-</v>
      </c>
      <c r="N309" s="308" t="str">
        <f t="array" ref="N309">IF(N103="-","-",IF( N103&gt;0,AVERAGE(IF($R$5:$R$84=$G309,N$5:N$84,"-")),"-"))</f>
        <v>-</v>
      </c>
      <c r="O309" s="308"/>
      <c r="P309" s="308"/>
      <c r="Q309" s="308" t="str">
        <f t="array" ref="Q309">IF(Q103="-","-",IF( Q103&gt;0,AVERAGE(IF($R$5:$R$84=$G309,Q$5:Q$84,"-")),"-"))</f>
        <v>-</v>
      </c>
      <c r="R309" s="309" t="str">
        <f t="array" ref="R309">IF(R103="-","-",AVERAGE(IF($R$5:$R$84=$G309,H$5:Q$84,"-")))</f>
        <v>-</v>
      </c>
      <c r="S309" s="186"/>
      <c r="T309" s="272"/>
      <c r="U309" s="272"/>
      <c r="V309" s="272"/>
      <c r="W309" s="272"/>
      <c r="X309" s="272"/>
      <c r="Y309" s="141"/>
      <c r="Z309" s="269"/>
      <c r="AA309" s="269"/>
      <c r="AB309" s="269"/>
      <c r="AC309" s="269"/>
      <c r="AD309" s="269"/>
      <c r="AE309" s="269"/>
      <c r="AF309" s="269"/>
      <c r="AG309" s="269"/>
      <c r="AH309" s="269"/>
      <c r="AI309" s="269"/>
      <c r="AJ309" s="269"/>
      <c r="AK309" s="269"/>
      <c r="AL309" s="269"/>
      <c r="AM309" s="269"/>
      <c r="AN309" s="269"/>
      <c r="AO309" s="269"/>
      <c r="AP309" s="269"/>
      <c r="AQ309" s="269"/>
      <c r="AR309" s="269"/>
      <c r="AS309" s="269"/>
      <c r="AT309" s="269"/>
      <c r="AU309" s="269"/>
      <c r="AV309" s="269"/>
      <c r="AW309" s="269"/>
      <c r="AX309" s="269"/>
      <c r="AY309" s="269"/>
      <c r="AZ309" s="269"/>
      <c r="BA309" s="269"/>
      <c r="BB309" s="269"/>
      <c r="BC309" s="269"/>
      <c r="BF309" s="12"/>
      <c r="BG309" s="12"/>
      <c r="BH309" s="12"/>
      <c r="BI309" s="12"/>
      <c r="BJ309" s="12"/>
      <c r="BK309" s="12"/>
      <c r="BL309" s="12"/>
      <c r="BM309" s="12"/>
      <c r="BN309" s="12"/>
      <c r="BO309" s="12"/>
      <c r="BP309" s="12"/>
      <c r="BQ309" s="12"/>
      <c r="BR309" s="12"/>
      <c r="BS309" s="12"/>
      <c r="BT309" s="12"/>
      <c r="BU309" s="12"/>
    </row>
    <row r="310" spans="1:73" s="273" customFormat="1" ht="12.75" customHeight="1">
      <c r="A310" s="19"/>
      <c r="B310" s="19"/>
      <c r="C310" s="19"/>
      <c r="D310" s="118"/>
      <c r="E310" s="136"/>
      <c r="F310" s="136"/>
      <c r="G310" s="153">
        <f t="shared" ref="G310:G324" si="41">G309+1</f>
        <v>1</v>
      </c>
      <c r="H310" s="310" t="str">
        <f t="array" ref="H310">IF(H104="-","-",IF( H104&gt;0,AVERAGE(IF($R$5:$R$84=$G310,H$5:H$84,"-")),"-"))</f>
        <v>-</v>
      </c>
      <c r="I310" s="310" t="str">
        <f t="array" ref="I310">IF(I104="-","-",IF( I104&gt;0,AVERAGE(IF($R$5:$R$84=$G310,I$5:I$84,"-")),"-"))</f>
        <v>-</v>
      </c>
      <c r="J310" s="310" t="str">
        <f t="array" ref="J310">IF(J104="-","-",IF( J104&gt;0,AVERAGE(IF($R$5:$R$84=$G310,J$5:J$84,"-")),"-"))</f>
        <v>-</v>
      </c>
      <c r="K310" s="310" t="str">
        <f t="array" ref="K310">IF(K104="-","-",IF( K104&gt;0,AVERAGE(IF($R$5:$R$84=$G310,K$5:K$84,"-")),"-"))</f>
        <v>-</v>
      </c>
      <c r="L310" s="310" t="str">
        <f t="array" ref="L310">IF(L104="-","-",IF( L104&gt;0,AVERAGE(IF($R$5:$R$84=$G310,L$5:L$84,"-")),"-"))</f>
        <v>-</v>
      </c>
      <c r="M310" s="310" t="str">
        <f t="array" ref="M310">IF(M104="-","-",IF( M104&gt;0,AVERAGE(IF($R$5:$R$84=$G310,M$5:M$84,"-")),"-"))</f>
        <v>-</v>
      </c>
      <c r="N310" s="310" t="str">
        <f t="array" ref="N310">IF(N104="-","-",IF( N104&gt;0,AVERAGE(IF($R$5:$R$84=$G310,N$5:N$84,"-")),"-"))</f>
        <v>-</v>
      </c>
      <c r="O310" s="310"/>
      <c r="P310" s="310"/>
      <c r="Q310" s="310" t="str">
        <f t="array" ref="Q310">IF(Q104="-","-",IF( Q104&gt;0,AVERAGE(IF($R$5:$R$84=$G310,Q$5:Q$84,"-")),"-"))</f>
        <v>-</v>
      </c>
      <c r="R310" s="311" t="str">
        <f t="array" ref="R310">IF(R104="-","-",AVERAGE(IF($R$5:$R$84=$G310,H$5:Q$84,"-")))</f>
        <v>-</v>
      </c>
      <c r="S310" s="186"/>
      <c r="T310" s="272"/>
      <c r="U310" s="272"/>
      <c r="V310" s="272"/>
      <c r="W310" s="272"/>
      <c r="X310" s="272"/>
      <c r="Y310" s="141"/>
      <c r="Z310" s="269"/>
      <c r="AA310" s="269"/>
      <c r="AB310" s="269"/>
      <c r="AC310" s="269"/>
      <c r="AD310" s="269"/>
      <c r="AE310" s="269"/>
      <c r="AF310" s="269"/>
      <c r="AG310" s="269"/>
      <c r="AH310" s="269"/>
      <c r="AI310" s="269"/>
      <c r="AJ310" s="269"/>
      <c r="AK310" s="269"/>
      <c r="AL310" s="269"/>
      <c r="AM310" s="269"/>
      <c r="AN310" s="269"/>
      <c r="AO310" s="269"/>
      <c r="AP310" s="269"/>
      <c r="AQ310" s="269"/>
      <c r="AR310" s="269"/>
      <c r="AS310" s="269"/>
      <c r="AT310" s="269"/>
      <c r="AU310" s="269"/>
      <c r="AV310" s="269"/>
      <c r="AW310" s="269"/>
      <c r="AX310" s="269"/>
      <c r="AY310" s="269"/>
      <c r="AZ310" s="269"/>
      <c r="BA310" s="269"/>
      <c r="BB310" s="269"/>
      <c r="BC310" s="269"/>
      <c r="BF310" s="12"/>
      <c r="BG310" s="12"/>
      <c r="BH310" s="12"/>
      <c r="BI310" s="12"/>
      <c r="BJ310" s="12"/>
      <c r="BK310" s="12"/>
      <c r="BL310" s="12"/>
      <c r="BM310" s="12"/>
      <c r="BN310" s="12"/>
      <c r="BO310" s="12"/>
      <c r="BP310" s="12"/>
      <c r="BQ310" s="12"/>
      <c r="BR310" s="12"/>
      <c r="BS310" s="12"/>
      <c r="BT310" s="12"/>
      <c r="BU310" s="12"/>
    </row>
    <row r="311" spans="1:73" s="273" customFormat="1" ht="12.75" customHeight="1">
      <c r="A311" s="19"/>
      <c r="B311" s="19"/>
      <c r="C311" s="19"/>
      <c r="D311" s="118"/>
      <c r="E311" s="136"/>
      <c r="F311" s="136"/>
      <c r="G311" s="153">
        <f t="shared" si="41"/>
        <v>2</v>
      </c>
      <c r="H311" s="310">
        <f t="array" ref="H311">IF(H105="-","-",IF( H105&gt;0,AVERAGE(IF($R$5:$R$84=$G311,H$5:H$84,"-")),"-"))</f>
        <v>2</v>
      </c>
      <c r="I311" s="310">
        <f t="array" ref="I311">IF(I105="-","-",IF( I105&gt;0,AVERAGE(IF($R$5:$R$84=$G311,I$5:I$84,"-")),"-"))</f>
        <v>2</v>
      </c>
      <c r="J311" s="310">
        <f t="array" ref="J311">IF(J105="-","-",IF( J105&gt;0,AVERAGE(IF($R$5:$R$84=$G311,J$5:J$84,"-")),"-"))</f>
        <v>2</v>
      </c>
      <c r="K311" s="310">
        <f t="array" ref="K311">IF(K105="-","-",IF( K105&gt;0,AVERAGE(IF($R$5:$R$84=$G311,K$5:K$84,"-")),"-"))</f>
        <v>2</v>
      </c>
      <c r="L311" s="310">
        <f t="array" ref="L311">IF(L105="-","-",IF( L105&gt;0,AVERAGE(IF($R$5:$R$84=$G311,L$5:L$84,"-")),"-"))</f>
        <v>2.5</v>
      </c>
      <c r="M311" s="310">
        <f t="array" ref="M311">IF(M105="-","-",IF( M105&gt;0,AVERAGE(IF($R$5:$R$84=$G311,M$5:M$84,"-")),"-"))</f>
        <v>2</v>
      </c>
      <c r="N311" s="310">
        <f t="array" ref="N311">IF(N105="-","-",IF( N105&gt;0,AVERAGE(IF($R$5:$R$84=$G311,N$5:N$84,"-")),"-"))</f>
        <v>2</v>
      </c>
      <c r="O311" s="310"/>
      <c r="P311" s="310"/>
      <c r="Q311" s="310">
        <f t="array" ref="Q311">IF(Q105="-","-",IF( Q105&gt;0,AVERAGE(IF($R$5:$R$84=$G311,Q$5:Q$84,"-")),"-"))</f>
        <v>2</v>
      </c>
      <c r="R311" s="311">
        <f t="array" ref="R311">IF(R105="-","-",AVERAGE(IF($R$5:$R$84=$G311,H$5:Q$84,"-")))</f>
        <v>2.0499999999999998</v>
      </c>
      <c r="S311" s="186"/>
      <c r="T311" s="272"/>
      <c r="U311" s="272"/>
      <c r="V311" s="272"/>
      <c r="W311" s="272"/>
      <c r="X311" s="272"/>
      <c r="Y311" s="141"/>
      <c r="Z311" s="269"/>
      <c r="AA311" s="269"/>
      <c r="AB311" s="269"/>
      <c r="AC311" s="269"/>
      <c r="AD311" s="269"/>
      <c r="AE311" s="269"/>
      <c r="AF311" s="269"/>
      <c r="AG311" s="269"/>
      <c r="AH311" s="269"/>
      <c r="AI311" s="269"/>
      <c r="AJ311" s="269"/>
      <c r="AK311" s="269"/>
      <c r="AL311" s="269"/>
      <c r="AM311" s="269"/>
      <c r="AN311" s="269"/>
      <c r="AO311" s="269"/>
      <c r="AP311" s="269"/>
      <c r="AQ311" s="269"/>
      <c r="AR311" s="269"/>
      <c r="AS311" s="269"/>
      <c r="AT311" s="269"/>
      <c r="AU311" s="269"/>
      <c r="AV311" s="269"/>
      <c r="AW311" s="269"/>
      <c r="AX311" s="269"/>
      <c r="AY311" s="269"/>
      <c r="AZ311" s="269"/>
      <c r="BA311" s="269"/>
      <c r="BB311" s="269"/>
      <c r="BC311" s="269"/>
      <c r="BF311" s="12"/>
      <c r="BG311" s="12"/>
      <c r="BH311" s="12"/>
      <c r="BI311" s="12"/>
      <c r="BJ311" s="12"/>
      <c r="BK311" s="12"/>
      <c r="BL311" s="12"/>
      <c r="BM311" s="12"/>
      <c r="BN311" s="12"/>
      <c r="BO311" s="12"/>
      <c r="BP311" s="12"/>
      <c r="BQ311" s="12"/>
      <c r="BR311" s="12"/>
      <c r="BS311" s="12"/>
      <c r="BT311" s="12"/>
      <c r="BU311" s="12"/>
    </row>
    <row r="312" spans="1:73" s="273" customFormat="1" ht="12.75" customHeight="1">
      <c r="A312" s="19"/>
      <c r="B312" s="19"/>
      <c r="C312" s="19"/>
      <c r="D312" s="118"/>
      <c r="E312" s="136"/>
      <c r="F312" s="136"/>
      <c r="G312" s="153">
        <f t="shared" si="41"/>
        <v>3</v>
      </c>
      <c r="H312" s="310">
        <f t="array" ref="H312">IF(H106="-","-",IF( H106&gt;0,AVERAGE(IF($R$5:$R$84=$G312,H$5:H$84,"-")),"-"))</f>
        <v>3</v>
      </c>
      <c r="I312" s="310">
        <f t="array" ref="I312">IF(I106="-","-",IF( I106&gt;0,AVERAGE(IF($R$5:$R$84=$G312,I$5:I$84,"-")),"-"))</f>
        <v>3</v>
      </c>
      <c r="J312" s="310">
        <f t="array" ref="J312">IF(J106="-","-",IF( J106&gt;0,AVERAGE(IF($R$5:$R$84=$G312,J$5:J$84,"-")),"-"))</f>
        <v>3.1111111111111112</v>
      </c>
      <c r="K312" s="310">
        <f t="array" ref="K312">IF(K106="-","-",IF( K106&gt;0,AVERAGE(IF($R$5:$R$84=$G312,K$5:K$84,"-")),"-"))</f>
        <v>2.6666666666666665</v>
      </c>
      <c r="L312" s="310">
        <f t="array" ref="L312">IF(L106="-","-",IF( L106&gt;0,AVERAGE(IF($R$5:$R$84=$G312,L$5:L$84,"-")),"-"))</f>
        <v>3</v>
      </c>
      <c r="M312" s="310">
        <f t="array" ref="M312">IF(M106="-","-",IF( M106&gt;0,AVERAGE(IF($R$5:$R$84=$G312,M$5:M$84,"-")),"-"))</f>
        <v>3.1111111111111112</v>
      </c>
      <c r="N312" s="310">
        <f t="array" ref="N312">IF(N106="-","-",IF( N106&gt;0,AVERAGE(IF($R$5:$R$84=$G312,N$5:N$84,"-")),"-"))</f>
        <v>3.5555555555555554</v>
      </c>
      <c r="O312" s="310"/>
      <c r="P312" s="310"/>
      <c r="Q312" s="310">
        <f t="array" ref="Q312">IF(Q106="-","-",IF( Q106&gt;0,AVERAGE(IF($R$5:$R$84=$G312,Q$5:Q$84,"-")),"-"))</f>
        <v>3.2222222222222223</v>
      </c>
      <c r="R312" s="311">
        <f t="array" ref="R312">IF(R106="-","-",AVERAGE(IF($R$5:$R$84=$G312,H$5:Q$84,"-")))</f>
        <v>3.1235955056179776</v>
      </c>
      <c r="S312" s="186"/>
      <c r="T312" s="272"/>
      <c r="U312" s="272"/>
      <c r="V312" s="272"/>
      <c r="W312" s="272"/>
      <c r="X312" s="272"/>
      <c r="Y312" s="141"/>
      <c r="Z312" s="269"/>
      <c r="AA312" s="269"/>
      <c r="AB312" s="269"/>
      <c r="AC312" s="269"/>
      <c r="AD312" s="269"/>
      <c r="AE312" s="269"/>
      <c r="AF312" s="269"/>
      <c r="AG312" s="269"/>
      <c r="AH312" s="269"/>
      <c r="AI312" s="269"/>
      <c r="AJ312" s="269"/>
      <c r="AK312" s="269"/>
      <c r="AL312" s="269"/>
      <c r="AM312" s="269"/>
      <c r="AN312" s="269"/>
      <c r="AO312" s="269"/>
      <c r="AP312" s="269"/>
      <c r="AQ312" s="269"/>
      <c r="AR312" s="269"/>
      <c r="AS312" s="269"/>
      <c r="AT312" s="269"/>
      <c r="AU312" s="269"/>
      <c r="AV312" s="269"/>
      <c r="AW312" s="269"/>
      <c r="AX312" s="269"/>
      <c r="AY312" s="269"/>
      <c r="AZ312" s="269"/>
      <c r="BA312" s="269"/>
      <c r="BB312" s="269"/>
      <c r="BC312" s="269"/>
      <c r="BF312" s="12"/>
      <c r="BG312" s="12"/>
      <c r="BH312" s="12"/>
      <c r="BI312" s="12"/>
      <c r="BJ312" s="12"/>
      <c r="BK312" s="12"/>
      <c r="BL312" s="12"/>
      <c r="BM312" s="12"/>
      <c r="BN312" s="12"/>
      <c r="BO312" s="12"/>
      <c r="BP312" s="12"/>
      <c r="BQ312" s="12"/>
      <c r="BR312" s="12"/>
      <c r="BS312" s="12"/>
      <c r="BT312" s="12"/>
      <c r="BU312" s="12"/>
    </row>
    <row r="313" spans="1:73" s="273" customFormat="1" ht="12.75" customHeight="1">
      <c r="A313" s="19"/>
      <c r="B313" s="19"/>
      <c r="C313" s="19"/>
      <c r="D313" s="118"/>
      <c r="E313" s="136"/>
      <c r="F313" s="136"/>
      <c r="G313" s="153">
        <f t="shared" si="41"/>
        <v>4</v>
      </c>
      <c r="H313" s="310">
        <f t="array" ref="H313">IF(H107="-","-",IF( H107&gt;0,AVERAGE(IF($R$5:$R$84=$G313,H$5:H$84,"-")),"-"))</f>
        <v>4</v>
      </c>
      <c r="I313" s="310">
        <f t="array" ref="I313">IF(I107="-","-",IF( I107&gt;0,AVERAGE(IF($R$5:$R$84=$G313,I$5:I$84,"-")),"-"))</f>
        <v>3.8695652173913042</v>
      </c>
      <c r="J313" s="310">
        <f t="array" ref="J313">IF(J107="-","-",IF( J107&gt;0,AVERAGE(IF($R$5:$R$84=$G313,J$5:J$84,"-")),"-"))</f>
        <v>3.6956521739130435</v>
      </c>
      <c r="K313" s="310">
        <f t="array" ref="K313">IF(K107="-","-",IF( K107&gt;0,AVERAGE(IF($R$5:$R$84=$G313,K$5:K$84,"-")),"-"))</f>
        <v>3.8260869565217392</v>
      </c>
      <c r="L313" s="310">
        <f t="array" ref="L313">IF(L107="-","-",IF( L107&gt;0,AVERAGE(IF($R$5:$R$84=$G313,L$5:L$84,"-")),"-"))</f>
        <v>4.1739130434782608</v>
      </c>
      <c r="M313" s="310">
        <f t="array" ref="M313">IF(M107="-","-",IF( M107&gt;0,AVERAGE(IF($R$5:$R$84=$G313,M$5:M$84,"-")),"-"))</f>
        <v>4.1739130434782608</v>
      </c>
      <c r="N313" s="310">
        <f t="array" ref="N313">IF(N107="-","-",IF( N107&gt;0,AVERAGE(IF($R$5:$R$84=$G313,N$5:N$84,"-")),"-"))</f>
        <v>4.2173913043478262</v>
      </c>
      <c r="O313" s="310"/>
      <c r="P313" s="310"/>
      <c r="Q313" s="310">
        <f t="array" ref="Q313">IF(Q107="-","-",IF( Q107&gt;0,AVERAGE(IF($R$5:$R$84=$G313,Q$5:Q$84,"-")),"-"))</f>
        <v>4.0434782608695654</v>
      </c>
      <c r="R313" s="311">
        <f t="array" ref="R313">IF(R107="-","-",AVERAGE(IF($R$5:$R$84=$G313,H$5:Q$84,"-")))</f>
        <v>3.9695652173913043</v>
      </c>
      <c r="S313" s="186"/>
      <c r="T313" s="272"/>
      <c r="U313" s="272"/>
      <c r="V313" s="272"/>
      <c r="W313" s="272"/>
      <c r="X313" s="272"/>
      <c r="Y313" s="141"/>
      <c r="Z313" s="269"/>
      <c r="AA313" s="269"/>
      <c r="AB313" s="269"/>
      <c r="AC313" s="269"/>
      <c r="AD313" s="269"/>
      <c r="AE313" s="269"/>
      <c r="AF313" s="269"/>
      <c r="AG313" s="269"/>
      <c r="AH313" s="269"/>
      <c r="AI313" s="269"/>
      <c r="AJ313" s="269"/>
      <c r="AK313" s="269"/>
      <c r="AL313" s="269"/>
      <c r="AM313" s="269"/>
      <c r="AN313" s="269"/>
      <c r="AO313" s="269"/>
      <c r="AP313" s="269"/>
      <c r="AQ313" s="269"/>
      <c r="AR313" s="269"/>
      <c r="AS313" s="269"/>
      <c r="AT313" s="269"/>
      <c r="AU313" s="269"/>
      <c r="AV313" s="269"/>
      <c r="AW313" s="269"/>
      <c r="AX313" s="269"/>
      <c r="AY313" s="269"/>
      <c r="AZ313" s="269"/>
      <c r="BA313" s="269"/>
      <c r="BB313" s="269"/>
      <c r="BC313" s="269"/>
      <c r="BF313" s="12"/>
      <c r="BG313" s="12"/>
      <c r="BH313" s="12"/>
      <c r="BI313" s="12"/>
      <c r="BJ313" s="12"/>
      <c r="BK313" s="12"/>
      <c r="BL313" s="12"/>
      <c r="BM313" s="12"/>
      <c r="BN313" s="12"/>
      <c r="BO313" s="12"/>
      <c r="BP313" s="12"/>
      <c r="BQ313" s="12"/>
      <c r="BR313" s="12"/>
      <c r="BS313" s="12"/>
      <c r="BT313" s="12"/>
      <c r="BU313" s="12"/>
    </row>
    <row r="314" spans="1:73" s="273" customFormat="1" ht="12.75" customHeight="1">
      <c r="A314" s="19"/>
      <c r="B314" s="19"/>
      <c r="C314" s="19"/>
      <c r="D314" s="118"/>
      <c r="E314" s="136"/>
      <c r="F314" s="136"/>
      <c r="G314" s="153">
        <f t="shared" si="41"/>
        <v>5</v>
      </c>
      <c r="H314" s="310">
        <f t="array" ref="H314">IF(H108="-","-",IF( H108&gt;0,AVERAGE(IF($R$5:$R$84=$G314,H$5:H$84,"-")),"-"))</f>
        <v>5.2222222222222223</v>
      </c>
      <c r="I314" s="310">
        <f t="array" ref="I314">IF(I108="-","-",IF( I108&gt;0,AVERAGE(IF($R$5:$R$84=$G314,I$5:I$84,"-")),"-"))</f>
        <v>5.0526315789473681</v>
      </c>
      <c r="J314" s="310">
        <f t="array" ref="J314">IF(J108="-","-",IF( J108&gt;0,AVERAGE(IF($R$5:$R$84=$G314,J$5:J$84,"-")),"-"))</f>
        <v>4.7894736842105265</v>
      </c>
      <c r="K314" s="310">
        <f t="array" ref="K314">IF(K108="-","-",IF( K108&gt;0,AVERAGE(IF($R$5:$R$84=$G314,K$5:K$84,"-")),"-"))</f>
        <v>4.9473684210526319</v>
      </c>
      <c r="L314" s="310">
        <f t="array" ref="L314">IF(L108="-","-",IF( L108&gt;0,AVERAGE(IF($R$5:$R$84=$G314,L$5:L$84,"-")),"-"))</f>
        <v>5</v>
      </c>
      <c r="M314" s="310">
        <f t="array" ref="M314">IF(M108="-","-",IF( M108&gt;0,AVERAGE(IF($R$5:$R$84=$G314,M$5:M$84,"-")),"-"))</f>
        <v>4.6315789473684212</v>
      </c>
      <c r="N314" s="310">
        <f t="array" ref="N314">IF(N108="-","-",IF( N108&gt;0,AVERAGE(IF($R$5:$R$84=$G314,N$5:N$84,"-")),"-"))</f>
        <v>5.1052631578947372</v>
      </c>
      <c r="O314" s="310"/>
      <c r="P314" s="310"/>
      <c r="Q314" s="310">
        <f t="array" ref="Q314">IF(Q108="-","-",IF( Q108&gt;0,AVERAGE(IF($R$5:$R$84=$G314,Q$5:Q$84,"-")),"-"))</f>
        <v>4.2631578947368425</v>
      </c>
      <c r="R314" s="311">
        <f t="array" ref="R314">IF(R108="-","-",AVERAGE(IF($R$5:$R$84=$G314,H$5:Q$84,"-")))</f>
        <v>4.6613756613756614</v>
      </c>
      <c r="S314" s="186"/>
      <c r="T314" s="272"/>
      <c r="U314" s="272"/>
      <c r="V314" s="272"/>
      <c r="W314" s="272"/>
      <c r="X314" s="272"/>
      <c r="Y314" s="141"/>
      <c r="Z314" s="269"/>
      <c r="AA314" s="269"/>
      <c r="AB314" s="269"/>
      <c r="AC314" s="269"/>
      <c r="AD314" s="269"/>
      <c r="AE314" s="269"/>
      <c r="AF314" s="269"/>
      <c r="AG314" s="269"/>
      <c r="AH314" s="269"/>
      <c r="AI314" s="269"/>
      <c r="AJ314" s="269"/>
      <c r="AK314" s="269"/>
      <c r="AL314" s="269"/>
      <c r="AM314" s="269"/>
      <c r="AN314" s="269"/>
      <c r="AO314" s="269"/>
      <c r="AP314" s="269"/>
      <c r="AQ314" s="269"/>
      <c r="AR314" s="269"/>
      <c r="AS314" s="269"/>
      <c r="AT314" s="269"/>
      <c r="AU314" s="269"/>
      <c r="AV314" s="269"/>
      <c r="AW314" s="269"/>
      <c r="AX314" s="269"/>
      <c r="AY314" s="269"/>
      <c r="AZ314" s="269"/>
      <c r="BA314" s="269"/>
      <c r="BB314" s="269"/>
      <c r="BC314" s="269"/>
      <c r="BF314" s="12"/>
      <c r="BG314" s="12"/>
      <c r="BH314" s="12"/>
      <c r="BI314" s="12"/>
      <c r="BJ314" s="12"/>
      <c r="BK314" s="12"/>
      <c r="BL314" s="12"/>
      <c r="BM314" s="12"/>
      <c r="BN314" s="12"/>
      <c r="BO314" s="12"/>
      <c r="BP314" s="12"/>
      <c r="BQ314" s="12"/>
      <c r="BR314" s="12"/>
      <c r="BS314" s="12"/>
      <c r="BT314" s="12"/>
      <c r="BU314" s="12"/>
    </row>
    <row r="315" spans="1:73" s="273" customFormat="1" ht="12.75" customHeight="1">
      <c r="A315" s="19"/>
      <c r="B315" s="19"/>
      <c r="C315" s="19"/>
      <c r="D315" s="118"/>
      <c r="E315" s="136"/>
      <c r="F315" s="136"/>
      <c r="G315" s="153">
        <f t="shared" si="41"/>
        <v>6</v>
      </c>
      <c r="H315" s="310">
        <f t="array" ref="H315">IF(H109="-","-",IF( H109&gt;0,AVERAGE(IF($R$5:$R$84=$G315,H$5:H$84,"-")),"-"))</f>
        <v>6.2941176470588234</v>
      </c>
      <c r="I315" s="310">
        <f t="array" ref="I315">IF(I109="-","-",IF( I109&gt;0,AVERAGE(IF($R$5:$R$84=$G315,I$5:I$84,"-")),"-"))</f>
        <v>6.1764705882352944</v>
      </c>
      <c r="J315" s="310">
        <f t="array" ref="J315">IF(J109="-","-",IF( J109&gt;0,AVERAGE(IF($R$5:$R$84=$G315,J$5:J$84,"-")),"-"))</f>
        <v>5.5294117647058822</v>
      </c>
      <c r="K315" s="310">
        <f t="array" ref="K315">IF(K109="-","-",IF( K109&gt;0,AVERAGE(IF($R$5:$R$84=$G315,K$5:K$84,"-")),"-"))</f>
        <v>5.8235294117647056</v>
      </c>
      <c r="L315" s="310">
        <f t="array" ref="L315">IF(L109="-","-",IF( L109&gt;0,AVERAGE(IF($R$5:$R$84=$G315,L$5:L$84,"-")),"-"))</f>
        <v>5.882352941176471</v>
      </c>
      <c r="M315" s="310">
        <f t="array" ref="M315">IF(M109="-","-",IF( M109&gt;0,AVERAGE(IF($R$5:$R$84=$G315,M$5:M$84,"-")),"-"))</f>
        <v>5.9411764705882355</v>
      </c>
      <c r="N315" s="310">
        <f t="array" ref="N315">IF(N109="-","-",IF( N109&gt;0,AVERAGE(IF($R$5:$R$84=$G315,N$5:N$84,"-")),"-"))</f>
        <v>6.1764705882352944</v>
      </c>
      <c r="O315" s="310"/>
      <c r="P315" s="310"/>
      <c r="Q315" s="310">
        <f t="array" ref="Q315">IF(Q109="-","-",IF( Q109&gt;0,AVERAGE(IF($R$5:$R$84=$G315,Q$5:Q$84,"-")),"-"))</f>
        <v>5.3529411764705879</v>
      </c>
      <c r="R315" s="311">
        <f t="array" ref="R315">IF(R109="-","-",AVERAGE(IF($R$5:$R$84=$G315,H$5:Q$84,"-")))</f>
        <v>5.4588235294117649</v>
      </c>
      <c r="S315" s="186"/>
      <c r="T315" s="272"/>
      <c r="U315" s="272"/>
      <c r="V315" s="272"/>
      <c r="W315" s="272"/>
      <c r="X315" s="272"/>
      <c r="Y315" s="141"/>
      <c r="Z315" s="269"/>
      <c r="AA315" s="269"/>
      <c r="AB315" s="269"/>
      <c r="AC315" s="269"/>
      <c r="AD315" s="269"/>
      <c r="AE315" s="269"/>
      <c r="AF315" s="269"/>
      <c r="AG315" s="269"/>
      <c r="AH315" s="269"/>
      <c r="AI315" s="269"/>
      <c r="AJ315" s="269"/>
      <c r="AK315" s="269"/>
      <c r="AL315" s="269"/>
      <c r="AM315" s="269"/>
      <c r="AN315" s="269"/>
      <c r="AO315" s="269"/>
      <c r="AP315" s="269"/>
      <c r="AQ315" s="269"/>
      <c r="AR315" s="269"/>
      <c r="AS315" s="269"/>
      <c r="AT315" s="269"/>
      <c r="AU315" s="269"/>
      <c r="AV315" s="269"/>
      <c r="AW315" s="269"/>
      <c r="AX315" s="269"/>
      <c r="AY315" s="269"/>
      <c r="AZ315" s="269"/>
      <c r="BA315" s="269"/>
      <c r="BB315" s="269"/>
      <c r="BC315" s="269"/>
      <c r="BF315" s="12"/>
      <c r="BG315" s="12"/>
      <c r="BH315" s="12"/>
      <c r="BI315" s="12"/>
      <c r="BJ315" s="12"/>
      <c r="BK315" s="12"/>
      <c r="BL315" s="12"/>
      <c r="BM315" s="12"/>
      <c r="BN315" s="12"/>
      <c r="BO315" s="12"/>
      <c r="BP315" s="12"/>
      <c r="BQ315" s="12"/>
      <c r="BR315" s="12"/>
      <c r="BS315" s="12"/>
      <c r="BT315" s="12"/>
      <c r="BU315" s="12"/>
    </row>
    <row r="316" spans="1:73" s="273" customFormat="1" ht="12.75" customHeight="1">
      <c r="A316" s="19"/>
      <c r="B316" s="19"/>
      <c r="C316" s="19"/>
      <c r="D316" s="118"/>
      <c r="E316" s="136"/>
      <c r="F316" s="136"/>
      <c r="G316" s="153">
        <f t="shared" si="41"/>
        <v>7</v>
      </c>
      <c r="H316" s="310">
        <f t="array" ref="H316">IF(H110="-","-",IF( H110&gt;0,AVERAGE(IF($R$5:$R$84=$G316,H$5:H$84,"-")),"-"))</f>
        <v>7</v>
      </c>
      <c r="I316" s="310">
        <f t="array" ref="I316">IF(I110="-","-",IF( I110&gt;0,AVERAGE(IF($R$5:$R$84=$G316,I$5:I$84,"-")),"-"))</f>
        <v>7.1428571428571432</v>
      </c>
      <c r="J316" s="310">
        <f t="array" ref="J316">IF(J110="-","-",IF( J110&gt;0,AVERAGE(IF($R$5:$R$84=$G316,J$5:J$84,"-")),"-"))</f>
        <v>7</v>
      </c>
      <c r="K316" s="310">
        <f t="array" ref="K316">IF(K110="-","-",IF( K110&gt;0,AVERAGE(IF($R$5:$R$84=$G316,K$5:K$84,"-")),"-"))</f>
        <v>7</v>
      </c>
      <c r="L316" s="310">
        <f t="array" ref="L316">IF(L110="-","-",IF( L110&gt;0,AVERAGE(IF($R$5:$R$84=$G316,L$5:L$84,"-")),"-"))</f>
        <v>6.2857142857142856</v>
      </c>
      <c r="M316" s="310">
        <f t="array" ref="M316">IF(M110="-","-",IF( M110&gt;0,AVERAGE(IF($R$5:$R$84=$G316,M$5:M$84,"-")),"-"))</f>
        <v>7.4285714285714288</v>
      </c>
      <c r="N316" s="310">
        <f t="array" ref="N316">IF(N110="-","-",IF( N110&gt;0,AVERAGE(IF($R$5:$R$84=$G316,N$5:N$84,"-")),"-"))</f>
        <v>6.4285714285714288</v>
      </c>
      <c r="O316" s="310"/>
      <c r="P316" s="310"/>
      <c r="Q316" s="310">
        <f t="array" ref="Q316">IF(Q110="-","-",IF( Q110&gt;0,AVERAGE(IF($R$5:$R$84=$G316,Q$5:Q$84,"-")),"-"))</f>
        <v>5.2857142857142856</v>
      </c>
      <c r="R316" s="311">
        <f t="array" ref="R316">IF(R110="-","-",AVERAGE(IF($R$5:$R$84=$G316,H$5:Q$84,"-")))</f>
        <v>5.9714285714285715</v>
      </c>
      <c r="S316" s="186"/>
      <c r="T316" s="272"/>
      <c r="U316" s="272"/>
      <c r="V316" s="272"/>
      <c r="W316" s="272"/>
      <c r="X316" s="272"/>
      <c r="Y316" s="141"/>
      <c r="Z316" s="269"/>
      <c r="AA316" s="269"/>
      <c r="AB316" s="269"/>
      <c r="AC316" s="269"/>
      <c r="AD316" s="269"/>
      <c r="AE316" s="269"/>
      <c r="AF316" s="269"/>
      <c r="AG316" s="269"/>
      <c r="AH316" s="269"/>
      <c r="AI316" s="269"/>
      <c r="AJ316" s="269"/>
      <c r="AK316" s="269"/>
      <c r="AL316" s="269"/>
      <c r="AM316" s="269"/>
      <c r="AN316" s="269"/>
      <c r="AO316" s="269"/>
      <c r="AP316" s="269"/>
      <c r="AQ316" s="269"/>
      <c r="AR316" s="269"/>
      <c r="AS316" s="269"/>
      <c r="AT316" s="269"/>
      <c r="AU316" s="269"/>
      <c r="AV316" s="269"/>
      <c r="AW316" s="269"/>
      <c r="AX316" s="269"/>
      <c r="AY316" s="269"/>
      <c r="AZ316" s="269"/>
      <c r="BA316" s="269"/>
      <c r="BB316" s="269"/>
      <c r="BC316" s="269"/>
      <c r="BF316" s="12"/>
      <c r="BG316" s="12"/>
      <c r="BH316" s="12"/>
      <c r="BI316" s="12"/>
      <c r="BJ316" s="12"/>
      <c r="BK316" s="12"/>
      <c r="BL316" s="12"/>
      <c r="BM316" s="12"/>
      <c r="BN316" s="12"/>
      <c r="BO316" s="12"/>
      <c r="BP316" s="12"/>
      <c r="BQ316" s="12"/>
      <c r="BR316" s="12"/>
      <c r="BS316" s="12"/>
      <c r="BT316" s="12"/>
      <c r="BU316" s="12"/>
    </row>
    <row r="317" spans="1:73" s="273" customFormat="1" ht="12.75" customHeight="1">
      <c r="A317" s="19"/>
      <c r="B317" s="19"/>
      <c r="C317" s="19"/>
      <c r="D317" s="118"/>
      <c r="E317" s="136"/>
      <c r="F317" s="136"/>
      <c r="G317" s="153">
        <f t="shared" si="41"/>
        <v>8</v>
      </c>
      <c r="H317" s="310" t="str">
        <f t="array" ref="H317">IF(H111="-","-",IF( H111&gt;0,AVERAGE(IF($R$5:$R$84=$G317,H$5:H$84,"-")),"-"))</f>
        <v>-</v>
      </c>
      <c r="I317" s="310" t="str">
        <f t="array" ref="I317">IF(I111="-","-",IF( I111&gt;0,AVERAGE(IF($R$5:$R$84=$G317,I$5:I$84,"-")),"-"))</f>
        <v>-</v>
      </c>
      <c r="J317" s="310" t="str">
        <f t="array" ref="J317">IF(J111="-","-",IF( J111&gt;0,AVERAGE(IF($R$5:$R$84=$G317,J$5:J$84,"-")),"-"))</f>
        <v>-</v>
      </c>
      <c r="K317" s="310" t="str">
        <f t="array" ref="K317">IF(K111="-","-",IF( K111&gt;0,AVERAGE(IF($R$5:$R$84=$G317,K$5:K$84,"-")),"-"))</f>
        <v>-</v>
      </c>
      <c r="L317" s="310" t="str">
        <f t="array" ref="L317">IF(L111="-","-",IF( L111&gt;0,AVERAGE(IF($R$5:$R$84=$G317,L$5:L$84,"-")),"-"))</f>
        <v>-</v>
      </c>
      <c r="M317" s="310" t="str">
        <f t="array" ref="M317">IF(M111="-","-",IF( M111&gt;0,AVERAGE(IF($R$5:$R$84=$G317,M$5:M$84,"-")),"-"))</f>
        <v>-</v>
      </c>
      <c r="N317" s="310" t="str">
        <f t="array" ref="N317">IF(N111="-","-",IF( N111&gt;0,AVERAGE(IF($R$5:$R$84=$G317,N$5:N$84,"-")),"-"))</f>
        <v>-</v>
      </c>
      <c r="O317" s="310"/>
      <c r="P317" s="310"/>
      <c r="Q317" s="310" t="str">
        <f t="array" ref="Q317">IF(Q111="-","-",IF( Q111&gt;0,AVERAGE(IF($R$5:$R$84=$G317,Q$5:Q$84,"-")),"-"))</f>
        <v>-</v>
      </c>
      <c r="R317" s="311" t="str">
        <f t="array" ref="R317">IF(R111="-","-",AVERAGE(IF($R$5:$R$84=$G317,H$5:Q$84,"-")))</f>
        <v>-</v>
      </c>
      <c r="S317" s="186"/>
      <c r="T317" s="272"/>
      <c r="U317" s="272"/>
      <c r="V317" s="272"/>
      <c r="W317" s="272"/>
      <c r="X317" s="272"/>
      <c r="Y317" s="141"/>
      <c r="Z317" s="269"/>
      <c r="AA317" s="269"/>
      <c r="AB317" s="269"/>
      <c r="AC317" s="269"/>
      <c r="AD317" s="269"/>
      <c r="AE317" s="269"/>
      <c r="AF317" s="269"/>
      <c r="AG317" s="269"/>
      <c r="AH317" s="269"/>
      <c r="AI317" s="269"/>
      <c r="AJ317" s="269"/>
      <c r="AK317" s="269"/>
      <c r="AL317" s="269"/>
      <c r="AM317" s="269"/>
      <c r="AN317" s="269"/>
      <c r="AO317" s="269"/>
      <c r="AP317" s="269"/>
      <c r="AQ317" s="269"/>
      <c r="AR317" s="269"/>
      <c r="AS317" s="269"/>
      <c r="AT317" s="269"/>
      <c r="AU317" s="269"/>
      <c r="AV317" s="269"/>
      <c r="AW317" s="269"/>
      <c r="AX317" s="269"/>
      <c r="AY317" s="269"/>
      <c r="AZ317" s="269"/>
      <c r="BA317" s="269"/>
      <c r="BB317" s="269"/>
      <c r="BC317" s="269"/>
      <c r="BF317" s="12"/>
      <c r="BG317" s="12"/>
      <c r="BH317" s="12"/>
      <c r="BI317" s="12"/>
      <c r="BJ317" s="12"/>
      <c r="BK317" s="12"/>
      <c r="BL317" s="12"/>
      <c r="BM317" s="12"/>
      <c r="BN317" s="12"/>
      <c r="BO317" s="12"/>
      <c r="BP317" s="12"/>
      <c r="BQ317" s="12"/>
      <c r="BR317" s="12"/>
      <c r="BS317" s="12"/>
      <c r="BT317" s="12"/>
      <c r="BU317" s="12"/>
    </row>
    <row r="318" spans="1:73" s="273" customFormat="1" ht="12.75" customHeight="1">
      <c r="A318" s="19"/>
      <c r="B318" s="19"/>
      <c r="C318" s="19"/>
      <c r="D318" s="118"/>
      <c r="E318" s="136"/>
      <c r="F318" s="136"/>
      <c r="G318" s="153">
        <f t="shared" si="41"/>
        <v>9</v>
      </c>
      <c r="H318" s="310">
        <f t="array" ref="H318">IF(H112="-","-",IF( H112&gt;0,AVERAGE(IF($R$5:$R$84=$G318,H$5:H$84,"-")),"-"))</f>
        <v>7.5</v>
      </c>
      <c r="I318" s="310">
        <f t="array" ref="I318">IF(I112="-","-",IF( I112&gt;0,AVERAGE(IF($R$5:$R$84=$G318,I$5:I$84,"-")),"-"))</f>
        <v>9</v>
      </c>
      <c r="J318" s="310">
        <f t="array" ref="J318">IF(J112="-","-",IF( J112&gt;0,AVERAGE(IF($R$5:$R$84=$G318,J$5:J$84,"-")),"-"))</f>
        <v>9.5</v>
      </c>
      <c r="K318" s="310">
        <f t="array" ref="K318">IF(K112="-","-",IF( K112&gt;0,AVERAGE(IF($R$5:$R$84=$G318,K$5:K$84,"-")),"-"))</f>
        <v>7.5</v>
      </c>
      <c r="L318" s="310">
        <f t="array" ref="L318">IF(L112="-","-",IF( L112&gt;0,AVERAGE(IF($R$5:$R$84=$G318,L$5:L$84,"-")),"-"))</f>
        <v>7.5</v>
      </c>
      <c r="M318" s="310">
        <f t="array" ref="M318">IF(M112="-","-",IF( M112&gt;0,AVERAGE(IF($R$5:$R$84=$G318,M$5:M$84,"-")),"-"))</f>
        <v>8.5</v>
      </c>
      <c r="N318" s="310">
        <f t="array" ref="N318">IF(N112="-","-",IF( N112&gt;0,AVERAGE(IF($R$5:$R$84=$G318,N$5:N$84,"-")),"-"))</f>
        <v>10.5</v>
      </c>
      <c r="O318" s="310"/>
      <c r="P318" s="310"/>
      <c r="Q318" s="310">
        <f t="array" ref="Q318">IF(Q112="-","-",IF( Q112&gt;0,AVERAGE(IF($R$5:$R$84=$G318,Q$5:Q$84,"-")),"-"))</f>
        <v>9.5</v>
      </c>
      <c r="R318" s="311">
        <f t="array" ref="R318">IF(R112="-","-",AVERAGE(IF($R$5:$R$84=$G318,H$5:Q$84,"-")))</f>
        <v>8.8000000000000007</v>
      </c>
      <c r="S318" s="186"/>
      <c r="T318" s="272"/>
      <c r="U318" s="272"/>
      <c r="V318" s="272"/>
      <c r="W318" s="272"/>
      <c r="X318" s="272"/>
      <c r="Y318" s="141"/>
      <c r="Z318" s="269"/>
      <c r="AA318" s="269"/>
      <c r="AB318" s="269"/>
      <c r="AC318" s="269"/>
      <c r="AD318" s="269"/>
      <c r="AE318" s="269"/>
      <c r="AF318" s="269"/>
      <c r="AG318" s="269"/>
      <c r="AH318" s="269"/>
      <c r="AI318" s="269"/>
      <c r="AJ318" s="269"/>
      <c r="AK318" s="269"/>
      <c r="AL318" s="269"/>
      <c r="AM318" s="269"/>
      <c r="AN318" s="269"/>
      <c r="AO318" s="269"/>
      <c r="AP318" s="269"/>
      <c r="AQ318" s="269"/>
      <c r="AR318" s="269"/>
      <c r="AS318" s="269"/>
      <c r="AT318" s="269"/>
      <c r="AU318" s="269"/>
      <c r="AV318" s="269"/>
      <c r="AW318" s="269"/>
      <c r="AX318" s="269"/>
      <c r="AY318" s="269"/>
      <c r="AZ318" s="269"/>
      <c r="BA318" s="269"/>
      <c r="BB318" s="269"/>
      <c r="BC318" s="269"/>
      <c r="BF318" s="12"/>
      <c r="BG318" s="12"/>
      <c r="BH318" s="12"/>
      <c r="BI318" s="12"/>
      <c r="BJ318" s="12"/>
      <c r="BK318" s="12"/>
      <c r="BL318" s="12"/>
      <c r="BM318" s="12"/>
      <c r="BN318" s="12"/>
      <c r="BO318" s="12"/>
      <c r="BP318" s="12"/>
      <c r="BQ318" s="12"/>
      <c r="BR318" s="12"/>
      <c r="BS318" s="12"/>
      <c r="BT318" s="12"/>
      <c r="BU318" s="12"/>
    </row>
    <row r="319" spans="1:73" s="273" customFormat="1" ht="12.75" customHeight="1">
      <c r="A319" s="19"/>
      <c r="B319" s="19"/>
      <c r="C319" s="19"/>
      <c r="D319" s="118"/>
      <c r="E319" s="136"/>
      <c r="F319" s="136"/>
      <c r="G319" s="153">
        <f t="shared" si="41"/>
        <v>10</v>
      </c>
      <c r="H319" s="310">
        <f t="array" ref="H319">IF(H113="-","-",IF( H113&gt;0,AVERAGE(IF($R$5:$R$84=$G319,H$5:H$84,"-")),"-"))</f>
        <v>10</v>
      </c>
      <c r="I319" s="310">
        <f t="array" ref="I319">IF(I113="-","-",IF( I113&gt;0,AVERAGE(IF($R$5:$R$84=$G319,I$5:I$84,"-")),"-"))</f>
        <v>10</v>
      </c>
      <c r="J319" s="310">
        <f t="array" ref="J319">IF(J113="-","-",IF( J113&gt;0,AVERAGE(IF($R$5:$R$84=$G319,J$5:J$84,"-")),"-"))</f>
        <v>9</v>
      </c>
      <c r="K319" s="310">
        <f t="array" ref="K319">IF(K113="-","-",IF( K113&gt;0,AVERAGE(IF($R$5:$R$84=$G319,K$5:K$84,"-")),"-"))</f>
        <v>10</v>
      </c>
      <c r="L319" s="310">
        <f t="array" ref="L319">IF(L113="-","-",IF( L113&gt;0,AVERAGE(IF($R$5:$R$84=$G319,L$5:L$84,"-")),"-"))</f>
        <v>9</v>
      </c>
      <c r="M319" s="310">
        <f t="array" ref="M319">IF(M113="-","-",IF( M113&gt;0,AVERAGE(IF($R$5:$R$84=$G319,M$5:M$84,"-")),"-"))</f>
        <v>10</v>
      </c>
      <c r="N319" s="310">
        <f t="array" ref="N319">IF(N113="-","-",IF( N113&gt;0,AVERAGE(IF($R$5:$R$84=$G319,N$5:N$84,"-")),"-"))</f>
        <v>10</v>
      </c>
      <c r="O319" s="310"/>
      <c r="P319" s="310"/>
      <c r="Q319" s="310">
        <f t="array" ref="Q319">IF(Q113="-","-",IF( Q113&gt;0,AVERAGE(IF($R$5:$R$84=$G319,Q$5:Q$84,"-")),"-"))</f>
        <v>10</v>
      </c>
      <c r="R319" s="311">
        <f t="array" ref="R319">IF(R113="-","-",AVERAGE(IF($R$5:$R$84=$G319,H$5:Q$84,"-")))</f>
        <v>9.8000000000000007</v>
      </c>
      <c r="S319" s="186"/>
      <c r="T319" s="272"/>
      <c r="U319" s="272"/>
      <c r="V319" s="272"/>
      <c r="W319" s="272"/>
      <c r="X319" s="272"/>
      <c r="Y319" s="141"/>
      <c r="Z319" s="269"/>
      <c r="AA319" s="269"/>
      <c r="AB319" s="269"/>
      <c r="AC319" s="269"/>
      <c r="AD319" s="269"/>
      <c r="AE319" s="269"/>
      <c r="AF319" s="269"/>
      <c r="AG319" s="269"/>
      <c r="AH319" s="269"/>
      <c r="AI319" s="269"/>
      <c r="AJ319" s="269"/>
      <c r="AK319" s="269"/>
      <c r="AL319" s="269"/>
      <c r="AM319" s="269"/>
      <c r="AN319" s="269"/>
      <c r="AO319" s="269"/>
      <c r="AP319" s="269"/>
      <c r="AQ319" s="269"/>
      <c r="AR319" s="269"/>
      <c r="AS319" s="269"/>
      <c r="AT319" s="269"/>
      <c r="AU319" s="269"/>
      <c r="AV319" s="269"/>
      <c r="AW319" s="269"/>
      <c r="AX319" s="269"/>
      <c r="AY319" s="269"/>
      <c r="AZ319" s="269"/>
      <c r="BA319" s="269"/>
      <c r="BB319" s="269"/>
      <c r="BC319" s="269"/>
      <c r="BF319" s="12"/>
      <c r="BG319" s="12"/>
      <c r="BH319" s="12"/>
      <c r="BI319" s="12"/>
      <c r="BJ319" s="12"/>
      <c r="BK319" s="12"/>
      <c r="BL319" s="12"/>
      <c r="BM319" s="12"/>
      <c r="BN319" s="12"/>
      <c r="BO319" s="12"/>
      <c r="BP319" s="12"/>
      <c r="BQ319" s="12"/>
      <c r="BR319" s="12"/>
      <c r="BS319" s="12"/>
      <c r="BT319" s="12"/>
      <c r="BU319" s="12"/>
    </row>
    <row r="320" spans="1:73" s="273" customFormat="1" ht="12.75" customHeight="1">
      <c r="A320" s="19"/>
      <c r="B320" s="19"/>
      <c r="C320" s="19"/>
      <c r="D320" s="118"/>
      <c r="E320" s="136"/>
      <c r="F320" s="136"/>
      <c r="G320" s="153">
        <f t="shared" si="41"/>
        <v>11</v>
      </c>
      <c r="H320" s="310" t="str">
        <f t="array" ref="H320">IF(H114="-","-",IF( H114&gt;0,AVERAGE(IF($R$5:$R$84=$G320,H$5:H$84,"-")),"-"))</f>
        <v>-</v>
      </c>
      <c r="I320" s="310" t="str">
        <f t="array" ref="I320">IF(I114="-","-",IF( I114&gt;0,AVERAGE(IF($R$5:$R$84=$G320,I$5:I$84,"-")),"-"))</f>
        <v>-</v>
      </c>
      <c r="J320" s="310" t="str">
        <f t="array" ref="J320">IF(J114="-","-",IF( J114&gt;0,AVERAGE(IF($R$5:$R$84=$G320,J$5:J$84,"-")),"-"))</f>
        <v>-</v>
      </c>
      <c r="K320" s="310" t="str">
        <f t="array" ref="K320">IF(K114="-","-",IF( K114&gt;0,AVERAGE(IF($R$5:$R$84=$G320,K$5:K$84,"-")),"-"))</f>
        <v>-</v>
      </c>
      <c r="L320" s="310" t="str">
        <f t="array" ref="L320">IF(L114="-","-",IF( L114&gt;0,AVERAGE(IF($R$5:$R$84=$G320,L$5:L$84,"-")),"-"))</f>
        <v>-</v>
      </c>
      <c r="M320" s="310" t="str">
        <f t="array" ref="M320">IF(M114="-","-",IF( M114&gt;0,AVERAGE(IF($R$5:$R$84=$G320,M$5:M$84,"-")),"-"))</f>
        <v>-</v>
      </c>
      <c r="N320" s="310" t="str">
        <f t="array" ref="N320">IF(N114="-","-",IF( N114&gt;0,AVERAGE(IF($R$5:$R$84=$G320,N$5:N$84,"-")),"-"))</f>
        <v>-</v>
      </c>
      <c r="O320" s="310"/>
      <c r="P320" s="310"/>
      <c r="Q320" s="310" t="str">
        <f t="array" ref="Q320">IF(Q114="-","-",IF( Q114&gt;0,AVERAGE(IF($R$5:$R$84=$G320,Q$5:Q$84,"-")),"-"))</f>
        <v>-</v>
      </c>
      <c r="R320" s="311" t="str">
        <f t="array" ref="R320">IF(R114="-","-",AVERAGE(IF($R$5:$R$84=$G320,H$5:Q$84,"-")))</f>
        <v>-</v>
      </c>
      <c r="S320" s="186"/>
      <c r="T320" s="272"/>
      <c r="U320" s="272"/>
      <c r="V320" s="272"/>
      <c r="W320" s="272"/>
      <c r="X320" s="272"/>
      <c r="Y320" s="141"/>
      <c r="Z320" s="269"/>
      <c r="AA320" s="269"/>
      <c r="AB320" s="269"/>
      <c r="AC320" s="269"/>
      <c r="AD320" s="269"/>
      <c r="AE320" s="269"/>
      <c r="AF320" s="269"/>
      <c r="AG320" s="269"/>
      <c r="AH320" s="269"/>
      <c r="AI320" s="269"/>
      <c r="AJ320" s="269"/>
      <c r="AK320" s="269"/>
      <c r="AL320" s="269"/>
      <c r="AM320" s="269"/>
      <c r="AN320" s="269"/>
      <c r="AO320" s="269"/>
      <c r="AP320" s="269"/>
      <c r="AQ320" s="269"/>
      <c r="AR320" s="269"/>
      <c r="AS320" s="269"/>
      <c r="AT320" s="269"/>
      <c r="AU320" s="269"/>
      <c r="AV320" s="269"/>
      <c r="AW320" s="269"/>
      <c r="AX320" s="269"/>
      <c r="AY320" s="269"/>
      <c r="AZ320" s="269"/>
      <c r="BA320" s="269"/>
      <c r="BB320" s="269"/>
      <c r="BC320" s="269"/>
      <c r="BF320" s="12"/>
      <c r="BG320" s="12"/>
      <c r="BH320" s="12"/>
      <c r="BI320" s="12"/>
      <c r="BJ320" s="12"/>
      <c r="BK320" s="12"/>
      <c r="BL320" s="12"/>
      <c r="BM320" s="12"/>
      <c r="BN320" s="12"/>
      <c r="BO320" s="12"/>
      <c r="BP320" s="12"/>
      <c r="BQ320" s="12"/>
      <c r="BR320" s="12"/>
      <c r="BS320" s="12"/>
      <c r="BT320" s="12"/>
      <c r="BU320" s="12"/>
    </row>
    <row r="321" spans="1:73" s="273" customFormat="1" ht="12.75" customHeight="1">
      <c r="A321" s="19"/>
      <c r="B321" s="19"/>
      <c r="C321" s="19"/>
      <c r="D321" s="118"/>
      <c r="E321" s="136"/>
      <c r="F321" s="136"/>
      <c r="G321" s="153">
        <f t="shared" si="41"/>
        <v>12</v>
      </c>
      <c r="H321" s="310" t="str">
        <f t="array" ref="H321">IF(H115="-","-",IF( H115&gt;0,AVERAGE(IF($R$5:$R$84=$G321,H$5:H$84,"-")),"-"))</f>
        <v>-</v>
      </c>
      <c r="I321" s="310" t="str">
        <f t="array" ref="I321">IF(I115="-","-",IF( I115&gt;0,AVERAGE(IF($R$5:$R$84=$G321,I$5:I$84,"-")),"-"))</f>
        <v>-</v>
      </c>
      <c r="J321" s="310" t="str">
        <f t="array" ref="J321">IF(J115="-","-",IF( J115&gt;0,AVERAGE(IF($R$5:$R$84=$G321,J$5:J$84,"-")),"-"))</f>
        <v>-</v>
      </c>
      <c r="K321" s="310" t="str">
        <f t="array" ref="K321">IF(K115="-","-",IF( K115&gt;0,AVERAGE(IF($R$5:$R$84=$G321,K$5:K$84,"-")),"-"))</f>
        <v>-</v>
      </c>
      <c r="L321" s="310" t="str">
        <f t="array" ref="L321">IF(L115="-","-",IF( L115&gt;0,AVERAGE(IF($R$5:$R$84=$G321,L$5:L$84,"-")),"-"))</f>
        <v>-</v>
      </c>
      <c r="M321" s="310" t="str">
        <f t="array" ref="M321">IF(M115="-","-",IF( M115&gt;0,AVERAGE(IF($R$5:$R$84=$G321,M$5:M$84,"-")),"-"))</f>
        <v>-</v>
      </c>
      <c r="N321" s="310" t="str">
        <f t="array" ref="N321">IF(N115="-","-",IF( N115&gt;0,AVERAGE(IF($R$5:$R$84=$G321,N$5:N$84,"-")),"-"))</f>
        <v>-</v>
      </c>
      <c r="O321" s="310"/>
      <c r="P321" s="310"/>
      <c r="Q321" s="310" t="str">
        <f t="array" ref="Q321">IF(Q115="-","-",IF( Q115&gt;0,AVERAGE(IF($R$5:$R$84=$G321,Q$5:Q$84,"-")),"-"))</f>
        <v>-</v>
      </c>
      <c r="R321" s="311" t="str">
        <f t="array" ref="R321">IF(R115="-","-",AVERAGE(IF($R$5:$R$84=$G321,H$5:Q$84,"-")))</f>
        <v>-</v>
      </c>
      <c r="S321" s="186"/>
      <c r="T321" s="272"/>
      <c r="U321" s="272"/>
      <c r="V321" s="272"/>
      <c r="W321" s="272"/>
      <c r="X321" s="272"/>
      <c r="Y321" s="141"/>
      <c r="Z321" s="269"/>
      <c r="AA321" s="269"/>
      <c r="AB321" s="269"/>
      <c r="AC321" s="269"/>
      <c r="AD321" s="269"/>
      <c r="AE321" s="269"/>
      <c r="AF321" s="269"/>
      <c r="AG321" s="269"/>
      <c r="AH321" s="269"/>
      <c r="AI321" s="269"/>
      <c r="AJ321" s="269"/>
      <c r="AK321" s="269"/>
      <c r="AL321" s="269"/>
      <c r="AM321" s="269"/>
      <c r="AN321" s="269"/>
      <c r="AO321" s="269"/>
      <c r="AP321" s="269"/>
      <c r="AQ321" s="269"/>
      <c r="AR321" s="269"/>
      <c r="AS321" s="269"/>
      <c r="AT321" s="269"/>
      <c r="AU321" s="269"/>
      <c r="AV321" s="269"/>
      <c r="AW321" s="269"/>
      <c r="AX321" s="269"/>
      <c r="AY321" s="269"/>
      <c r="AZ321" s="269"/>
      <c r="BA321" s="269"/>
      <c r="BB321" s="269"/>
      <c r="BC321" s="269"/>
      <c r="BF321" s="12"/>
      <c r="BG321" s="12"/>
      <c r="BH321" s="12"/>
      <c r="BI321" s="12"/>
      <c r="BJ321" s="12"/>
      <c r="BK321" s="12"/>
      <c r="BL321" s="12"/>
      <c r="BM321" s="12"/>
      <c r="BN321" s="12"/>
      <c r="BO321" s="12"/>
      <c r="BP321" s="12"/>
      <c r="BQ321" s="12"/>
      <c r="BR321" s="12"/>
      <c r="BS321" s="12"/>
      <c r="BT321" s="12"/>
      <c r="BU321" s="12"/>
    </row>
    <row r="322" spans="1:73" s="273" customFormat="1" ht="12.75" customHeight="1">
      <c r="A322" s="19"/>
      <c r="B322" s="19"/>
      <c r="C322" s="19"/>
      <c r="D322" s="118"/>
      <c r="E322" s="136"/>
      <c r="F322" s="136"/>
      <c r="G322" s="153">
        <f t="shared" si="41"/>
        <v>13</v>
      </c>
      <c r="H322" s="310" t="str">
        <f t="array" ref="H322">IF(H116="-","-",IF( H116&gt;0,AVERAGE(IF($R$5:$R$84=$G322,H$5:H$84,"-")),"-"))</f>
        <v>-</v>
      </c>
      <c r="I322" s="310" t="str">
        <f t="array" ref="I322">IF(I116="-","-",IF( I116&gt;0,AVERAGE(IF($R$5:$R$84=$G322,I$5:I$84,"-")),"-"))</f>
        <v>-</v>
      </c>
      <c r="J322" s="310" t="str">
        <f t="array" ref="J322">IF(J116="-","-",IF( J116&gt;0,AVERAGE(IF($R$5:$R$84=$G322,J$5:J$84,"-")),"-"))</f>
        <v>-</v>
      </c>
      <c r="K322" s="310" t="str">
        <f t="array" ref="K322">IF(K116="-","-",IF( K116&gt;0,AVERAGE(IF($R$5:$R$84=$G322,K$5:K$84,"-")),"-"))</f>
        <v>-</v>
      </c>
      <c r="L322" s="310" t="str">
        <f t="array" ref="L322">IF(L116="-","-",IF( L116&gt;0,AVERAGE(IF($R$5:$R$84=$G322,L$5:L$84,"-")),"-"))</f>
        <v>-</v>
      </c>
      <c r="M322" s="310" t="str">
        <f t="array" ref="M322">IF(M116="-","-",IF( M116&gt;0,AVERAGE(IF($R$5:$R$84=$G322,M$5:M$84,"-")),"-"))</f>
        <v>-</v>
      </c>
      <c r="N322" s="310" t="str">
        <f t="array" ref="N322">IF(N116="-","-",IF( N116&gt;0,AVERAGE(IF($R$5:$R$84=$G322,N$5:N$84,"-")),"-"))</f>
        <v>-</v>
      </c>
      <c r="O322" s="310"/>
      <c r="P322" s="310"/>
      <c r="Q322" s="310" t="str">
        <f t="array" ref="Q322">IF(Q116="-","-",IF( Q116&gt;0,AVERAGE(IF($R$5:$R$84=$G322,Q$5:Q$84,"-")),"-"))</f>
        <v>-</v>
      </c>
      <c r="R322" s="311" t="str">
        <f t="array" ref="R322">IF(R116="-","-",AVERAGE(IF($R$5:$R$84=$G322,H$5:Q$84,"-")))</f>
        <v>-</v>
      </c>
      <c r="S322" s="186"/>
      <c r="T322" s="272"/>
      <c r="U322" s="272"/>
      <c r="V322" s="272"/>
      <c r="W322" s="272"/>
      <c r="X322" s="272"/>
      <c r="Y322" s="141"/>
      <c r="Z322" s="269"/>
      <c r="AA322" s="269"/>
      <c r="AB322" s="269"/>
      <c r="AC322" s="269"/>
      <c r="AD322" s="269"/>
      <c r="AE322" s="269"/>
      <c r="AF322" s="269"/>
      <c r="AG322" s="269"/>
      <c r="AH322" s="269"/>
      <c r="AI322" s="269"/>
      <c r="AJ322" s="269"/>
      <c r="AK322" s="269"/>
      <c r="AL322" s="269"/>
      <c r="AM322" s="269"/>
      <c r="AN322" s="269"/>
      <c r="AO322" s="269"/>
      <c r="AP322" s="269"/>
      <c r="AQ322" s="269"/>
      <c r="AR322" s="269"/>
      <c r="AS322" s="269"/>
      <c r="AT322" s="269"/>
      <c r="AU322" s="269"/>
      <c r="AV322" s="269"/>
      <c r="AW322" s="269"/>
      <c r="AX322" s="269"/>
      <c r="AY322" s="269"/>
      <c r="AZ322" s="269"/>
      <c r="BA322" s="269"/>
      <c r="BB322" s="269"/>
      <c r="BC322" s="269"/>
      <c r="BF322" s="12"/>
      <c r="BG322" s="12"/>
      <c r="BH322" s="12"/>
      <c r="BI322" s="12"/>
      <c r="BJ322" s="12"/>
      <c r="BK322" s="12"/>
      <c r="BL322" s="12"/>
      <c r="BM322" s="12"/>
      <c r="BN322" s="12"/>
      <c r="BO322" s="12"/>
      <c r="BP322" s="12"/>
      <c r="BQ322" s="12"/>
      <c r="BR322" s="12"/>
      <c r="BS322" s="12"/>
      <c r="BT322" s="12"/>
      <c r="BU322" s="12"/>
    </row>
    <row r="323" spans="1:73" s="273" customFormat="1" ht="12.75" customHeight="1">
      <c r="A323" s="19"/>
      <c r="B323" s="19"/>
      <c r="C323" s="19"/>
      <c r="D323" s="118"/>
      <c r="E323" s="136"/>
      <c r="F323" s="136"/>
      <c r="G323" s="153">
        <f t="shared" si="41"/>
        <v>14</v>
      </c>
      <c r="H323" s="310" t="str">
        <f t="array" ref="H323">IF(H117="-","-",IF( H117&gt;0,AVERAGE(IF($R$5:$R$84=$G323,H$5:H$84,"-")),"-"))</f>
        <v>-</v>
      </c>
      <c r="I323" s="310" t="str">
        <f t="array" ref="I323">IF(I117="-","-",IF( I117&gt;0,AVERAGE(IF($R$5:$R$84=$G323,I$5:I$84,"-")),"-"))</f>
        <v>-</v>
      </c>
      <c r="J323" s="310" t="str">
        <f t="array" ref="J323">IF(J117="-","-",IF( J117&gt;0,AVERAGE(IF($R$5:$R$84=$G323,J$5:J$84,"-")),"-"))</f>
        <v>-</v>
      </c>
      <c r="K323" s="310" t="str">
        <f t="array" ref="K323">IF(K117="-","-",IF( K117&gt;0,AVERAGE(IF($R$5:$R$84=$G323,K$5:K$84,"-")),"-"))</f>
        <v>-</v>
      </c>
      <c r="L323" s="310" t="str">
        <f t="array" ref="L323">IF(L117="-","-",IF( L117&gt;0,AVERAGE(IF($R$5:$R$84=$G323,L$5:L$84,"-")),"-"))</f>
        <v>-</v>
      </c>
      <c r="M323" s="310" t="str">
        <f t="array" ref="M323">IF(M117="-","-",IF( M117&gt;0,AVERAGE(IF($R$5:$R$84=$G323,M$5:M$84,"-")),"-"))</f>
        <v>-</v>
      </c>
      <c r="N323" s="310" t="str">
        <f t="array" ref="N323">IF(N117="-","-",IF( N117&gt;0,AVERAGE(IF($R$5:$R$84=$G323,N$5:N$84,"-")),"-"))</f>
        <v>-</v>
      </c>
      <c r="O323" s="310"/>
      <c r="P323" s="310"/>
      <c r="Q323" s="310" t="str">
        <f t="array" ref="Q323">IF(Q117="-","-",IF( Q117&gt;0,AVERAGE(IF($R$5:$R$84=$G323,Q$5:Q$84,"-")),"-"))</f>
        <v>-</v>
      </c>
      <c r="R323" s="311" t="str">
        <f t="array" ref="R323">IF(R117="-","-",AVERAGE(IF($R$5:$R$84=$G323,H$5:Q$84,"-")))</f>
        <v>-</v>
      </c>
      <c r="S323" s="186"/>
      <c r="T323" s="272"/>
      <c r="U323" s="272"/>
      <c r="V323" s="272"/>
      <c r="W323" s="272"/>
      <c r="X323" s="272"/>
      <c r="Y323" s="141"/>
      <c r="Z323" s="269"/>
      <c r="AA323" s="269"/>
      <c r="AB323" s="269"/>
      <c r="AC323" s="269"/>
      <c r="AD323" s="269"/>
      <c r="AE323" s="269"/>
      <c r="AF323" s="269"/>
      <c r="AG323" s="269"/>
      <c r="AH323" s="269"/>
      <c r="AI323" s="269"/>
      <c r="AJ323" s="269"/>
      <c r="AK323" s="269"/>
      <c r="AL323" s="269"/>
      <c r="AM323" s="269"/>
      <c r="AN323" s="269"/>
      <c r="AO323" s="269"/>
      <c r="AP323" s="269"/>
      <c r="AQ323" s="269"/>
      <c r="AR323" s="269"/>
      <c r="AS323" s="269"/>
      <c r="AT323" s="269"/>
      <c r="AU323" s="269"/>
      <c r="AV323" s="269"/>
      <c r="AW323" s="269"/>
      <c r="AX323" s="269"/>
      <c r="AY323" s="269"/>
      <c r="AZ323" s="269"/>
      <c r="BA323" s="269"/>
      <c r="BB323" s="269"/>
      <c r="BC323" s="269"/>
      <c r="BF323" s="12"/>
      <c r="BG323" s="12"/>
      <c r="BH323" s="12"/>
      <c r="BI323" s="12"/>
      <c r="BJ323" s="12"/>
      <c r="BK323" s="12"/>
      <c r="BL323" s="12"/>
      <c r="BM323" s="12"/>
      <c r="BN323" s="12"/>
      <c r="BO323" s="12"/>
      <c r="BP323" s="12"/>
      <c r="BQ323" s="12"/>
      <c r="BR323" s="12"/>
      <c r="BS323" s="12"/>
      <c r="BT323" s="12"/>
      <c r="BU323" s="12"/>
    </row>
    <row r="324" spans="1:73" s="273" customFormat="1" ht="12.75" customHeight="1">
      <c r="A324" s="19"/>
      <c r="B324" s="19"/>
      <c r="C324" s="19"/>
      <c r="D324" s="118"/>
      <c r="E324" s="136"/>
      <c r="F324" s="136"/>
      <c r="G324" s="156">
        <f t="shared" si="41"/>
        <v>15</v>
      </c>
      <c r="H324" s="310" t="str">
        <f t="array" ref="H324">IF(H118="-","-",IF( H118&gt;0,AVERAGE(IF($R$5:$R$84=$G324,H$5:H$84,"-")),"-"))</f>
        <v>-</v>
      </c>
      <c r="I324" s="310" t="str">
        <f t="array" ref="I324">IF(I118="-","-",IF( I118&gt;0,AVERAGE(IF($R$5:$R$84=$G324,I$5:I$84,"-")),"-"))</f>
        <v>-</v>
      </c>
      <c r="J324" s="310" t="str">
        <f t="array" ref="J324">IF(J118="-","-",IF( J118&gt;0,AVERAGE(IF($R$5:$R$84=$G324,J$5:J$84,"-")),"-"))</f>
        <v>-</v>
      </c>
      <c r="K324" s="310" t="str">
        <f t="array" ref="K324">IF(K118="-","-",IF( K118&gt;0,AVERAGE(IF($R$5:$R$84=$G324,K$5:K$84,"-")),"-"))</f>
        <v>-</v>
      </c>
      <c r="L324" s="310" t="str">
        <f t="array" ref="L324">IF(L118="-","-",IF( L118&gt;0,AVERAGE(IF($R$5:$R$84=$G324,L$5:L$84,"-")),"-"))</f>
        <v>-</v>
      </c>
      <c r="M324" s="310" t="str">
        <f t="array" ref="M324">IF(M118="-","-",IF( M118&gt;0,AVERAGE(IF($R$5:$R$84=$G324,M$5:M$84,"-")),"-"))</f>
        <v>-</v>
      </c>
      <c r="N324" s="310" t="str">
        <f t="array" ref="N324">IF(N118="-","-",IF( N118&gt;0,AVERAGE(IF($R$5:$R$84=$G324,N$5:N$84,"-")),"-"))</f>
        <v>-</v>
      </c>
      <c r="O324" s="310"/>
      <c r="P324" s="310"/>
      <c r="Q324" s="310" t="str">
        <f t="array" ref="Q324">IF(Q118="-","-",IF( Q118&gt;0,AVERAGE(IF($R$5:$R$84=$G324,Q$5:Q$84,"-")),"-"))</f>
        <v>-</v>
      </c>
      <c r="R324" s="312" t="str">
        <f t="array" ref="R324">IF(R118="-","-",AVERAGE(IF($R$5:$R$84=$G324,H$5:Q$84,"-")))</f>
        <v>-</v>
      </c>
      <c r="S324" s="186"/>
      <c r="T324" s="272"/>
      <c r="U324" s="272"/>
      <c r="V324" s="272"/>
      <c r="W324" s="272"/>
      <c r="X324" s="272"/>
      <c r="Y324" s="141"/>
      <c r="Z324" s="269"/>
      <c r="AA324" s="269"/>
      <c r="AB324" s="269"/>
      <c r="AC324" s="269"/>
      <c r="AD324" s="269"/>
      <c r="AE324" s="269"/>
      <c r="AF324" s="269"/>
      <c r="AG324" s="269"/>
      <c r="AH324" s="269"/>
      <c r="AI324" s="269"/>
      <c r="AJ324" s="269"/>
      <c r="AK324" s="269"/>
      <c r="AL324" s="269"/>
      <c r="AM324" s="269"/>
      <c r="AN324" s="269"/>
      <c r="AO324" s="269"/>
      <c r="AP324" s="269"/>
      <c r="AQ324" s="269"/>
      <c r="AR324" s="269"/>
      <c r="AS324" s="269"/>
      <c r="AT324" s="269"/>
      <c r="AU324" s="269"/>
      <c r="AV324" s="269"/>
      <c r="AW324" s="269"/>
      <c r="AX324" s="269"/>
      <c r="AY324" s="269"/>
      <c r="AZ324" s="269"/>
      <c r="BA324" s="269"/>
      <c r="BB324" s="269"/>
      <c r="BC324" s="269"/>
      <c r="BF324" s="12"/>
      <c r="BG324" s="12"/>
      <c r="BH324" s="12"/>
      <c r="BI324" s="12"/>
      <c r="BJ324" s="12"/>
      <c r="BK324" s="12"/>
      <c r="BL324" s="12"/>
      <c r="BM324" s="12"/>
      <c r="BN324" s="12"/>
      <c r="BO324" s="12"/>
      <c r="BP324" s="12"/>
      <c r="BQ324" s="12"/>
      <c r="BR324" s="12"/>
      <c r="BS324" s="12"/>
      <c r="BT324" s="12"/>
      <c r="BU324" s="12"/>
    </row>
    <row r="325" spans="1:73" s="283" customFormat="1" ht="12.75" customHeight="1">
      <c r="A325" s="19"/>
      <c r="B325" s="19"/>
      <c r="C325" s="19"/>
      <c r="D325" s="313"/>
      <c r="E325" s="314"/>
      <c r="F325" s="315" t="s">
        <v>41</v>
      </c>
      <c r="G325" s="316" t="str">
        <f>$G$119</f>
        <v>0-15</v>
      </c>
      <c r="H325" s="317">
        <f t="shared" ref="H325:Q325" si="42">IF(H119=0,"-",AVERAGE(H$5:H$84))</f>
        <v>5.0641025641025639</v>
      </c>
      <c r="I325" s="317">
        <f t="shared" si="42"/>
        <v>4.9874999999999998</v>
      </c>
      <c r="J325" s="317">
        <f t="shared" si="42"/>
        <v>4.7374999999999998</v>
      </c>
      <c r="K325" s="317">
        <f t="shared" si="42"/>
        <v>4.7874999999999996</v>
      </c>
      <c r="L325" s="317">
        <f t="shared" si="42"/>
        <v>4.8875000000000002</v>
      </c>
      <c r="M325" s="317">
        <f t="shared" si="42"/>
        <v>4.95</v>
      </c>
      <c r="N325" s="317">
        <f t="shared" si="42"/>
        <v>5.1375000000000002</v>
      </c>
      <c r="O325" s="317"/>
      <c r="P325" s="317"/>
      <c r="Q325" s="317">
        <f t="shared" si="42"/>
        <v>4.55</v>
      </c>
      <c r="R325" s="318">
        <f>AVERAGE(H$5:Q$84)</f>
        <v>4.8989501312335957</v>
      </c>
      <c r="S325" s="186"/>
      <c r="T325" s="280"/>
      <c r="U325" s="280"/>
      <c r="V325" s="280"/>
      <c r="W325" s="280"/>
      <c r="X325" s="280"/>
      <c r="Y325" s="281"/>
      <c r="Z325" s="282"/>
      <c r="AA325" s="282"/>
      <c r="AB325" s="282"/>
      <c r="AC325" s="282"/>
      <c r="AD325" s="282"/>
      <c r="AE325" s="282"/>
      <c r="AF325" s="282"/>
      <c r="AG325" s="282"/>
      <c r="AH325" s="282"/>
      <c r="AI325" s="282"/>
      <c r="AJ325" s="282"/>
      <c r="AK325" s="282"/>
      <c r="AL325" s="282"/>
      <c r="AM325" s="282"/>
      <c r="AN325" s="282"/>
      <c r="AO325" s="282"/>
      <c r="AP325" s="282"/>
      <c r="AQ325" s="282"/>
      <c r="AR325" s="282"/>
      <c r="AS325" s="282"/>
      <c r="AT325" s="282"/>
      <c r="AU325" s="282"/>
      <c r="AV325" s="282"/>
      <c r="AW325" s="282"/>
      <c r="AX325" s="282"/>
      <c r="AY325" s="282"/>
      <c r="AZ325" s="282"/>
      <c r="BA325" s="282"/>
      <c r="BB325" s="282"/>
      <c r="BC325" s="282"/>
      <c r="BF325" s="12"/>
      <c r="BG325" s="12"/>
      <c r="BH325" s="12"/>
      <c r="BI325" s="12"/>
      <c r="BJ325" s="12"/>
      <c r="BK325" s="12"/>
      <c r="BL325" s="12"/>
      <c r="BM325" s="12"/>
      <c r="BN325" s="12"/>
      <c r="BO325" s="12"/>
      <c r="BP325" s="12"/>
      <c r="BQ325" s="12"/>
      <c r="BR325" s="12"/>
      <c r="BS325" s="12"/>
      <c r="BT325" s="12"/>
      <c r="BU325" s="12"/>
    </row>
    <row r="326" spans="1:73" s="273" customFormat="1" ht="12.75" customHeight="1">
      <c r="A326" s="19"/>
      <c r="B326" s="19"/>
      <c r="C326" s="19"/>
      <c r="D326" s="199"/>
      <c r="E326" s="167"/>
      <c r="F326" s="167"/>
      <c r="G326" s="169"/>
      <c r="H326" s="319"/>
      <c r="I326" s="319"/>
      <c r="J326" s="319"/>
      <c r="K326" s="319"/>
      <c r="L326" s="319"/>
      <c r="M326" s="319"/>
      <c r="N326" s="319"/>
      <c r="O326" s="319"/>
      <c r="P326" s="319"/>
      <c r="Q326" s="319"/>
      <c r="R326" s="319"/>
      <c r="S326" s="8"/>
      <c r="T326" s="272"/>
      <c r="U326" s="272"/>
      <c r="V326" s="272"/>
      <c r="W326" s="272"/>
      <c r="X326" s="272"/>
      <c r="Y326" s="141"/>
      <c r="Z326" s="19"/>
      <c r="AA326" s="19"/>
      <c r="AB326" s="269"/>
      <c r="AC326" s="269"/>
      <c r="AD326" s="269"/>
      <c r="AE326" s="269"/>
      <c r="AF326" s="269"/>
      <c r="AG326" s="269"/>
      <c r="AH326" s="269"/>
      <c r="AI326" s="269"/>
      <c r="AJ326" s="269"/>
      <c r="AK326" s="269"/>
      <c r="AL326" s="269"/>
      <c r="AM326" s="269"/>
      <c r="AN326" s="269"/>
      <c r="AO326" s="269"/>
      <c r="AP326" s="269"/>
      <c r="AQ326" s="269"/>
      <c r="AR326" s="269"/>
      <c r="AS326" s="269"/>
      <c r="AT326" s="19"/>
      <c r="AU326" s="19"/>
      <c r="AV326" s="269"/>
      <c r="AW326" s="269"/>
      <c r="AX326" s="269"/>
      <c r="AY326" s="269"/>
      <c r="AZ326" s="269"/>
      <c r="BA326" s="269"/>
      <c r="BB326" s="269"/>
      <c r="BC326" s="269"/>
      <c r="BF326" s="12"/>
      <c r="BG326" s="12"/>
      <c r="BH326" s="12"/>
      <c r="BI326" s="12"/>
      <c r="BJ326" s="12"/>
      <c r="BK326" s="12"/>
      <c r="BL326" s="12"/>
      <c r="BM326" s="12"/>
      <c r="BN326" s="12"/>
      <c r="BO326" s="12"/>
      <c r="BP326" s="12"/>
      <c r="BQ326" s="12"/>
      <c r="BR326" s="12"/>
      <c r="BS326" s="12"/>
      <c r="BT326" s="12"/>
      <c r="BU326" s="12"/>
    </row>
    <row r="327" spans="1:73" s="274" customFormat="1" ht="12.75" customHeight="1">
      <c r="A327" s="19"/>
      <c r="B327" s="19"/>
      <c r="C327" s="19"/>
      <c r="D327" s="267"/>
      <c r="E327" s="267"/>
      <c r="F327" s="267"/>
      <c r="G327" s="267"/>
      <c r="H327" s="267"/>
      <c r="I327" s="267"/>
      <c r="J327" s="267"/>
      <c r="K327" s="267"/>
      <c r="L327" s="267"/>
      <c r="M327" s="267"/>
      <c r="N327" s="267"/>
      <c r="O327" s="267"/>
      <c r="P327" s="267"/>
      <c r="Q327" s="267"/>
      <c r="R327" s="271"/>
      <c r="S327" s="8"/>
      <c r="T327" s="272"/>
      <c r="U327" s="272"/>
      <c r="V327" s="272"/>
      <c r="W327" s="272"/>
      <c r="X327" s="272"/>
      <c r="Y327" s="141"/>
      <c r="Z327" s="19"/>
      <c r="AA327" s="19"/>
      <c r="AB327" s="269"/>
      <c r="AC327" s="269"/>
      <c r="AD327" s="269"/>
      <c r="AE327" s="269"/>
      <c r="AF327" s="269"/>
      <c r="AG327" s="269"/>
      <c r="AH327" s="269"/>
      <c r="AI327" s="269"/>
      <c r="AJ327" s="269"/>
      <c r="AK327" s="269"/>
      <c r="AL327" s="269"/>
      <c r="AM327" s="269"/>
      <c r="AN327" s="269"/>
      <c r="AO327" s="269"/>
      <c r="AP327" s="269"/>
      <c r="AQ327" s="269"/>
      <c r="AR327" s="269"/>
      <c r="AS327" s="269"/>
      <c r="AT327" s="19"/>
      <c r="AU327" s="19"/>
      <c r="AV327" s="269"/>
      <c r="AW327" s="269"/>
      <c r="AX327" s="269"/>
      <c r="AY327" s="269"/>
      <c r="AZ327" s="269"/>
      <c r="BA327" s="269"/>
      <c r="BB327" s="269"/>
      <c r="BC327" s="269"/>
      <c r="BD327" s="273"/>
      <c r="BE327" s="273"/>
      <c r="BF327" s="12"/>
      <c r="BG327" s="12"/>
      <c r="BH327" s="12"/>
      <c r="BI327" s="12"/>
      <c r="BJ327" s="12"/>
      <c r="BK327" s="12"/>
      <c r="BL327" s="12"/>
      <c r="BM327" s="12"/>
      <c r="BN327" s="12"/>
      <c r="BO327" s="12"/>
      <c r="BP327" s="12"/>
      <c r="BQ327" s="12"/>
      <c r="BR327" s="12"/>
      <c r="BS327" s="12"/>
      <c r="BT327" s="12"/>
      <c r="BU327" s="12"/>
    </row>
    <row r="328" spans="1:73" ht="18" customHeight="1">
      <c r="A328" s="19"/>
      <c r="B328" s="19"/>
      <c r="C328" s="19"/>
      <c r="D328" s="118"/>
      <c r="E328" s="118"/>
      <c r="F328" s="118"/>
      <c r="G328" s="119" t="s">
        <v>67</v>
      </c>
      <c r="H328" s="120"/>
      <c r="I328" s="120"/>
      <c r="J328" s="120"/>
      <c r="K328" s="121"/>
      <c r="L328" s="238"/>
      <c r="M328" s="238"/>
      <c r="N328" s="238"/>
      <c r="O328" s="238"/>
      <c r="P328" s="238"/>
      <c r="Q328" s="238"/>
      <c r="R328" s="320"/>
      <c r="S328" s="8"/>
      <c r="T328" s="141"/>
      <c r="U328" s="141"/>
      <c r="V328" s="141"/>
      <c r="W328" s="141"/>
      <c r="X328" s="141"/>
      <c r="Y328" s="141"/>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F328" s="12"/>
      <c r="BG328" s="12"/>
      <c r="BH328" s="12"/>
      <c r="BI328" s="12"/>
      <c r="BJ328" s="12"/>
      <c r="BK328" s="12"/>
      <c r="BL328" s="12"/>
      <c r="BM328" s="12"/>
      <c r="BN328" s="12"/>
      <c r="BO328" s="12"/>
      <c r="BP328" s="12"/>
      <c r="BQ328" s="12"/>
      <c r="BR328" s="12"/>
      <c r="BS328" s="12"/>
      <c r="BT328" s="12"/>
      <c r="BU328" s="12"/>
    </row>
    <row r="329" spans="1:73" ht="24.75" customHeight="1">
      <c r="A329" s="19"/>
      <c r="B329" s="19"/>
      <c r="C329" s="19"/>
      <c r="D329" s="118"/>
      <c r="E329" s="126"/>
      <c r="F329" s="126"/>
      <c r="G329" s="127" t="str">
        <f>R3</f>
        <v>MODAL</v>
      </c>
      <c r="H329" s="464" t="str">
        <f t="shared" ref="H329:Q330" si="43">H3</f>
        <v>Norway Harald Senneset</v>
      </c>
      <c r="I329" s="464" t="str">
        <f t="shared" si="43"/>
        <v>Norway Hildegunn Mjanger</v>
      </c>
      <c r="J329" s="464" t="str">
        <f t="shared" si="43"/>
        <v>Scotland Peter Clark</v>
      </c>
      <c r="K329" s="464" t="str">
        <f t="shared" si="43"/>
        <v>United Kingdom Dave Brown</v>
      </c>
      <c r="L329" s="464" t="str">
        <f t="shared" si="43"/>
        <v>Sweden AnneMarie Palmén Bratt</v>
      </c>
      <c r="M329" s="464" t="str">
        <f t="shared" si="43"/>
        <v>Germany Friederike Beussel</v>
      </c>
      <c r="N329" s="464" t="str">
        <f t="shared" si="43"/>
        <v>Sweden Rajlie Sjöberg</v>
      </c>
      <c r="O329" s="464"/>
      <c r="P329" s="464"/>
      <c r="Q329" s="464" t="str">
        <f t="shared" si="43"/>
        <v>Germany Ines Wilhelms</v>
      </c>
      <c r="R329" s="129"/>
      <c r="S329" s="186"/>
      <c r="T329" s="141"/>
      <c r="U329" s="141"/>
      <c r="V329" s="141"/>
      <c r="W329" s="141"/>
      <c r="X329" s="141"/>
      <c r="Y329" s="141"/>
      <c r="Z329" s="19"/>
      <c r="AA329" s="19"/>
      <c r="AB329" s="19"/>
      <c r="AC329" s="19"/>
      <c r="AD329" s="19"/>
      <c r="AE329" s="19"/>
      <c r="AF329" s="19"/>
      <c r="AG329" s="19"/>
      <c r="AH329" s="19"/>
      <c r="AI329" s="19"/>
      <c r="AJ329" s="19"/>
      <c r="AK329" s="19"/>
      <c r="AL329" s="19"/>
      <c r="AM329" s="19"/>
      <c r="AN329" s="19"/>
      <c r="AO329" s="19"/>
      <c r="AP329" s="19"/>
      <c r="AQ329" s="19"/>
      <c r="AR329" s="19"/>
      <c r="AS329" s="19"/>
      <c r="AT329" s="19"/>
      <c r="AU329" s="19"/>
      <c r="AV329" s="19"/>
      <c r="AW329" s="19"/>
      <c r="AX329" s="19"/>
      <c r="AY329" s="19"/>
      <c r="AZ329" s="19"/>
      <c r="BA329" s="19"/>
      <c r="BB329" s="19"/>
      <c r="BC329" s="19"/>
      <c r="BF329" s="12"/>
      <c r="BG329" s="12"/>
      <c r="BH329" s="12"/>
      <c r="BI329" s="12"/>
      <c r="BJ329" s="12"/>
      <c r="BK329" s="12"/>
      <c r="BL329" s="12"/>
      <c r="BM329" s="12"/>
      <c r="BN329" s="12"/>
      <c r="BO329" s="12"/>
      <c r="BP329" s="12"/>
      <c r="BQ329" s="12"/>
      <c r="BR329" s="12"/>
      <c r="BS329" s="12"/>
      <c r="BT329" s="12"/>
      <c r="BU329" s="12"/>
    </row>
    <row r="330" spans="1:73" ht="12.75" customHeight="1">
      <c r="A330" s="19"/>
      <c r="B330" s="19"/>
      <c r="C330" s="19"/>
      <c r="D330" s="118"/>
      <c r="E330" s="126"/>
      <c r="F330" s="126"/>
      <c r="G330" s="127" t="str">
        <f>R4</f>
        <v>(R1-R5)</v>
      </c>
      <c r="H330" s="75" t="str">
        <f t="shared" si="43"/>
        <v>Leser 1</v>
      </c>
      <c r="I330" s="75" t="str">
        <f t="shared" si="43"/>
        <v>Leser 2</v>
      </c>
      <c r="J330" s="75" t="str">
        <f t="shared" si="43"/>
        <v>Leser 3</v>
      </c>
      <c r="K330" s="75" t="str">
        <f t="shared" si="43"/>
        <v>Leser 4</v>
      </c>
      <c r="L330" s="75" t="str">
        <f t="shared" si="43"/>
        <v>Leser 5</v>
      </c>
      <c r="M330" s="75" t="str">
        <f t="shared" si="43"/>
        <v>Leser 6</v>
      </c>
      <c r="N330" s="75" t="str">
        <f t="shared" si="43"/>
        <v>Leser 7</v>
      </c>
      <c r="O330" s="75"/>
      <c r="P330" s="75"/>
      <c r="Q330" s="75" t="str">
        <f t="shared" si="43"/>
        <v>Leser 10</v>
      </c>
      <c r="R330" s="133" t="s">
        <v>39</v>
      </c>
      <c r="S330" s="186"/>
      <c r="T330" s="141"/>
      <c r="U330" s="141"/>
      <c r="V330" s="141"/>
      <c r="W330" s="141"/>
      <c r="X330" s="141"/>
      <c r="Y330" s="141"/>
      <c r="Z330" s="19"/>
      <c r="AA330" s="19"/>
      <c r="AB330" s="19"/>
      <c r="AC330" s="19"/>
      <c r="AD330" s="19"/>
      <c r="AE330" s="19"/>
      <c r="AF330" s="19"/>
      <c r="AG330" s="19"/>
      <c r="AH330" s="19"/>
      <c r="AI330" s="19"/>
      <c r="AJ330" s="19"/>
      <c r="AK330" s="19"/>
      <c r="AL330" s="19"/>
      <c r="AM330" s="19"/>
      <c r="AN330" s="19"/>
      <c r="AO330" s="19"/>
      <c r="AP330" s="19"/>
      <c r="AQ330" s="19"/>
      <c r="AR330" s="19"/>
      <c r="AS330" s="19"/>
      <c r="AT330" s="19"/>
      <c r="AU330" s="19"/>
      <c r="AV330" s="19"/>
      <c r="AW330" s="19"/>
      <c r="AX330" s="19"/>
      <c r="AY330" s="19"/>
      <c r="AZ330" s="19"/>
      <c r="BA330" s="19"/>
      <c r="BB330" s="19"/>
      <c r="BC330" s="19"/>
      <c r="BF330" s="12"/>
      <c r="BG330" s="12"/>
      <c r="BH330" s="12"/>
      <c r="BI330" s="12"/>
      <c r="BJ330" s="12"/>
      <c r="BK330" s="12"/>
      <c r="BL330" s="12"/>
      <c r="BM330" s="12"/>
      <c r="BN330" s="12"/>
      <c r="BO330" s="12"/>
      <c r="BP330" s="12"/>
      <c r="BQ330" s="12"/>
      <c r="BR330" s="12"/>
      <c r="BS330" s="12"/>
      <c r="BT330" s="12"/>
      <c r="BU330" s="12"/>
    </row>
    <row r="331" spans="1:73" ht="12.75" customHeight="1">
      <c r="A331" s="19"/>
      <c r="B331" s="19"/>
      <c r="C331" s="19"/>
      <c r="D331" s="118"/>
      <c r="E331" s="136"/>
      <c r="F331" s="136"/>
      <c r="G331" s="150">
        <v>0</v>
      </c>
      <c r="H331" s="289" t="str">
        <f t="shared" ref="H331:Q346" si="44">IF(H103="-","-",IF( H103&gt;1,H309+H288,"-"))</f>
        <v>-</v>
      </c>
      <c r="I331" s="289" t="str">
        <f t="shared" si="44"/>
        <v>-</v>
      </c>
      <c r="J331" s="289" t="str">
        <f t="shared" si="44"/>
        <v>-</v>
      </c>
      <c r="K331" s="289" t="str">
        <f t="shared" si="44"/>
        <v>-</v>
      </c>
      <c r="L331" s="289" t="str">
        <f t="shared" si="44"/>
        <v>-</v>
      </c>
      <c r="M331" s="289" t="str">
        <f t="shared" si="44"/>
        <v>-</v>
      </c>
      <c r="N331" s="289" t="str">
        <f t="shared" si="44"/>
        <v>-</v>
      </c>
      <c r="O331" s="289"/>
      <c r="P331" s="289"/>
      <c r="Q331" s="289" t="str">
        <f t="shared" si="44"/>
        <v>-</v>
      </c>
      <c r="R331" s="321" t="str">
        <f t="shared" ref="R331:R346" si="45">IF( H103="-","-",R309+R288)</f>
        <v>-</v>
      </c>
      <c r="S331" s="186"/>
      <c r="T331" s="322"/>
      <c r="U331" s="322"/>
      <c r="V331" s="322"/>
      <c r="W331" s="322"/>
      <c r="X331" s="322"/>
      <c r="Y331" s="322"/>
      <c r="Z331" s="19"/>
      <c r="AA331" s="19"/>
      <c r="AB331" s="19"/>
      <c r="AC331" s="19"/>
      <c r="AD331" s="19"/>
      <c r="AE331" s="19"/>
      <c r="AF331" s="19"/>
      <c r="AG331" s="19"/>
      <c r="AH331" s="19"/>
      <c r="AI331" s="19"/>
      <c r="AJ331" s="19"/>
      <c r="AK331" s="19"/>
      <c r="AL331" s="19"/>
      <c r="AM331" s="19"/>
      <c r="AN331" s="19"/>
      <c r="AO331" s="19"/>
      <c r="AP331" s="19"/>
      <c r="AQ331" s="19"/>
      <c r="AR331" s="19"/>
      <c r="AS331" s="19"/>
      <c r="AT331" s="19"/>
      <c r="AU331" s="19"/>
      <c r="AV331" s="19"/>
      <c r="AW331" s="19"/>
      <c r="AX331" s="19"/>
      <c r="AY331" s="19"/>
      <c r="AZ331" s="19"/>
      <c r="BA331" s="19"/>
      <c r="BB331" s="19"/>
      <c r="BC331" s="19"/>
      <c r="BF331" s="12"/>
      <c r="BG331" s="12"/>
      <c r="BH331" s="12"/>
      <c r="BI331" s="12"/>
      <c r="BJ331" s="12"/>
      <c r="BK331" s="12"/>
      <c r="BL331" s="12"/>
      <c r="BM331" s="12"/>
      <c r="BN331" s="12"/>
      <c r="BO331" s="12"/>
      <c r="BP331" s="12"/>
      <c r="BQ331" s="12"/>
      <c r="BR331" s="12"/>
      <c r="BS331" s="12"/>
      <c r="BT331" s="12"/>
      <c r="BU331" s="12"/>
    </row>
    <row r="332" spans="1:73" ht="12.75" customHeight="1">
      <c r="A332" s="19"/>
      <c r="B332" s="19"/>
      <c r="C332" s="19"/>
      <c r="D332" s="118"/>
      <c r="E332" s="136"/>
      <c r="F332" s="136"/>
      <c r="G332" s="153">
        <f t="shared" ref="G332:G346" si="46">G331+1</f>
        <v>1</v>
      </c>
      <c r="H332" s="292" t="str">
        <f t="shared" si="44"/>
        <v>-</v>
      </c>
      <c r="I332" s="292" t="str">
        <f t="shared" si="44"/>
        <v>-</v>
      </c>
      <c r="J332" s="292" t="str">
        <f t="shared" si="44"/>
        <v>-</v>
      </c>
      <c r="K332" s="292" t="str">
        <f t="shared" si="44"/>
        <v>-</v>
      </c>
      <c r="L332" s="292" t="str">
        <f t="shared" si="44"/>
        <v>-</v>
      </c>
      <c r="M332" s="292" t="str">
        <f t="shared" si="44"/>
        <v>-</v>
      </c>
      <c r="N332" s="292" t="str">
        <f t="shared" si="44"/>
        <v>-</v>
      </c>
      <c r="O332" s="292"/>
      <c r="P332" s="292"/>
      <c r="Q332" s="292" t="str">
        <f t="shared" si="44"/>
        <v>-</v>
      </c>
      <c r="R332" s="323" t="str">
        <f t="shared" si="45"/>
        <v>-</v>
      </c>
      <c r="S332" s="186"/>
      <c r="T332" s="322"/>
      <c r="U332" s="322"/>
      <c r="V332" s="322"/>
      <c r="W332" s="322"/>
      <c r="X332" s="322"/>
      <c r="Y332" s="322"/>
      <c r="Z332" s="19"/>
      <c r="AA332" s="19"/>
      <c r="AB332" s="19"/>
      <c r="AC332" s="19"/>
      <c r="AD332" s="19"/>
      <c r="AE332" s="19"/>
      <c r="AF332" s="19"/>
      <c r="AG332" s="19"/>
      <c r="AH332" s="19"/>
      <c r="AI332" s="19"/>
      <c r="AJ332" s="19"/>
      <c r="AK332" s="19"/>
      <c r="AL332" s="19"/>
      <c r="AM332" s="19"/>
      <c r="AN332" s="19"/>
      <c r="AO332" s="19"/>
      <c r="AP332" s="19"/>
      <c r="AQ332" s="19"/>
      <c r="AR332" s="19"/>
      <c r="AS332" s="19"/>
      <c r="AT332" s="19"/>
      <c r="AU332" s="19"/>
      <c r="AV332" s="19"/>
      <c r="AW332" s="19"/>
      <c r="AX332" s="19"/>
      <c r="AY332" s="19"/>
      <c r="AZ332" s="19"/>
      <c r="BA332" s="19"/>
      <c r="BB332" s="19"/>
      <c r="BC332" s="19"/>
      <c r="BF332" s="12"/>
      <c r="BG332" s="12"/>
      <c r="BH332" s="12"/>
      <c r="BI332" s="12"/>
      <c r="BJ332" s="12"/>
      <c r="BK332" s="12"/>
      <c r="BL332" s="12"/>
      <c r="BM332" s="12"/>
      <c r="BN332" s="12"/>
      <c r="BO332" s="12"/>
      <c r="BP332" s="12"/>
      <c r="BQ332" s="12"/>
      <c r="BR332" s="12"/>
      <c r="BS332" s="12"/>
      <c r="BT332" s="12"/>
      <c r="BU332" s="12"/>
    </row>
    <row r="333" spans="1:73" ht="12.75" customHeight="1">
      <c r="A333" s="19"/>
      <c r="B333" s="19"/>
      <c r="C333" s="19"/>
      <c r="D333" s="118"/>
      <c r="E333" s="136"/>
      <c r="F333" s="136"/>
      <c r="G333" s="153">
        <f t="shared" si="46"/>
        <v>2</v>
      </c>
      <c r="H333" s="292">
        <f t="shared" si="44"/>
        <v>2</v>
      </c>
      <c r="I333" s="292">
        <f t="shared" si="44"/>
        <v>2</v>
      </c>
      <c r="J333" s="292">
        <f t="shared" si="44"/>
        <v>2</v>
      </c>
      <c r="K333" s="292">
        <f t="shared" si="44"/>
        <v>2</v>
      </c>
      <c r="L333" s="292">
        <f t="shared" si="44"/>
        <v>3.9142135623730949</v>
      </c>
      <c r="M333" s="292">
        <f t="shared" si="44"/>
        <v>2</v>
      </c>
      <c r="N333" s="292">
        <f t="shared" si="44"/>
        <v>2</v>
      </c>
      <c r="O333" s="292"/>
      <c r="P333" s="292"/>
      <c r="Q333" s="292">
        <f t="shared" si="44"/>
        <v>2</v>
      </c>
      <c r="R333" s="323">
        <f t="shared" si="45"/>
        <v>2.4972135954999586</v>
      </c>
      <c r="S333" s="186"/>
      <c r="T333" s="322"/>
      <c r="U333" s="322"/>
      <c r="V333" s="322"/>
      <c r="W333" s="322"/>
      <c r="X333" s="322"/>
      <c r="Y333" s="322"/>
      <c r="Z333" s="19"/>
      <c r="AA333" s="19"/>
      <c r="AB333" s="19"/>
      <c r="AC333" s="19"/>
      <c r="AD333" s="19"/>
      <c r="AE333" s="19"/>
      <c r="AF333" s="19"/>
      <c r="AG333" s="19"/>
      <c r="AH333" s="19"/>
      <c r="AI333" s="19"/>
      <c r="AJ333" s="19"/>
      <c r="AK333" s="19"/>
      <c r="AL333" s="19"/>
      <c r="AM333" s="19"/>
      <c r="AN333" s="19"/>
      <c r="AO333" s="19"/>
      <c r="AP333" s="19"/>
      <c r="AQ333" s="19"/>
      <c r="AR333" s="19"/>
      <c r="AS333" s="19"/>
      <c r="AT333" s="19"/>
      <c r="AU333" s="19"/>
      <c r="AV333" s="19"/>
      <c r="AW333" s="19"/>
      <c r="AX333" s="19"/>
      <c r="AY333" s="19"/>
      <c r="AZ333" s="19"/>
      <c r="BA333" s="19"/>
      <c r="BB333" s="19"/>
      <c r="BC333" s="19"/>
      <c r="BF333" s="12"/>
      <c r="BG333" s="12"/>
      <c r="BH333" s="12"/>
      <c r="BI333" s="12"/>
      <c r="BJ333" s="12"/>
      <c r="BK333" s="12"/>
      <c r="BL333" s="12"/>
      <c r="BM333" s="12"/>
      <c r="BN333" s="12"/>
      <c r="BO333" s="12"/>
      <c r="BP333" s="12"/>
      <c r="BQ333" s="12"/>
      <c r="BR333" s="12"/>
      <c r="BS333" s="12"/>
      <c r="BT333" s="12"/>
      <c r="BU333" s="12"/>
    </row>
    <row r="334" spans="1:73" ht="12.75" customHeight="1">
      <c r="A334" s="19"/>
      <c r="B334" s="19"/>
      <c r="C334" s="19"/>
      <c r="D334" s="118"/>
      <c r="E334" s="136"/>
      <c r="F334" s="136"/>
      <c r="G334" s="153">
        <f t="shared" si="46"/>
        <v>3</v>
      </c>
      <c r="H334" s="292">
        <f t="shared" si="44"/>
        <v>3</v>
      </c>
      <c r="I334" s="292">
        <f t="shared" si="44"/>
        <v>3</v>
      </c>
      <c r="J334" s="292">
        <f t="shared" si="44"/>
        <v>3.7777777777777768</v>
      </c>
      <c r="K334" s="292">
        <f t="shared" si="44"/>
        <v>4.6666666666666661</v>
      </c>
      <c r="L334" s="292">
        <f t="shared" si="44"/>
        <v>3</v>
      </c>
      <c r="M334" s="292">
        <f t="shared" si="44"/>
        <v>3.7777777777777768</v>
      </c>
      <c r="N334" s="292">
        <f t="shared" si="44"/>
        <v>5.0085218700691145</v>
      </c>
      <c r="O334" s="292"/>
      <c r="P334" s="292"/>
      <c r="Q334" s="292">
        <f t="shared" si="44"/>
        <v>4.1041393259104195</v>
      </c>
      <c r="R334" s="323">
        <f t="shared" si="45"/>
        <v>4.1602082026049709</v>
      </c>
      <c r="S334" s="186"/>
      <c r="T334" s="322"/>
      <c r="U334" s="322"/>
      <c r="V334" s="322"/>
      <c r="W334" s="322"/>
      <c r="X334" s="322"/>
      <c r="Y334" s="322"/>
      <c r="Z334" s="19"/>
      <c r="AA334" s="19"/>
      <c r="AB334" s="19"/>
      <c r="AC334" s="19"/>
      <c r="AD334" s="19"/>
      <c r="AE334" s="19"/>
      <c r="AF334" s="19"/>
      <c r="AG334" s="19"/>
      <c r="AH334" s="19"/>
      <c r="AI334" s="19"/>
      <c r="AJ334" s="19"/>
      <c r="AK334" s="19"/>
      <c r="AL334" s="19"/>
      <c r="AM334" s="19"/>
      <c r="AN334" s="19"/>
      <c r="AO334" s="19"/>
      <c r="AP334" s="19"/>
      <c r="AQ334" s="19"/>
      <c r="AR334" s="19"/>
      <c r="AS334" s="19"/>
      <c r="AT334" s="19"/>
      <c r="AU334" s="19"/>
      <c r="AV334" s="19"/>
      <c r="AW334" s="19"/>
      <c r="AX334" s="19"/>
      <c r="AY334" s="19"/>
      <c r="AZ334" s="19"/>
      <c r="BA334" s="19"/>
      <c r="BB334" s="19"/>
      <c r="BC334" s="19"/>
      <c r="BF334" s="12"/>
      <c r="BG334" s="12"/>
      <c r="BH334" s="12"/>
      <c r="BI334" s="12"/>
      <c r="BJ334" s="12"/>
      <c r="BK334" s="12"/>
      <c r="BL334" s="12"/>
      <c r="BM334" s="12"/>
      <c r="BN334" s="12"/>
      <c r="BO334" s="12"/>
      <c r="BP334" s="12"/>
      <c r="BQ334" s="12"/>
      <c r="BR334" s="12"/>
      <c r="BS334" s="12"/>
      <c r="BT334" s="12"/>
      <c r="BU334" s="12"/>
    </row>
    <row r="335" spans="1:73" ht="12.75" customHeight="1">
      <c r="A335" s="19"/>
      <c r="B335" s="19"/>
      <c r="C335" s="19"/>
      <c r="D335" s="118"/>
      <c r="E335" s="136"/>
      <c r="F335" s="136"/>
      <c r="G335" s="153">
        <f t="shared" si="46"/>
        <v>4</v>
      </c>
      <c r="H335" s="292">
        <f t="shared" si="44"/>
        <v>4.8528028654224418</v>
      </c>
      <c r="I335" s="292">
        <f t="shared" si="44"/>
        <v>4.558265660541486</v>
      </c>
      <c r="J335" s="292">
        <f t="shared" si="44"/>
        <v>5.4469927107274376</v>
      </c>
      <c r="K335" s="292">
        <f t="shared" si="44"/>
        <v>4.9785032186018592</v>
      </c>
      <c r="L335" s="292">
        <f t="shared" si="44"/>
        <v>5.4745665733404909</v>
      </c>
      <c r="M335" s="292">
        <f t="shared" si="44"/>
        <v>5.4745665733404909</v>
      </c>
      <c r="N335" s="292">
        <f t="shared" si="44"/>
        <v>5.2542610233719902</v>
      </c>
      <c r="O335" s="292"/>
      <c r="P335" s="292"/>
      <c r="Q335" s="292">
        <f t="shared" si="44"/>
        <v>6.0864939346905622</v>
      </c>
      <c r="R335" s="323">
        <f t="shared" si="45"/>
        <v>5.4220857282416199</v>
      </c>
      <c r="S335" s="186"/>
      <c r="T335" s="322"/>
      <c r="U335" s="322"/>
      <c r="V335" s="322"/>
      <c r="W335" s="322"/>
      <c r="X335" s="322"/>
      <c r="Y335" s="322"/>
      <c r="Z335" s="19"/>
      <c r="AA335" s="19"/>
      <c r="AB335" s="19"/>
      <c r="AC335" s="19"/>
      <c r="AD335" s="19"/>
      <c r="AE335" s="19"/>
      <c r="AF335" s="19"/>
      <c r="AG335" s="19"/>
      <c r="AH335" s="19"/>
      <c r="AI335" s="19"/>
      <c r="AJ335" s="19"/>
      <c r="AK335" s="19"/>
      <c r="AL335" s="19"/>
      <c r="AM335" s="19"/>
      <c r="AN335" s="19"/>
      <c r="AO335" s="19"/>
      <c r="AP335" s="19"/>
      <c r="AQ335" s="19"/>
      <c r="AR335" s="19"/>
      <c r="AS335" s="19"/>
      <c r="AT335" s="19"/>
      <c r="AU335" s="19"/>
      <c r="AV335" s="19"/>
      <c r="AW335" s="19"/>
      <c r="AX335" s="19"/>
      <c r="AY335" s="19"/>
      <c r="AZ335" s="19"/>
      <c r="BA335" s="19"/>
      <c r="BB335" s="19"/>
      <c r="BC335" s="19"/>
      <c r="BF335" s="12"/>
      <c r="BG335" s="12"/>
      <c r="BH335" s="12"/>
      <c r="BI335" s="12"/>
      <c r="BJ335" s="12"/>
      <c r="BK335" s="12"/>
      <c r="BL335" s="12"/>
      <c r="BM335" s="12"/>
      <c r="BN335" s="12"/>
      <c r="BO335" s="12"/>
      <c r="BP335" s="12"/>
      <c r="BQ335" s="12"/>
      <c r="BR335" s="12"/>
      <c r="BS335" s="12"/>
      <c r="BT335" s="12"/>
      <c r="BU335" s="12"/>
    </row>
    <row r="336" spans="1:73" ht="12.75" customHeight="1">
      <c r="A336" s="19"/>
      <c r="B336" s="19"/>
      <c r="C336" s="19"/>
      <c r="D336" s="118"/>
      <c r="E336" s="136"/>
      <c r="F336" s="136"/>
      <c r="G336" s="153">
        <f t="shared" si="46"/>
        <v>5</v>
      </c>
      <c r="H336" s="292">
        <f t="shared" si="44"/>
        <v>6.3188599833288519</v>
      </c>
      <c r="I336" s="292">
        <f t="shared" si="44"/>
        <v>5.5114630466884913</v>
      </c>
      <c r="J336" s="292">
        <f t="shared" si="44"/>
        <v>7.1539278019412542</v>
      </c>
      <c r="K336" s="292">
        <f t="shared" si="44"/>
        <v>5.406199888793755</v>
      </c>
      <c r="L336" s="292">
        <f t="shared" si="44"/>
        <v>6.1547005383792515</v>
      </c>
      <c r="M336" s="292">
        <f t="shared" si="44"/>
        <v>8.0446600784020141</v>
      </c>
      <c r="N336" s="292">
        <f t="shared" si="44"/>
        <v>6.2395249035259379</v>
      </c>
      <c r="O336" s="292"/>
      <c r="P336" s="292"/>
      <c r="Q336" s="292">
        <f t="shared" si="44"/>
        <v>8.9222996975993922</v>
      </c>
      <c r="R336" s="323">
        <f t="shared" si="45"/>
        <v>7.9565302030911376</v>
      </c>
      <c r="S336" s="186"/>
      <c r="T336" s="322"/>
      <c r="U336" s="322"/>
      <c r="V336" s="322"/>
      <c r="W336" s="322"/>
      <c r="X336" s="322"/>
      <c r="Y336" s="322"/>
      <c r="Z336" s="19"/>
      <c r="AA336" s="19"/>
      <c r="AB336" s="19"/>
      <c r="AC336" s="19"/>
      <c r="AD336" s="19"/>
      <c r="AE336" s="19"/>
      <c r="AF336" s="19"/>
      <c r="AG336" s="19"/>
      <c r="AH336" s="19"/>
      <c r="AI336" s="19"/>
      <c r="AJ336" s="19"/>
      <c r="AK336" s="19"/>
      <c r="AL336" s="19"/>
      <c r="AM336" s="19"/>
      <c r="AN336" s="19"/>
      <c r="AO336" s="19"/>
      <c r="AP336" s="19"/>
      <c r="AQ336" s="19"/>
      <c r="AR336" s="19"/>
      <c r="AS336" s="19"/>
      <c r="AT336" s="19"/>
      <c r="AU336" s="19"/>
      <c r="AV336" s="19"/>
      <c r="AW336" s="19"/>
      <c r="AX336" s="19"/>
      <c r="AY336" s="19"/>
      <c r="AZ336" s="19"/>
      <c r="BA336" s="19"/>
      <c r="BB336" s="19"/>
      <c r="BC336" s="19"/>
      <c r="BF336" s="12"/>
      <c r="BG336" s="12"/>
      <c r="BH336" s="12"/>
      <c r="BI336" s="12"/>
      <c r="BJ336" s="12"/>
      <c r="BK336" s="12"/>
      <c r="BL336" s="12"/>
      <c r="BM336" s="12"/>
      <c r="BN336" s="12"/>
      <c r="BO336" s="12"/>
      <c r="BP336" s="12"/>
      <c r="BQ336" s="12"/>
      <c r="BR336" s="12"/>
      <c r="BS336" s="12"/>
      <c r="BT336" s="12"/>
      <c r="BU336" s="12"/>
    </row>
    <row r="337" spans="1:73" ht="12.75" customHeight="1">
      <c r="A337" s="19"/>
      <c r="B337" s="19"/>
      <c r="C337" s="19"/>
      <c r="D337" s="118"/>
      <c r="E337" s="136"/>
      <c r="F337" s="136"/>
      <c r="G337" s="153">
        <f t="shared" si="46"/>
        <v>6</v>
      </c>
      <c r="H337" s="292">
        <f t="shared" si="44"/>
        <v>7.6661063281988913</v>
      </c>
      <c r="I337" s="292">
        <f t="shared" si="44"/>
        <v>7.448338135908215</v>
      </c>
      <c r="J337" s="292">
        <f t="shared" si="44"/>
        <v>8.4549584707784007</v>
      </c>
      <c r="K337" s="292">
        <f t="shared" si="44"/>
        <v>6.6094346597580813</v>
      </c>
      <c r="L337" s="292">
        <f t="shared" si="44"/>
        <v>7.0828430371740332</v>
      </c>
      <c r="M337" s="292">
        <f t="shared" si="44"/>
        <v>9.2930854964490308</v>
      </c>
      <c r="N337" s="292">
        <f t="shared" si="44"/>
        <v>7.2336588679771427</v>
      </c>
      <c r="O337" s="292"/>
      <c r="P337" s="292"/>
      <c r="Q337" s="292">
        <f t="shared" si="44"/>
        <v>10.594180365373735</v>
      </c>
      <c r="R337" s="323">
        <f t="shared" si="45"/>
        <v>9.5065031618974949</v>
      </c>
      <c r="S337" s="186"/>
      <c r="T337" s="322"/>
      <c r="U337" s="322"/>
      <c r="V337" s="322"/>
      <c r="W337" s="322"/>
      <c r="X337" s="322"/>
      <c r="Y337" s="322"/>
      <c r="Z337" s="19"/>
      <c r="AA337" s="19"/>
      <c r="AB337" s="19"/>
      <c r="AC337" s="19"/>
      <c r="AD337" s="19"/>
      <c r="AE337" s="19"/>
      <c r="AF337" s="19"/>
      <c r="AG337" s="19"/>
      <c r="AH337" s="19"/>
      <c r="AI337" s="19"/>
      <c r="AJ337" s="19"/>
      <c r="AK337" s="19"/>
      <c r="AL337" s="19"/>
      <c r="AM337" s="19"/>
      <c r="AN337" s="19"/>
      <c r="AO337" s="19"/>
      <c r="AP337" s="19"/>
      <c r="AQ337" s="19"/>
      <c r="AR337" s="19"/>
      <c r="AS337" s="19"/>
      <c r="AT337" s="19"/>
      <c r="AU337" s="19"/>
      <c r="AV337" s="19"/>
      <c r="AW337" s="19"/>
      <c r="AX337" s="19"/>
      <c r="AY337" s="19"/>
      <c r="AZ337" s="19"/>
      <c r="BA337" s="19"/>
      <c r="BB337" s="19"/>
      <c r="BC337" s="19"/>
      <c r="BF337" s="12"/>
      <c r="BG337" s="12"/>
      <c r="BH337" s="12"/>
      <c r="BI337" s="12"/>
      <c r="BJ337" s="12"/>
      <c r="BK337" s="12"/>
      <c r="BL337" s="12"/>
      <c r="BM337" s="12"/>
      <c r="BN337" s="12"/>
      <c r="BO337" s="12"/>
      <c r="BP337" s="12"/>
      <c r="BQ337" s="12"/>
      <c r="BR337" s="12"/>
      <c r="BS337" s="12"/>
      <c r="BT337" s="12"/>
      <c r="BU337" s="12"/>
    </row>
    <row r="338" spans="1:73" ht="12.75" customHeight="1">
      <c r="A338" s="19"/>
      <c r="B338" s="19"/>
      <c r="C338" s="19"/>
      <c r="D338" s="118"/>
      <c r="E338" s="136"/>
      <c r="F338" s="136"/>
      <c r="G338" s="153">
        <f t="shared" si="46"/>
        <v>7</v>
      </c>
      <c r="H338" s="292">
        <f t="shared" si="44"/>
        <v>7</v>
      </c>
      <c r="I338" s="292">
        <f t="shared" si="44"/>
        <v>7.8987860888755979</v>
      </c>
      <c r="J338" s="292">
        <f t="shared" si="44"/>
        <v>7</v>
      </c>
      <c r="K338" s="292">
        <f t="shared" si="44"/>
        <v>7</v>
      </c>
      <c r="L338" s="292">
        <f t="shared" si="44"/>
        <v>8.792846967826323</v>
      </c>
      <c r="M338" s="292">
        <f t="shared" si="44"/>
        <v>8.497616396221126</v>
      </c>
      <c r="N338" s="292">
        <f t="shared" si="44"/>
        <v>9.2231239525945163</v>
      </c>
      <c r="O338" s="292"/>
      <c r="P338" s="292"/>
      <c r="Q338" s="292">
        <f t="shared" si="44"/>
        <v>12.562552950435453</v>
      </c>
      <c r="R338" s="323">
        <f t="shared" si="45"/>
        <v>11.078643457483352</v>
      </c>
      <c r="S338" s="186"/>
      <c r="T338" s="322"/>
      <c r="U338" s="322"/>
      <c r="V338" s="322"/>
      <c r="W338" s="322"/>
      <c r="X338" s="322"/>
      <c r="Y338" s="322"/>
      <c r="Z338" s="19"/>
      <c r="AA338" s="19"/>
      <c r="AB338" s="19"/>
      <c r="AC338" s="19"/>
      <c r="AD338" s="19"/>
      <c r="AE338" s="19"/>
      <c r="AF338" s="19"/>
      <c r="AG338" s="19"/>
      <c r="AH338" s="19"/>
      <c r="AI338" s="19"/>
      <c r="AJ338" s="19"/>
      <c r="AK338" s="19"/>
      <c r="AL338" s="19"/>
      <c r="AM338" s="19"/>
      <c r="AN338" s="19"/>
      <c r="AO338" s="19"/>
      <c r="AP338" s="19"/>
      <c r="AQ338" s="19"/>
      <c r="AR338" s="19"/>
      <c r="AS338" s="19"/>
      <c r="AT338" s="19"/>
      <c r="AU338" s="19"/>
      <c r="AV338" s="19"/>
      <c r="AW338" s="19"/>
      <c r="AX338" s="19"/>
      <c r="AY338" s="19"/>
      <c r="AZ338" s="19"/>
      <c r="BA338" s="19"/>
      <c r="BB338" s="19"/>
      <c r="BC338" s="19"/>
      <c r="BF338" s="12"/>
      <c r="BG338" s="12"/>
      <c r="BH338" s="12"/>
      <c r="BI338" s="12"/>
      <c r="BJ338" s="12"/>
      <c r="BK338" s="12"/>
      <c r="BL338" s="12"/>
      <c r="BM338" s="12"/>
      <c r="BN338" s="12"/>
      <c r="BO338" s="12"/>
      <c r="BP338" s="12"/>
      <c r="BQ338" s="12"/>
      <c r="BR338" s="12"/>
      <c r="BS338" s="12"/>
      <c r="BT338" s="12"/>
      <c r="BU338" s="12"/>
    </row>
    <row r="339" spans="1:73" ht="12.75" customHeight="1">
      <c r="A339" s="19"/>
      <c r="B339" s="19"/>
      <c r="C339" s="19"/>
      <c r="D339" s="118"/>
      <c r="E339" s="136"/>
      <c r="F339" s="136"/>
      <c r="G339" s="153">
        <f t="shared" si="46"/>
        <v>8</v>
      </c>
      <c r="H339" s="292" t="str">
        <f t="shared" si="44"/>
        <v>-</v>
      </c>
      <c r="I339" s="292" t="str">
        <f t="shared" si="44"/>
        <v>-</v>
      </c>
      <c r="J339" s="292" t="str">
        <f t="shared" si="44"/>
        <v>-</v>
      </c>
      <c r="K339" s="292" t="str">
        <f t="shared" si="44"/>
        <v>-</v>
      </c>
      <c r="L339" s="292" t="str">
        <f t="shared" si="44"/>
        <v>-</v>
      </c>
      <c r="M339" s="292" t="str">
        <f t="shared" si="44"/>
        <v>-</v>
      </c>
      <c r="N339" s="292" t="str">
        <f t="shared" si="44"/>
        <v>-</v>
      </c>
      <c r="O339" s="292"/>
      <c r="P339" s="292"/>
      <c r="Q339" s="292" t="str">
        <f t="shared" si="44"/>
        <v>-</v>
      </c>
      <c r="R339" s="323" t="str">
        <f t="shared" si="45"/>
        <v>-</v>
      </c>
      <c r="S339" s="186"/>
      <c r="T339" s="322"/>
      <c r="U339" s="322"/>
      <c r="V339" s="322"/>
      <c r="W339" s="322"/>
      <c r="X339" s="322"/>
      <c r="Y339" s="322"/>
      <c r="Z339" s="19"/>
      <c r="AA339" s="19"/>
      <c r="AB339" s="19"/>
      <c r="AC339" s="19"/>
      <c r="AD339" s="19"/>
      <c r="AE339" s="19"/>
      <c r="AF339" s="19"/>
      <c r="AG339" s="19"/>
      <c r="AH339" s="19"/>
      <c r="AI339" s="19"/>
      <c r="AJ339" s="19"/>
      <c r="AK339" s="19"/>
      <c r="AL339" s="19"/>
      <c r="AM339" s="19"/>
      <c r="AN339" s="19"/>
      <c r="AO339" s="19"/>
      <c r="AP339" s="19"/>
      <c r="AQ339" s="19"/>
      <c r="AR339" s="19"/>
      <c r="AS339" s="19"/>
      <c r="AT339" s="19"/>
      <c r="AU339" s="19"/>
      <c r="AV339" s="19"/>
      <c r="AW339" s="19"/>
      <c r="AX339" s="19"/>
      <c r="AY339" s="19"/>
      <c r="AZ339" s="19"/>
      <c r="BA339" s="19"/>
      <c r="BB339" s="19"/>
      <c r="BC339" s="19"/>
      <c r="BF339" s="12"/>
      <c r="BG339" s="12"/>
      <c r="BH339" s="12"/>
      <c r="BI339" s="12"/>
      <c r="BJ339" s="12"/>
      <c r="BK339" s="12"/>
      <c r="BL339" s="12"/>
      <c r="BM339" s="12"/>
      <c r="BN339" s="12"/>
      <c r="BO339" s="12"/>
      <c r="BP339" s="12"/>
      <c r="BQ339" s="12"/>
      <c r="BR339" s="12"/>
      <c r="BS339" s="12"/>
      <c r="BT339" s="12"/>
      <c r="BU339" s="12"/>
    </row>
    <row r="340" spans="1:73" ht="12.75" customHeight="1">
      <c r="A340" s="19"/>
      <c r="B340" s="19"/>
      <c r="C340" s="19"/>
      <c r="D340" s="118"/>
      <c r="E340" s="136"/>
      <c r="F340" s="136"/>
      <c r="G340" s="153">
        <f t="shared" si="46"/>
        <v>9</v>
      </c>
      <c r="H340" s="292">
        <f t="shared" si="44"/>
        <v>8.9142135623730958</v>
      </c>
      <c r="I340" s="292">
        <f t="shared" si="44"/>
        <v>11.82842712474619</v>
      </c>
      <c r="J340" s="292">
        <f t="shared" si="44"/>
        <v>10.914213562373096</v>
      </c>
      <c r="K340" s="292">
        <f t="shared" si="44"/>
        <v>11.742640687119284</v>
      </c>
      <c r="L340" s="292">
        <f t="shared" si="44"/>
        <v>11.742640687119284</v>
      </c>
      <c r="M340" s="292">
        <f t="shared" si="44"/>
        <v>9.9142135623730958</v>
      </c>
      <c r="N340" s="292">
        <f t="shared" si="44"/>
        <v>11.914213562373096</v>
      </c>
      <c r="O340" s="292"/>
      <c r="P340" s="292"/>
      <c r="Q340" s="292">
        <f t="shared" si="44"/>
        <v>10.914213562373096</v>
      </c>
      <c r="R340" s="323">
        <f t="shared" si="45"/>
        <v>11.443761275949578</v>
      </c>
      <c r="S340" s="186"/>
      <c r="T340" s="322"/>
      <c r="U340" s="322"/>
      <c r="V340" s="322"/>
      <c r="W340" s="322"/>
      <c r="X340" s="322"/>
      <c r="Y340" s="322"/>
      <c r="Z340" s="19"/>
      <c r="AA340" s="19"/>
      <c r="AB340" s="19"/>
      <c r="AC340" s="19"/>
      <c r="AD340" s="19"/>
      <c r="AE340" s="19"/>
      <c r="AF340" s="19"/>
      <c r="AG340" s="19"/>
      <c r="AH340" s="19"/>
      <c r="AI340" s="19"/>
      <c r="AJ340" s="19"/>
      <c r="AK340" s="19"/>
      <c r="AL340" s="19"/>
      <c r="AM340" s="19"/>
      <c r="AN340" s="19"/>
      <c r="AO340" s="19"/>
      <c r="AP340" s="19"/>
      <c r="AQ340" s="19"/>
      <c r="AR340" s="19"/>
      <c r="AS340" s="19"/>
      <c r="AT340" s="19"/>
      <c r="AU340" s="19"/>
      <c r="AV340" s="19"/>
      <c r="AW340" s="19"/>
      <c r="AX340" s="19"/>
      <c r="AY340" s="19"/>
      <c r="AZ340" s="19"/>
      <c r="BA340" s="19"/>
      <c r="BB340" s="19"/>
      <c r="BC340" s="19"/>
      <c r="BF340" s="12"/>
      <c r="BG340" s="12"/>
      <c r="BH340" s="12"/>
      <c r="BI340" s="12"/>
      <c r="BJ340" s="12"/>
      <c r="BK340" s="12"/>
      <c r="BL340" s="12"/>
      <c r="BM340" s="12"/>
      <c r="BN340" s="12"/>
      <c r="BO340" s="12"/>
      <c r="BP340" s="12"/>
      <c r="BQ340" s="12"/>
      <c r="BR340" s="12"/>
      <c r="BS340" s="12"/>
      <c r="BT340" s="12"/>
      <c r="BU340" s="12"/>
    </row>
    <row r="341" spans="1:73" ht="12.75" customHeight="1">
      <c r="A341" s="19"/>
      <c r="B341" s="19"/>
      <c r="C341" s="19"/>
      <c r="D341" s="118"/>
      <c r="E341" s="136"/>
      <c r="F341" s="136"/>
      <c r="G341" s="153">
        <f t="shared" si="46"/>
        <v>10</v>
      </c>
      <c r="H341" s="292" t="str">
        <f t="shared" si="44"/>
        <v>-</v>
      </c>
      <c r="I341" s="292" t="str">
        <f t="shared" si="44"/>
        <v>-</v>
      </c>
      <c r="J341" s="292" t="str">
        <f t="shared" si="44"/>
        <v>-</v>
      </c>
      <c r="K341" s="292" t="str">
        <f t="shared" si="44"/>
        <v>-</v>
      </c>
      <c r="L341" s="292" t="str">
        <f t="shared" si="44"/>
        <v>-</v>
      </c>
      <c r="M341" s="292" t="str">
        <f t="shared" si="44"/>
        <v>-</v>
      </c>
      <c r="N341" s="292" t="str">
        <f t="shared" si="44"/>
        <v>-</v>
      </c>
      <c r="O341" s="292"/>
      <c r="P341" s="292"/>
      <c r="Q341" s="292" t="str">
        <f t="shared" si="44"/>
        <v>-</v>
      </c>
      <c r="R341" s="323">
        <f t="shared" si="45"/>
        <v>10.643274042711569</v>
      </c>
      <c r="S341" s="186"/>
      <c r="T341" s="322"/>
      <c r="U341" s="322"/>
      <c r="V341" s="322"/>
      <c r="W341" s="322"/>
      <c r="X341" s="322"/>
      <c r="Y341" s="322"/>
      <c r="Z341" s="19"/>
      <c r="AA341" s="19"/>
      <c r="AB341" s="19"/>
      <c r="AC341" s="19"/>
      <c r="AD341" s="19"/>
      <c r="AE341" s="19"/>
      <c r="AF341" s="19"/>
      <c r="AG341" s="19"/>
      <c r="AH341" s="19"/>
      <c r="AI341" s="19"/>
      <c r="AJ341" s="19"/>
      <c r="AK341" s="19"/>
      <c r="AL341" s="19"/>
      <c r="AM341" s="19"/>
      <c r="AN341" s="19"/>
      <c r="AO341" s="19"/>
      <c r="AP341" s="19"/>
      <c r="AQ341" s="19"/>
      <c r="AR341" s="19"/>
      <c r="AS341" s="19"/>
      <c r="AT341" s="19"/>
      <c r="AU341" s="19"/>
      <c r="AV341" s="19"/>
      <c r="AW341" s="19"/>
      <c r="AX341" s="19"/>
      <c r="AY341" s="19"/>
      <c r="AZ341" s="19"/>
      <c r="BA341" s="19"/>
      <c r="BB341" s="19"/>
      <c r="BC341" s="19"/>
      <c r="BF341" s="12"/>
      <c r="BG341" s="12"/>
      <c r="BH341" s="12"/>
      <c r="BI341" s="12"/>
      <c r="BJ341" s="12"/>
      <c r="BK341" s="12"/>
      <c r="BL341" s="12"/>
      <c r="BM341" s="12"/>
      <c r="BN341" s="12"/>
      <c r="BO341" s="12"/>
      <c r="BP341" s="12"/>
      <c r="BQ341" s="12"/>
      <c r="BR341" s="12"/>
      <c r="BS341" s="12"/>
      <c r="BT341" s="12"/>
      <c r="BU341" s="12"/>
    </row>
    <row r="342" spans="1:73" ht="12.75" customHeight="1">
      <c r="A342" s="19"/>
      <c r="B342" s="19"/>
      <c r="C342" s="19"/>
      <c r="D342" s="118"/>
      <c r="E342" s="136"/>
      <c r="F342" s="136"/>
      <c r="G342" s="153">
        <f t="shared" si="46"/>
        <v>11</v>
      </c>
      <c r="H342" s="292" t="str">
        <f t="shared" si="44"/>
        <v>-</v>
      </c>
      <c r="I342" s="292" t="str">
        <f t="shared" si="44"/>
        <v>-</v>
      </c>
      <c r="J342" s="292" t="str">
        <f t="shared" si="44"/>
        <v>-</v>
      </c>
      <c r="K342" s="292" t="str">
        <f t="shared" si="44"/>
        <v>-</v>
      </c>
      <c r="L342" s="292" t="str">
        <f t="shared" si="44"/>
        <v>-</v>
      </c>
      <c r="M342" s="292" t="str">
        <f t="shared" si="44"/>
        <v>-</v>
      </c>
      <c r="N342" s="292" t="str">
        <f t="shared" si="44"/>
        <v>-</v>
      </c>
      <c r="O342" s="292"/>
      <c r="P342" s="292"/>
      <c r="Q342" s="292" t="str">
        <f t="shared" si="44"/>
        <v>-</v>
      </c>
      <c r="R342" s="323" t="str">
        <f t="shared" si="45"/>
        <v>-</v>
      </c>
      <c r="S342" s="186"/>
      <c r="T342" s="322"/>
      <c r="U342" s="322"/>
      <c r="V342" s="322"/>
      <c r="W342" s="322"/>
      <c r="X342" s="322"/>
      <c r="Y342" s="322"/>
      <c r="Z342" s="19"/>
      <c r="AA342" s="19"/>
      <c r="AB342" s="19"/>
      <c r="AC342" s="19"/>
      <c r="AD342" s="19"/>
      <c r="AE342" s="19"/>
      <c r="AF342" s="19"/>
      <c r="AG342" s="19"/>
      <c r="AH342" s="19"/>
      <c r="AI342" s="19"/>
      <c r="AJ342" s="19"/>
      <c r="AK342" s="19"/>
      <c r="AL342" s="19"/>
      <c r="AM342" s="19"/>
      <c r="AN342" s="19"/>
      <c r="AO342" s="19"/>
      <c r="AP342" s="19"/>
      <c r="AQ342" s="19"/>
      <c r="AR342" s="19"/>
      <c r="AS342" s="19"/>
      <c r="AT342" s="19"/>
      <c r="AU342" s="19"/>
      <c r="AV342" s="19"/>
      <c r="AW342" s="19"/>
      <c r="AX342" s="19"/>
      <c r="AY342" s="19"/>
      <c r="AZ342" s="19"/>
      <c r="BA342" s="19"/>
      <c r="BB342" s="19"/>
      <c r="BC342" s="19"/>
      <c r="BF342" s="12"/>
      <c r="BG342" s="12"/>
      <c r="BH342" s="12"/>
      <c r="BI342" s="12"/>
      <c r="BJ342" s="12"/>
      <c r="BK342" s="12"/>
      <c r="BL342" s="12"/>
      <c r="BM342" s="12"/>
      <c r="BN342" s="12"/>
      <c r="BO342" s="12"/>
      <c r="BP342" s="12"/>
      <c r="BQ342" s="12"/>
      <c r="BR342" s="12"/>
      <c r="BS342" s="12"/>
      <c r="BT342" s="12"/>
      <c r="BU342" s="12"/>
    </row>
    <row r="343" spans="1:73" ht="12.75" customHeight="1">
      <c r="A343" s="19"/>
      <c r="B343" s="19"/>
      <c r="C343" s="19"/>
      <c r="D343" s="118"/>
      <c r="E343" s="136"/>
      <c r="F343" s="136"/>
      <c r="G343" s="153">
        <f t="shared" si="46"/>
        <v>12</v>
      </c>
      <c r="H343" s="292" t="str">
        <f t="shared" si="44"/>
        <v>-</v>
      </c>
      <c r="I343" s="292" t="str">
        <f t="shared" si="44"/>
        <v>-</v>
      </c>
      <c r="J343" s="292" t="str">
        <f t="shared" si="44"/>
        <v>-</v>
      </c>
      <c r="K343" s="292" t="str">
        <f t="shared" si="44"/>
        <v>-</v>
      </c>
      <c r="L343" s="292" t="str">
        <f t="shared" si="44"/>
        <v>-</v>
      </c>
      <c r="M343" s="292" t="str">
        <f t="shared" si="44"/>
        <v>-</v>
      </c>
      <c r="N343" s="292" t="str">
        <f t="shared" si="44"/>
        <v>-</v>
      </c>
      <c r="O343" s="292"/>
      <c r="P343" s="292"/>
      <c r="Q343" s="292" t="str">
        <f t="shared" si="44"/>
        <v>-</v>
      </c>
      <c r="R343" s="323" t="str">
        <f t="shared" si="45"/>
        <v>-</v>
      </c>
      <c r="S343" s="186"/>
      <c r="T343" s="322"/>
      <c r="U343" s="322"/>
      <c r="V343" s="322"/>
      <c r="W343" s="322"/>
      <c r="X343" s="322"/>
      <c r="Y343" s="322"/>
      <c r="Z343" s="19"/>
      <c r="AA343" s="19"/>
      <c r="AB343" s="19"/>
      <c r="AC343" s="19"/>
      <c r="AD343" s="19"/>
      <c r="AE343" s="19"/>
      <c r="AF343" s="19"/>
      <c r="AG343" s="19"/>
      <c r="AH343" s="19"/>
      <c r="AI343" s="19"/>
      <c r="AJ343" s="19"/>
      <c r="AK343" s="19"/>
      <c r="AL343" s="19"/>
      <c r="AM343" s="19"/>
      <c r="AN343" s="19"/>
      <c r="AO343" s="19"/>
      <c r="AP343" s="19"/>
      <c r="AQ343" s="19"/>
      <c r="AR343" s="19"/>
      <c r="AS343" s="19"/>
      <c r="AT343" s="19"/>
      <c r="AU343" s="19"/>
      <c r="AV343" s="19"/>
      <c r="AW343" s="19"/>
      <c r="AX343" s="19"/>
      <c r="AY343" s="19"/>
      <c r="AZ343" s="19"/>
      <c r="BA343" s="19"/>
      <c r="BB343" s="19"/>
      <c r="BC343" s="19"/>
      <c r="BF343" s="12"/>
      <c r="BG343" s="12"/>
      <c r="BH343" s="12"/>
      <c r="BI343" s="12"/>
      <c r="BJ343" s="12"/>
      <c r="BK343" s="12"/>
      <c r="BL343" s="12"/>
      <c r="BM343" s="12"/>
      <c r="BN343" s="12"/>
      <c r="BO343" s="12"/>
      <c r="BP343" s="12"/>
      <c r="BQ343" s="12"/>
      <c r="BR343" s="12"/>
      <c r="BS343" s="12"/>
      <c r="BT343" s="12"/>
      <c r="BU343" s="12"/>
    </row>
    <row r="344" spans="1:73" ht="12.75" customHeight="1">
      <c r="A344" s="19"/>
      <c r="B344" s="19"/>
      <c r="C344" s="19"/>
      <c r="D344" s="118"/>
      <c r="E344" s="136"/>
      <c r="F344" s="136"/>
      <c r="G344" s="153">
        <f t="shared" si="46"/>
        <v>13</v>
      </c>
      <c r="H344" s="292" t="str">
        <f t="shared" si="44"/>
        <v>-</v>
      </c>
      <c r="I344" s="292" t="str">
        <f t="shared" si="44"/>
        <v>-</v>
      </c>
      <c r="J344" s="292" t="str">
        <f t="shared" si="44"/>
        <v>-</v>
      </c>
      <c r="K344" s="292" t="str">
        <f t="shared" si="44"/>
        <v>-</v>
      </c>
      <c r="L344" s="292" t="str">
        <f t="shared" si="44"/>
        <v>-</v>
      </c>
      <c r="M344" s="292" t="str">
        <f t="shared" si="44"/>
        <v>-</v>
      </c>
      <c r="N344" s="292" t="str">
        <f t="shared" si="44"/>
        <v>-</v>
      </c>
      <c r="O344" s="292"/>
      <c r="P344" s="292"/>
      <c r="Q344" s="292" t="str">
        <f t="shared" si="44"/>
        <v>-</v>
      </c>
      <c r="R344" s="323" t="str">
        <f t="shared" si="45"/>
        <v>-</v>
      </c>
      <c r="S344" s="186"/>
      <c r="T344" s="322"/>
      <c r="U344" s="322"/>
      <c r="V344" s="322"/>
      <c r="W344" s="322"/>
      <c r="X344" s="322"/>
      <c r="Y344" s="322"/>
      <c r="Z344" s="19"/>
      <c r="AA344" s="19"/>
      <c r="AB344" s="19"/>
      <c r="AC344" s="19"/>
      <c r="AD344" s="19"/>
      <c r="AE344" s="19"/>
      <c r="AF344" s="19"/>
      <c r="AG344" s="19"/>
      <c r="AH344" s="19"/>
      <c r="AI344" s="19"/>
      <c r="AJ344" s="19"/>
      <c r="AK344" s="19"/>
      <c r="AL344" s="19"/>
      <c r="AM344" s="19"/>
      <c r="AN344" s="19"/>
      <c r="AO344" s="19"/>
      <c r="AP344" s="19"/>
      <c r="AQ344" s="19"/>
      <c r="AR344" s="19"/>
      <c r="AS344" s="19"/>
      <c r="AT344" s="19"/>
      <c r="AU344" s="19"/>
      <c r="AV344" s="19"/>
      <c r="AW344" s="19"/>
      <c r="AX344" s="19"/>
      <c r="AY344" s="19"/>
      <c r="AZ344" s="19"/>
      <c r="BA344" s="19"/>
      <c r="BB344" s="19"/>
      <c r="BC344" s="19"/>
      <c r="BF344" s="12"/>
      <c r="BG344" s="12"/>
      <c r="BH344" s="12"/>
      <c r="BI344" s="12"/>
      <c r="BJ344" s="12"/>
      <c r="BK344" s="12"/>
      <c r="BL344" s="12"/>
      <c r="BM344" s="12"/>
      <c r="BN344" s="12"/>
      <c r="BO344" s="12"/>
      <c r="BP344" s="12"/>
      <c r="BQ344" s="12"/>
      <c r="BR344" s="12"/>
      <c r="BS344" s="12"/>
      <c r="BT344" s="12"/>
      <c r="BU344" s="12"/>
    </row>
    <row r="345" spans="1:73" ht="12.75" customHeight="1">
      <c r="A345" s="19"/>
      <c r="B345" s="19"/>
      <c r="C345" s="19"/>
      <c r="D345" s="118"/>
      <c r="E345" s="136"/>
      <c r="F345" s="136"/>
      <c r="G345" s="153">
        <f t="shared" si="46"/>
        <v>14</v>
      </c>
      <c r="H345" s="292" t="str">
        <f t="shared" si="44"/>
        <v>-</v>
      </c>
      <c r="I345" s="292" t="str">
        <f t="shared" si="44"/>
        <v>-</v>
      </c>
      <c r="J345" s="292" t="str">
        <f t="shared" si="44"/>
        <v>-</v>
      </c>
      <c r="K345" s="292" t="str">
        <f t="shared" si="44"/>
        <v>-</v>
      </c>
      <c r="L345" s="292" t="str">
        <f t="shared" si="44"/>
        <v>-</v>
      </c>
      <c r="M345" s="292" t="str">
        <f t="shared" si="44"/>
        <v>-</v>
      </c>
      <c r="N345" s="292" t="str">
        <f t="shared" si="44"/>
        <v>-</v>
      </c>
      <c r="O345" s="292"/>
      <c r="P345" s="292"/>
      <c r="Q345" s="292" t="str">
        <f t="shared" si="44"/>
        <v>-</v>
      </c>
      <c r="R345" s="323" t="str">
        <f t="shared" si="45"/>
        <v>-</v>
      </c>
      <c r="S345" s="186"/>
      <c r="T345" s="322"/>
      <c r="U345" s="322"/>
      <c r="V345" s="322"/>
      <c r="W345" s="322"/>
      <c r="X345" s="322"/>
      <c r="Y345" s="322"/>
      <c r="Z345" s="19"/>
      <c r="AA345" s="19"/>
      <c r="AB345" s="19"/>
      <c r="AC345" s="19"/>
      <c r="AD345" s="19"/>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F345" s="12"/>
      <c r="BG345" s="12"/>
      <c r="BH345" s="12"/>
      <c r="BI345" s="12"/>
      <c r="BJ345" s="12"/>
      <c r="BK345" s="12"/>
      <c r="BL345" s="12"/>
      <c r="BM345" s="12"/>
      <c r="BN345" s="12"/>
      <c r="BO345" s="12"/>
      <c r="BP345" s="12"/>
      <c r="BQ345" s="12"/>
      <c r="BR345" s="12"/>
      <c r="BS345" s="12"/>
      <c r="BT345" s="12"/>
      <c r="BU345" s="12"/>
    </row>
    <row r="346" spans="1:73" ht="12.75" customHeight="1">
      <c r="A346" s="19"/>
      <c r="B346" s="19"/>
      <c r="C346" s="19"/>
      <c r="D346" s="118"/>
      <c r="E346" s="136"/>
      <c r="F346" s="136"/>
      <c r="G346" s="156">
        <f t="shared" si="46"/>
        <v>15</v>
      </c>
      <c r="H346" s="295" t="str">
        <f t="shared" si="44"/>
        <v>-</v>
      </c>
      <c r="I346" s="295" t="str">
        <f t="shared" si="44"/>
        <v>-</v>
      </c>
      <c r="J346" s="295" t="str">
        <f t="shared" si="44"/>
        <v>-</v>
      </c>
      <c r="K346" s="295" t="str">
        <f t="shared" si="44"/>
        <v>-</v>
      </c>
      <c r="L346" s="295" t="str">
        <f t="shared" si="44"/>
        <v>-</v>
      </c>
      <c r="M346" s="295" t="str">
        <f t="shared" si="44"/>
        <v>-</v>
      </c>
      <c r="N346" s="295" t="str">
        <f t="shared" si="44"/>
        <v>-</v>
      </c>
      <c r="O346" s="295"/>
      <c r="P346" s="295"/>
      <c r="Q346" s="295" t="str">
        <f t="shared" si="44"/>
        <v>-</v>
      </c>
      <c r="R346" s="324" t="str">
        <f t="shared" si="45"/>
        <v>-</v>
      </c>
      <c r="S346" s="186"/>
      <c r="T346" s="322"/>
      <c r="U346" s="322"/>
      <c r="V346" s="322"/>
      <c r="W346" s="322"/>
      <c r="X346" s="322"/>
      <c r="Y346" s="322"/>
      <c r="Z346" s="19"/>
      <c r="AA346" s="19"/>
      <c r="AB346" s="19"/>
      <c r="AC346" s="19"/>
      <c r="AD346" s="19"/>
      <c r="AE346" s="19"/>
      <c r="AF346" s="19"/>
      <c r="AG346" s="19"/>
      <c r="AH346" s="19"/>
      <c r="AI346" s="19"/>
      <c r="AJ346" s="19"/>
      <c r="AK346" s="19"/>
      <c r="AL346" s="19"/>
      <c r="AM346" s="19"/>
      <c r="AN346" s="19"/>
      <c r="AO346" s="19"/>
      <c r="AP346" s="19"/>
      <c r="AQ346" s="19"/>
      <c r="AR346" s="19"/>
      <c r="AS346" s="19"/>
      <c r="AT346" s="19"/>
      <c r="AU346" s="19"/>
      <c r="AV346" s="19"/>
      <c r="AW346" s="19"/>
      <c r="AX346" s="19"/>
      <c r="AY346" s="19"/>
      <c r="AZ346" s="19"/>
      <c r="BA346" s="19"/>
      <c r="BB346" s="19"/>
      <c r="BC346" s="19"/>
      <c r="BF346" s="12"/>
      <c r="BG346" s="12"/>
      <c r="BH346" s="12"/>
      <c r="BI346" s="12"/>
      <c r="BJ346" s="12"/>
      <c r="BK346" s="12"/>
      <c r="BL346" s="12"/>
      <c r="BM346" s="12"/>
      <c r="BN346" s="12"/>
      <c r="BO346" s="12"/>
      <c r="BP346" s="12"/>
      <c r="BQ346" s="12"/>
      <c r="BR346" s="12"/>
      <c r="BS346" s="12"/>
      <c r="BT346" s="12"/>
      <c r="BU346" s="12"/>
    </row>
    <row r="347" spans="1:73" ht="12.75" customHeight="1">
      <c r="A347" s="19"/>
      <c r="B347" s="19"/>
      <c r="C347" s="19"/>
      <c r="D347" s="118"/>
      <c r="E347" s="298"/>
      <c r="F347" s="298"/>
      <c r="G347" s="299"/>
      <c r="H347" s="301"/>
      <c r="I347" s="301"/>
      <c r="J347" s="301"/>
      <c r="K347" s="301"/>
      <c r="L347" s="301"/>
      <c r="M347" s="301"/>
      <c r="N347" s="301"/>
      <c r="O347" s="301"/>
      <c r="P347" s="301"/>
      <c r="Q347" s="301"/>
      <c r="R347" s="301"/>
      <c r="S347" s="8"/>
      <c r="T347" s="322"/>
      <c r="U347" s="322"/>
      <c r="V347" s="322"/>
      <c r="W347" s="322"/>
      <c r="X347" s="322"/>
      <c r="Y347" s="322"/>
      <c r="Z347" s="19"/>
      <c r="AA347" s="19"/>
      <c r="AB347" s="19"/>
      <c r="AC347" s="19"/>
      <c r="AD347" s="19"/>
      <c r="AE347" s="19"/>
      <c r="AF347" s="19"/>
      <c r="AG347" s="19"/>
      <c r="AH347" s="19"/>
      <c r="AI347" s="19"/>
      <c r="AJ347" s="19"/>
      <c r="AK347" s="19"/>
      <c r="AL347" s="19"/>
      <c r="AM347" s="19"/>
      <c r="AN347" s="19"/>
      <c r="AO347" s="19"/>
      <c r="AP347" s="19"/>
      <c r="AQ347" s="19"/>
      <c r="AR347" s="19"/>
      <c r="AS347" s="19"/>
      <c r="AT347" s="19"/>
      <c r="AU347" s="19"/>
      <c r="AV347" s="19"/>
      <c r="AW347" s="19"/>
      <c r="AX347" s="19"/>
      <c r="AY347" s="19"/>
      <c r="AZ347" s="19"/>
      <c r="BA347" s="19"/>
      <c r="BB347" s="19"/>
      <c r="BC347" s="19"/>
      <c r="BF347" s="12"/>
      <c r="BG347" s="12"/>
      <c r="BH347" s="12"/>
      <c r="BI347" s="12"/>
      <c r="BJ347" s="12"/>
      <c r="BK347" s="12"/>
      <c r="BL347" s="12"/>
      <c r="BM347" s="12"/>
      <c r="BN347" s="12"/>
      <c r="BO347" s="12"/>
      <c r="BP347" s="12"/>
      <c r="BQ347" s="12"/>
      <c r="BR347" s="12"/>
      <c r="BS347" s="12"/>
      <c r="BT347" s="12"/>
      <c r="BU347" s="12"/>
    </row>
    <row r="348" spans="1:73" ht="12.75" customHeight="1">
      <c r="A348" s="19"/>
      <c r="B348" s="19"/>
      <c r="C348" s="19"/>
      <c r="D348" s="118"/>
      <c r="E348" s="298"/>
      <c r="F348" s="298"/>
      <c r="G348" s="169"/>
      <c r="H348" s="305"/>
      <c r="I348" s="305"/>
      <c r="J348" s="305"/>
      <c r="K348" s="305"/>
      <c r="L348" s="305"/>
      <c r="M348" s="305"/>
      <c r="N348" s="305"/>
      <c r="O348" s="305"/>
      <c r="P348" s="305"/>
      <c r="Q348" s="305"/>
      <c r="R348" s="325"/>
      <c r="S348" s="8"/>
      <c r="T348" s="322"/>
      <c r="U348" s="322"/>
      <c r="V348" s="322"/>
      <c r="W348" s="322"/>
      <c r="X348" s="322"/>
      <c r="Y348" s="322"/>
      <c r="Z348" s="19"/>
      <c r="AA348" s="19"/>
      <c r="AB348" s="19"/>
      <c r="AC348" s="19"/>
      <c r="AD348" s="19"/>
      <c r="AE348" s="19"/>
      <c r="AF348" s="19"/>
      <c r="AG348" s="19"/>
      <c r="AH348" s="19"/>
      <c r="AI348" s="19"/>
      <c r="AJ348" s="19"/>
      <c r="AK348" s="19"/>
      <c r="AL348" s="19"/>
      <c r="AM348" s="19"/>
      <c r="AN348" s="19"/>
      <c r="AO348" s="19"/>
      <c r="AP348" s="19"/>
      <c r="AQ348" s="19"/>
      <c r="AR348" s="19"/>
      <c r="AS348" s="19"/>
      <c r="AT348" s="19"/>
      <c r="AU348" s="19"/>
      <c r="AV348" s="19"/>
      <c r="AW348" s="19"/>
      <c r="AX348" s="19"/>
      <c r="AY348" s="19"/>
      <c r="AZ348" s="19"/>
      <c r="BA348" s="19"/>
      <c r="BB348" s="19"/>
      <c r="BC348" s="19"/>
      <c r="BF348" s="12"/>
      <c r="BG348" s="12"/>
      <c r="BH348" s="12"/>
      <c r="BI348" s="12"/>
      <c r="BJ348" s="12"/>
      <c r="BK348" s="12"/>
      <c r="BL348" s="12"/>
      <c r="BM348" s="12"/>
      <c r="BN348" s="12"/>
      <c r="BO348" s="12"/>
      <c r="BP348" s="12"/>
      <c r="BQ348" s="12"/>
      <c r="BR348" s="12"/>
      <c r="BS348" s="12"/>
      <c r="BT348" s="12"/>
      <c r="BU348" s="12"/>
    </row>
    <row r="349" spans="1:73" ht="18" customHeight="1">
      <c r="A349" s="19"/>
      <c r="B349" s="19"/>
      <c r="C349" s="19"/>
      <c r="D349" s="118"/>
      <c r="E349" s="118"/>
      <c r="F349" s="118"/>
      <c r="G349" s="119" t="s">
        <v>68</v>
      </c>
      <c r="H349" s="120"/>
      <c r="I349" s="120"/>
      <c r="J349" s="120"/>
      <c r="K349" s="121"/>
      <c r="L349" s="238"/>
      <c r="M349" s="238"/>
      <c r="N349" s="238"/>
      <c r="O349" s="238"/>
      <c r="P349" s="238"/>
      <c r="Q349" s="238"/>
      <c r="R349" s="320"/>
      <c r="S349" s="8"/>
      <c r="T349" s="141"/>
      <c r="U349" s="141"/>
      <c r="V349" s="141"/>
      <c r="W349" s="141"/>
      <c r="X349" s="141"/>
      <c r="Y349" s="141"/>
      <c r="Z349" s="19"/>
      <c r="AA349" s="19"/>
      <c r="AB349" s="19"/>
      <c r="AC349" s="19"/>
      <c r="AD349" s="19"/>
      <c r="AE349" s="19"/>
      <c r="AF349" s="19"/>
      <c r="AG349" s="19"/>
      <c r="AH349" s="19"/>
      <c r="AI349" s="19"/>
      <c r="AJ349" s="19"/>
      <c r="AK349" s="19"/>
      <c r="AL349" s="19"/>
      <c r="AM349" s="19"/>
      <c r="AN349" s="19"/>
      <c r="AO349" s="19"/>
      <c r="AP349" s="19"/>
      <c r="AQ349" s="19"/>
      <c r="AR349" s="19"/>
      <c r="AS349" s="19"/>
      <c r="AT349" s="19"/>
      <c r="AU349" s="19"/>
      <c r="AV349" s="19"/>
      <c r="AW349" s="19"/>
      <c r="AX349" s="19"/>
      <c r="AY349" s="19"/>
      <c r="AZ349" s="19"/>
      <c r="BA349" s="19"/>
      <c r="BB349" s="19"/>
      <c r="BC349" s="19"/>
      <c r="BF349" s="12"/>
      <c r="BG349" s="12"/>
      <c r="BH349" s="12"/>
      <c r="BI349" s="12"/>
      <c r="BJ349" s="12"/>
      <c r="BK349" s="12"/>
      <c r="BL349" s="12"/>
      <c r="BM349" s="12"/>
      <c r="BN349" s="12"/>
      <c r="BO349" s="12"/>
      <c r="BP349" s="12"/>
      <c r="BQ349" s="12"/>
      <c r="BR349" s="12"/>
      <c r="BS349" s="12"/>
      <c r="BT349" s="12"/>
      <c r="BU349" s="12"/>
    </row>
    <row r="350" spans="1:73" ht="24.75" customHeight="1">
      <c r="A350" s="19"/>
      <c r="B350" s="19"/>
      <c r="C350" s="19"/>
      <c r="D350" s="118"/>
      <c r="E350" s="126"/>
      <c r="F350" s="126"/>
      <c r="G350" s="127" t="str">
        <f>R3</f>
        <v>MODAL</v>
      </c>
      <c r="H350" s="464" t="str">
        <f t="shared" ref="H350:Q351" si="47">H3</f>
        <v>Norway Harald Senneset</v>
      </c>
      <c r="I350" s="464" t="str">
        <f t="shared" si="47"/>
        <v>Norway Hildegunn Mjanger</v>
      </c>
      <c r="J350" s="464" t="str">
        <f t="shared" si="47"/>
        <v>Scotland Peter Clark</v>
      </c>
      <c r="K350" s="464" t="str">
        <f t="shared" si="47"/>
        <v>United Kingdom Dave Brown</v>
      </c>
      <c r="L350" s="464" t="str">
        <f t="shared" si="47"/>
        <v>Sweden AnneMarie Palmén Bratt</v>
      </c>
      <c r="M350" s="464" t="str">
        <f t="shared" si="47"/>
        <v>Germany Friederike Beussel</v>
      </c>
      <c r="N350" s="464" t="str">
        <f t="shared" si="47"/>
        <v>Sweden Rajlie Sjöberg</v>
      </c>
      <c r="O350" s="464"/>
      <c r="P350" s="464"/>
      <c r="Q350" s="464" t="str">
        <f t="shared" si="47"/>
        <v>Germany Ines Wilhelms</v>
      </c>
      <c r="R350" s="129"/>
      <c r="S350" s="186"/>
      <c r="T350" s="141"/>
      <c r="U350" s="141"/>
      <c r="V350" s="141"/>
      <c r="W350" s="141"/>
      <c r="X350" s="141"/>
      <c r="Y350" s="141"/>
      <c r="Z350" s="19"/>
      <c r="AA350" s="19"/>
      <c r="AB350" s="19"/>
      <c r="AC350" s="19"/>
      <c r="AD350" s="19"/>
      <c r="AE350" s="19"/>
      <c r="AF350" s="19"/>
      <c r="AG350" s="19"/>
      <c r="AH350" s="19"/>
      <c r="AI350" s="19"/>
      <c r="AJ350" s="19"/>
      <c r="AK350" s="19"/>
      <c r="AL350" s="19"/>
      <c r="AM350" s="19"/>
      <c r="AN350" s="19"/>
      <c r="AO350" s="19"/>
      <c r="AP350" s="19"/>
      <c r="AQ350" s="19"/>
      <c r="AR350" s="19"/>
      <c r="AS350" s="19"/>
      <c r="AT350" s="19"/>
      <c r="AU350" s="19"/>
      <c r="AV350" s="19"/>
      <c r="AW350" s="19"/>
      <c r="AX350" s="19"/>
      <c r="AY350" s="19"/>
      <c r="AZ350" s="19"/>
      <c r="BA350" s="19"/>
      <c r="BB350" s="19"/>
      <c r="BC350" s="19"/>
      <c r="BF350" s="12"/>
      <c r="BG350" s="12"/>
      <c r="BH350" s="12"/>
      <c r="BI350" s="12"/>
      <c r="BJ350" s="12"/>
      <c r="BK350" s="12"/>
      <c r="BL350" s="12"/>
      <c r="BM350" s="12"/>
      <c r="BN350" s="12"/>
      <c r="BO350" s="12"/>
      <c r="BP350" s="12"/>
      <c r="BQ350" s="12"/>
      <c r="BR350" s="12"/>
      <c r="BS350" s="12"/>
      <c r="BT350" s="12"/>
      <c r="BU350" s="12"/>
    </row>
    <row r="351" spans="1:73" ht="12.75" customHeight="1">
      <c r="A351" s="19"/>
      <c r="B351" s="19"/>
      <c r="C351" s="19"/>
      <c r="D351" s="118"/>
      <c r="E351" s="126"/>
      <c r="F351" s="126"/>
      <c r="G351" s="132" t="str">
        <f>R4</f>
        <v>(R1-R5)</v>
      </c>
      <c r="H351" s="75" t="str">
        <f t="shared" si="47"/>
        <v>Leser 1</v>
      </c>
      <c r="I351" s="75" t="str">
        <f t="shared" si="47"/>
        <v>Leser 2</v>
      </c>
      <c r="J351" s="75" t="str">
        <f t="shared" si="47"/>
        <v>Leser 3</v>
      </c>
      <c r="K351" s="75" t="str">
        <f t="shared" si="47"/>
        <v>Leser 4</v>
      </c>
      <c r="L351" s="75" t="str">
        <f t="shared" si="47"/>
        <v>Leser 5</v>
      </c>
      <c r="M351" s="75" t="str">
        <f t="shared" si="47"/>
        <v>Leser 6</v>
      </c>
      <c r="N351" s="75" t="str">
        <f t="shared" si="47"/>
        <v>Leser 7</v>
      </c>
      <c r="O351" s="75"/>
      <c r="P351" s="75"/>
      <c r="Q351" s="75" t="str">
        <f t="shared" si="47"/>
        <v>Leser 10</v>
      </c>
      <c r="R351" s="133" t="s">
        <v>39</v>
      </c>
      <c r="S351" s="186"/>
      <c r="T351" s="141"/>
      <c r="U351" s="141"/>
      <c r="V351" s="141"/>
      <c r="W351" s="141"/>
      <c r="X351" s="141"/>
      <c r="Y351" s="141"/>
      <c r="Z351" s="19"/>
      <c r="AA351" s="19"/>
      <c r="AB351" s="19"/>
      <c r="AC351" s="19"/>
      <c r="AD351" s="19"/>
      <c r="AE351" s="19"/>
      <c r="AF351" s="19"/>
      <c r="AG351" s="19"/>
      <c r="AH351" s="19"/>
      <c r="AI351" s="19"/>
      <c r="AJ351" s="19"/>
      <c r="AK351" s="19"/>
      <c r="AL351" s="19"/>
      <c r="AM351" s="19"/>
      <c r="AN351" s="19"/>
      <c r="AO351" s="19"/>
      <c r="AP351" s="19"/>
      <c r="AQ351" s="19"/>
      <c r="AR351" s="19"/>
      <c r="AS351" s="19"/>
      <c r="AT351" s="19"/>
      <c r="AU351" s="19"/>
      <c r="AV351" s="19"/>
      <c r="AW351" s="19"/>
      <c r="AX351" s="19"/>
      <c r="AY351" s="19"/>
      <c r="AZ351" s="19"/>
      <c r="BA351" s="19"/>
      <c r="BB351" s="19"/>
      <c r="BC351" s="19"/>
      <c r="BF351" s="12"/>
      <c r="BG351" s="12"/>
      <c r="BH351" s="12"/>
      <c r="BI351" s="12"/>
      <c r="BJ351" s="12"/>
      <c r="BK351" s="12"/>
      <c r="BL351" s="12"/>
      <c r="BM351" s="12"/>
      <c r="BN351" s="12"/>
      <c r="BO351" s="12"/>
      <c r="BP351" s="12"/>
      <c r="BQ351" s="12"/>
      <c r="BR351" s="12"/>
      <c r="BS351" s="12"/>
      <c r="BT351" s="12"/>
      <c r="BU351" s="12"/>
    </row>
    <row r="352" spans="1:73" ht="12.75" customHeight="1">
      <c r="A352" s="19"/>
      <c r="B352" s="19"/>
      <c r="C352" s="19"/>
      <c r="D352" s="118"/>
      <c r="E352" s="136"/>
      <c r="F352" s="136"/>
      <c r="G352" s="150">
        <v>0</v>
      </c>
      <c r="H352" s="289" t="str">
        <f t="shared" ref="H352:Q367" si="48">IF(H103="-","-",IF( H103&gt;1,H309-H288,"-"))</f>
        <v>-</v>
      </c>
      <c r="I352" s="289" t="str">
        <f t="shared" si="48"/>
        <v>-</v>
      </c>
      <c r="J352" s="289" t="str">
        <f t="shared" si="48"/>
        <v>-</v>
      </c>
      <c r="K352" s="289" t="str">
        <f t="shared" si="48"/>
        <v>-</v>
      </c>
      <c r="L352" s="289" t="str">
        <f t="shared" si="48"/>
        <v>-</v>
      </c>
      <c r="M352" s="289" t="str">
        <f t="shared" si="48"/>
        <v>-</v>
      </c>
      <c r="N352" s="289" t="str">
        <f t="shared" si="48"/>
        <v>-</v>
      </c>
      <c r="O352" s="289"/>
      <c r="P352" s="289"/>
      <c r="Q352" s="289" t="str">
        <f t="shared" si="48"/>
        <v>-</v>
      </c>
      <c r="R352" s="326" t="str">
        <f t="shared" ref="R352:R367" si="49">IF( H103="-","-",R309-R288)</f>
        <v>-</v>
      </c>
      <c r="S352" s="186"/>
      <c r="T352" s="141"/>
      <c r="U352" s="141"/>
      <c r="V352" s="141"/>
      <c r="W352" s="141"/>
      <c r="X352" s="141"/>
      <c r="Y352" s="141"/>
      <c r="Z352" s="19"/>
      <c r="AA352" s="19"/>
      <c r="AB352" s="19"/>
      <c r="AC352" s="19"/>
      <c r="AD352" s="19"/>
      <c r="AE352" s="19"/>
      <c r="AF352" s="19"/>
      <c r="AG352" s="19"/>
      <c r="AH352" s="19"/>
      <c r="AI352" s="19"/>
      <c r="AJ352" s="19"/>
      <c r="AK352" s="19"/>
      <c r="AL352" s="19"/>
      <c r="AM352" s="19"/>
      <c r="AN352" s="19"/>
      <c r="AO352" s="19"/>
      <c r="AP352" s="19"/>
      <c r="AQ352" s="19"/>
      <c r="AR352" s="19"/>
      <c r="AS352" s="19"/>
      <c r="AT352" s="19"/>
      <c r="AU352" s="19"/>
      <c r="AV352" s="19"/>
      <c r="AW352" s="19"/>
      <c r="AX352" s="19"/>
      <c r="AY352" s="19"/>
      <c r="AZ352" s="19"/>
      <c r="BA352" s="19"/>
      <c r="BB352" s="19"/>
      <c r="BC352" s="19"/>
      <c r="BF352" s="12"/>
      <c r="BG352" s="12"/>
      <c r="BH352" s="12"/>
      <c r="BI352" s="12"/>
      <c r="BJ352" s="12"/>
      <c r="BK352" s="12"/>
      <c r="BL352" s="12"/>
      <c r="BM352" s="12"/>
      <c r="BN352" s="12"/>
      <c r="BO352" s="12"/>
      <c r="BP352" s="12"/>
      <c r="BQ352" s="12"/>
      <c r="BR352" s="12"/>
      <c r="BS352" s="12"/>
      <c r="BT352" s="12"/>
      <c r="BU352" s="12"/>
    </row>
    <row r="353" spans="1:73" ht="12.75" customHeight="1">
      <c r="A353" s="19"/>
      <c r="B353" s="19"/>
      <c r="C353" s="19"/>
      <c r="D353" s="118"/>
      <c r="E353" s="136"/>
      <c r="F353" s="136"/>
      <c r="G353" s="153">
        <f t="shared" ref="G353:G367" si="50">G352+1</f>
        <v>1</v>
      </c>
      <c r="H353" s="292" t="str">
        <f t="shared" si="48"/>
        <v>-</v>
      </c>
      <c r="I353" s="292" t="str">
        <f t="shared" si="48"/>
        <v>-</v>
      </c>
      <c r="J353" s="292" t="str">
        <f t="shared" si="48"/>
        <v>-</v>
      </c>
      <c r="K353" s="292" t="str">
        <f t="shared" si="48"/>
        <v>-</v>
      </c>
      <c r="L353" s="292" t="str">
        <f t="shared" si="48"/>
        <v>-</v>
      </c>
      <c r="M353" s="292" t="str">
        <f t="shared" si="48"/>
        <v>-</v>
      </c>
      <c r="N353" s="292" t="str">
        <f t="shared" si="48"/>
        <v>-</v>
      </c>
      <c r="O353" s="292"/>
      <c r="P353" s="292"/>
      <c r="Q353" s="292" t="str">
        <f t="shared" si="48"/>
        <v>-</v>
      </c>
      <c r="R353" s="327" t="str">
        <f t="shared" si="49"/>
        <v>-</v>
      </c>
      <c r="S353" s="186"/>
      <c r="T353" s="141"/>
      <c r="U353" s="141"/>
      <c r="V353" s="141"/>
      <c r="W353" s="141"/>
      <c r="X353" s="141"/>
      <c r="Y353" s="141"/>
      <c r="Z353" s="19"/>
      <c r="AA353" s="19"/>
      <c r="AB353" s="19"/>
      <c r="AC353" s="19"/>
      <c r="AD353" s="19"/>
      <c r="AE353" s="19"/>
      <c r="AF353" s="19"/>
      <c r="AG353" s="19"/>
      <c r="AH353" s="19"/>
      <c r="AI353" s="19"/>
      <c r="AJ353" s="19"/>
      <c r="AK353" s="19"/>
      <c r="AL353" s="19"/>
      <c r="AM353" s="19"/>
      <c r="AN353" s="19"/>
      <c r="AO353" s="19"/>
      <c r="AP353" s="19"/>
      <c r="AQ353" s="19"/>
      <c r="AR353" s="19"/>
      <c r="AS353" s="19"/>
      <c r="AT353" s="19"/>
      <c r="AU353" s="19"/>
      <c r="AV353" s="19"/>
      <c r="AW353" s="19"/>
      <c r="AX353" s="19"/>
      <c r="AY353" s="19"/>
      <c r="AZ353" s="19"/>
      <c r="BA353" s="19"/>
      <c r="BB353" s="19"/>
      <c r="BC353" s="19"/>
      <c r="BF353" s="12"/>
      <c r="BG353" s="12"/>
      <c r="BH353" s="12"/>
      <c r="BI353" s="12"/>
      <c r="BJ353" s="12"/>
      <c r="BK353" s="12"/>
      <c r="BL353" s="12"/>
      <c r="BM353" s="12"/>
      <c r="BN353" s="12"/>
      <c r="BO353" s="12"/>
      <c r="BP353" s="12"/>
      <c r="BQ353" s="12"/>
      <c r="BR353" s="12"/>
      <c r="BS353" s="12"/>
      <c r="BT353" s="12"/>
      <c r="BU353" s="12"/>
    </row>
    <row r="354" spans="1:73" ht="12.75" customHeight="1">
      <c r="A354" s="19"/>
      <c r="B354" s="19"/>
      <c r="C354" s="19"/>
      <c r="D354" s="118"/>
      <c r="E354" s="136"/>
      <c r="F354" s="136"/>
      <c r="G354" s="153">
        <f t="shared" si="50"/>
        <v>2</v>
      </c>
      <c r="H354" s="292">
        <f t="shared" si="48"/>
        <v>2</v>
      </c>
      <c r="I354" s="292">
        <f t="shared" si="48"/>
        <v>2</v>
      </c>
      <c r="J354" s="292">
        <f t="shared" si="48"/>
        <v>2</v>
      </c>
      <c r="K354" s="292">
        <f t="shared" si="48"/>
        <v>2</v>
      </c>
      <c r="L354" s="292">
        <f t="shared" si="48"/>
        <v>1.0857864376269049</v>
      </c>
      <c r="M354" s="292">
        <f t="shared" si="48"/>
        <v>2</v>
      </c>
      <c r="N354" s="292">
        <f t="shared" si="48"/>
        <v>2</v>
      </c>
      <c r="O354" s="292"/>
      <c r="P354" s="292"/>
      <c r="Q354" s="292">
        <f t="shared" si="48"/>
        <v>2</v>
      </c>
      <c r="R354" s="327">
        <f t="shared" si="49"/>
        <v>1.6027864045000413</v>
      </c>
      <c r="S354" s="186"/>
      <c r="T354" s="141"/>
      <c r="U354" s="141"/>
      <c r="V354" s="141"/>
      <c r="W354" s="141"/>
      <c r="X354" s="141"/>
      <c r="Y354" s="141"/>
      <c r="Z354" s="19"/>
      <c r="AA354" s="19"/>
      <c r="AB354" s="19"/>
      <c r="AC354" s="19"/>
      <c r="AD354" s="19"/>
      <c r="AE354" s="19"/>
      <c r="AF354" s="19"/>
      <c r="AG354" s="19"/>
      <c r="AH354" s="19"/>
      <c r="AI354" s="19"/>
      <c r="AJ354" s="19"/>
      <c r="AK354" s="19"/>
      <c r="AL354" s="19"/>
      <c r="AM354" s="19"/>
      <c r="AN354" s="19"/>
      <c r="AO354" s="19"/>
      <c r="AP354" s="19"/>
      <c r="AQ354" s="19"/>
      <c r="AR354" s="19"/>
      <c r="AS354" s="19"/>
      <c r="AT354" s="19"/>
      <c r="AU354" s="19"/>
      <c r="AV354" s="19"/>
      <c r="AW354" s="19"/>
      <c r="AX354" s="19"/>
      <c r="AY354" s="19"/>
      <c r="AZ354" s="19"/>
      <c r="BA354" s="19"/>
      <c r="BB354" s="19"/>
      <c r="BC354" s="19"/>
      <c r="BF354" s="12"/>
      <c r="BG354" s="12"/>
      <c r="BH354" s="12"/>
      <c r="BI354" s="12"/>
      <c r="BJ354" s="12"/>
      <c r="BK354" s="12"/>
      <c r="BL354" s="12"/>
      <c r="BM354" s="12"/>
      <c r="BN354" s="12"/>
      <c r="BO354" s="12"/>
      <c r="BP354" s="12"/>
      <c r="BQ354" s="12"/>
      <c r="BR354" s="12"/>
      <c r="BS354" s="12"/>
      <c r="BT354" s="12"/>
      <c r="BU354" s="12"/>
    </row>
    <row r="355" spans="1:73" ht="12.75" customHeight="1">
      <c r="A355" s="19"/>
      <c r="B355" s="19"/>
      <c r="C355" s="19"/>
      <c r="D355" s="118"/>
      <c r="E355" s="136"/>
      <c r="F355" s="136"/>
      <c r="G355" s="153">
        <f t="shared" si="50"/>
        <v>3</v>
      </c>
      <c r="H355" s="292">
        <f t="shared" si="48"/>
        <v>3</v>
      </c>
      <c r="I355" s="292">
        <f t="shared" si="48"/>
        <v>3</v>
      </c>
      <c r="J355" s="292">
        <f t="shared" si="48"/>
        <v>2.4444444444444455</v>
      </c>
      <c r="K355" s="292">
        <f t="shared" si="48"/>
        <v>0.66666666666666652</v>
      </c>
      <c r="L355" s="292">
        <f t="shared" si="48"/>
        <v>3</v>
      </c>
      <c r="M355" s="292">
        <f t="shared" si="48"/>
        <v>2.4444444444444455</v>
      </c>
      <c r="N355" s="292">
        <f t="shared" si="48"/>
        <v>2.1025892410419962</v>
      </c>
      <c r="O355" s="292"/>
      <c r="P355" s="292"/>
      <c r="Q355" s="292">
        <f t="shared" si="48"/>
        <v>2.3403051185340251</v>
      </c>
      <c r="R355" s="327">
        <f t="shared" si="49"/>
        <v>2.0869828086309843</v>
      </c>
      <c r="S355" s="186"/>
      <c r="T355" s="141"/>
      <c r="U355" s="141"/>
      <c r="V355" s="141"/>
      <c r="W355" s="141"/>
      <c r="X355" s="141"/>
      <c r="Y355" s="141"/>
      <c r="Z355" s="19"/>
      <c r="AA355" s="19"/>
      <c r="AB355" s="19"/>
      <c r="AC355" s="19"/>
      <c r="AD355" s="19"/>
      <c r="AE355" s="19"/>
      <c r="AF355" s="19"/>
      <c r="AG355" s="19"/>
      <c r="AH355" s="19"/>
      <c r="AI355" s="19"/>
      <c r="AJ355" s="19"/>
      <c r="AK355" s="19"/>
      <c r="AL355" s="19"/>
      <c r="AM355" s="19"/>
      <c r="AN355" s="19"/>
      <c r="AO355" s="19"/>
      <c r="AP355" s="19"/>
      <c r="AQ355" s="19"/>
      <c r="AR355" s="19"/>
      <c r="AS355" s="19"/>
      <c r="AT355" s="19"/>
      <c r="AU355" s="19"/>
      <c r="AV355" s="19"/>
      <c r="AW355" s="19"/>
      <c r="AX355" s="19"/>
      <c r="AY355" s="19"/>
      <c r="AZ355" s="19"/>
      <c r="BA355" s="19"/>
      <c r="BB355" s="19"/>
      <c r="BC355" s="19"/>
      <c r="BF355" s="12"/>
      <c r="BG355" s="12"/>
      <c r="BH355" s="12"/>
      <c r="BI355" s="12"/>
      <c r="BJ355" s="12"/>
      <c r="BK355" s="12"/>
      <c r="BL355" s="12"/>
      <c r="BM355" s="12"/>
      <c r="BN355" s="12"/>
      <c r="BO355" s="12"/>
      <c r="BP355" s="12"/>
      <c r="BQ355" s="12"/>
      <c r="BR355" s="12"/>
      <c r="BS355" s="12"/>
      <c r="BT355" s="12"/>
      <c r="BU355" s="12"/>
    </row>
    <row r="356" spans="1:73" ht="12.75" customHeight="1">
      <c r="A356" s="19"/>
      <c r="B356" s="19"/>
      <c r="C356" s="19"/>
      <c r="D356" s="118"/>
      <c r="E356" s="136"/>
      <c r="F356" s="136"/>
      <c r="G356" s="153">
        <f t="shared" si="50"/>
        <v>4</v>
      </c>
      <c r="H356" s="292">
        <f t="shared" si="48"/>
        <v>3.1471971345775582</v>
      </c>
      <c r="I356" s="292">
        <f t="shared" si="48"/>
        <v>3.1808647742411225</v>
      </c>
      <c r="J356" s="292">
        <f t="shared" si="48"/>
        <v>1.9443116370986495</v>
      </c>
      <c r="K356" s="292">
        <f t="shared" si="48"/>
        <v>2.6736706944416193</v>
      </c>
      <c r="L356" s="292">
        <f t="shared" si="48"/>
        <v>2.8732595136160306</v>
      </c>
      <c r="M356" s="292">
        <f t="shared" si="48"/>
        <v>2.8732595136160306</v>
      </c>
      <c r="N356" s="292">
        <f t="shared" si="48"/>
        <v>3.1805215853236617</v>
      </c>
      <c r="O356" s="292"/>
      <c r="P356" s="292"/>
      <c r="Q356" s="292">
        <f t="shared" si="48"/>
        <v>2.0004625870485686</v>
      </c>
      <c r="R356" s="327">
        <f t="shared" si="49"/>
        <v>2.5170447065409887</v>
      </c>
      <c r="S356" s="186"/>
      <c r="T356" s="141"/>
      <c r="U356" s="141"/>
      <c r="V356" s="141"/>
      <c r="W356" s="141"/>
      <c r="X356" s="141"/>
      <c r="Y356" s="141"/>
      <c r="Z356" s="19"/>
      <c r="AA356" s="19"/>
      <c r="AB356" s="19"/>
      <c r="AC356" s="19"/>
      <c r="AD356" s="19"/>
      <c r="AE356" s="19"/>
      <c r="AF356" s="19"/>
      <c r="AG356" s="19"/>
      <c r="AH356" s="19"/>
      <c r="AI356" s="19"/>
      <c r="AJ356" s="19"/>
      <c r="AK356" s="19"/>
      <c r="AL356" s="19"/>
      <c r="AM356" s="19"/>
      <c r="AN356" s="19"/>
      <c r="AO356" s="19"/>
      <c r="AP356" s="19"/>
      <c r="AQ356" s="19"/>
      <c r="AR356" s="19"/>
      <c r="AS356" s="19"/>
      <c r="AT356" s="19"/>
      <c r="AU356" s="19"/>
      <c r="AV356" s="19"/>
      <c r="AW356" s="19"/>
      <c r="AX356" s="19"/>
      <c r="AY356" s="19"/>
      <c r="AZ356" s="19"/>
      <c r="BA356" s="19"/>
      <c r="BB356" s="19"/>
      <c r="BC356" s="19"/>
      <c r="BF356" s="12"/>
      <c r="BG356" s="12"/>
      <c r="BH356" s="12"/>
      <c r="BI356" s="12"/>
      <c r="BJ356" s="12"/>
      <c r="BK356" s="12"/>
      <c r="BL356" s="12"/>
      <c r="BM356" s="12"/>
      <c r="BN356" s="12"/>
      <c r="BO356" s="12"/>
      <c r="BP356" s="12"/>
      <c r="BQ356" s="12"/>
      <c r="BR356" s="12"/>
      <c r="BS356" s="12"/>
      <c r="BT356" s="12"/>
      <c r="BU356" s="12"/>
    </row>
    <row r="357" spans="1:73" ht="12.75" customHeight="1">
      <c r="A357" s="19"/>
      <c r="B357" s="19"/>
      <c r="C357" s="19"/>
      <c r="D357" s="118"/>
      <c r="E357" s="136"/>
      <c r="F357" s="136"/>
      <c r="G357" s="153">
        <f t="shared" si="50"/>
        <v>5</v>
      </c>
      <c r="H357" s="292">
        <f t="shared" si="48"/>
        <v>4.1255844611155927</v>
      </c>
      <c r="I357" s="292">
        <f t="shared" si="48"/>
        <v>4.593800111206245</v>
      </c>
      <c r="J357" s="292">
        <f t="shared" si="48"/>
        <v>2.4250195664797984</v>
      </c>
      <c r="K357" s="292">
        <f t="shared" si="48"/>
        <v>4.4885369533115087</v>
      </c>
      <c r="L357" s="292">
        <f t="shared" si="48"/>
        <v>3.8452994616207485</v>
      </c>
      <c r="M357" s="292">
        <f t="shared" si="48"/>
        <v>1.2184978163348288</v>
      </c>
      <c r="N357" s="292">
        <f t="shared" si="48"/>
        <v>3.9710014122635369</v>
      </c>
      <c r="O357" s="292"/>
      <c r="P357" s="292"/>
      <c r="Q357" s="292">
        <f t="shared" si="48"/>
        <v>-0.39598390812570639</v>
      </c>
      <c r="R357" s="327">
        <f t="shared" si="49"/>
        <v>1.3662211196601852</v>
      </c>
      <c r="S357" s="186"/>
      <c r="T357" s="141"/>
      <c r="U357" s="141"/>
      <c r="V357" s="141"/>
      <c r="W357" s="141"/>
      <c r="X357" s="141"/>
      <c r="Y357" s="141"/>
      <c r="Z357" s="19"/>
      <c r="AA357" s="19"/>
      <c r="AB357" s="19"/>
      <c r="AC357" s="19"/>
      <c r="AD357" s="19"/>
      <c r="AE357" s="19"/>
      <c r="AF357" s="19"/>
      <c r="AG357" s="19"/>
      <c r="AH357" s="19"/>
      <c r="AI357" s="19"/>
      <c r="AJ357" s="19"/>
      <c r="AK357" s="19"/>
      <c r="AL357" s="19"/>
      <c r="AM357" s="19"/>
      <c r="AN357" s="19"/>
      <c r="AO357" s="19"/>
      <c r="AP357" s="19"/>
      <c r="AQ357" s="19"/>
      <c r="AR357" s="19"/>
      <c r="AS357" s="19"/>
      <c r="AT357" s="19"/>
      <c r="AU357" s="19"/>
      <c r="AV357" s="19"/>
      <c r="AW357" s="19"/>
      <c r="AX357" s="19"/>
      <c r="AY357" s="19"/>
      <c r="AZ357" s="19"/>
      <c r="BA357" s="19"/>
      <c r="BB357" s="19"/>
      <c r="BC357" s="19"/>
      <c r="BF357" s="12"/>
      <c r="BG357" s="12"/>
      <c r="BH357" s="12"/>
      <c r="BI357" s="12"/>
      <c r="BJ357" s="12"/>
      <c r="BK357" s="12"/>
      <c r="BL357" s="12"/>
      <c r="BM357" s="12"/>
      <c r="BN357" s="12"/>
      <c r="BO357" s="12"/>
      <c r="BP357" s="12"/>
      <c r="BQ357" s="12"/>
      <c r="BR357" s="12"/>
      <c r="BS357" s="12"/>
      <c r="BT357" s="12"/>
      <c r="BU357" s="12"/>
    </row>
    <row r="358" spans="1:73" ht="12.75" customHeight="1">
      <c r="A358" s="19"/>
      <c r="B358" s="19"/>
      <c r="C358" s="19"/>
      <c r="D358" s="118"/>
      <c r="E358" s="136"/>
      <c r="F358" s="136"/>
      <c r="G358" s="153">
        <f t="shared" si="50"/>
        <v>6</v>
      </c>
      <c r="H358" s="292">
        <f t="shared" si="48"/>
        <v>4.9221289659187555</v>
      </c>
      <c r="I358" s="292">
        <f t="shared" si="48"/>
        <v>4.9046030405623737</v>
      </c>
      <c r="J358" s="292">
        <f t="shared" si="48"/>
        <v>2.6038650586333629</v>
      </c>
      <c r="K358" s="292">
        <f t="shared" si="48"/>
        <v>5.0376241637713299</v>
      </c>
      <c r="L358" s="292">
        <f t="shared" si="48"/>
        <v>4.6818628451789088</v>
      </c>
      <c r="M358" s="292">
        <f t="shared" si="48"/>
        <v>2.5892674447274393</v>
      </c>
      <c r="N358" s="292">
        <f t="shared" si="48"/>
        <v>5.119282308493446</v>
      </c>
      <c r="O358" s="292"/>
      <c r="P358" s="292"/>
      <c r="Q358" s="292">
        <f t="shared" si="48"/>
        <v>0.11170198756744121</v>
      </c>
      <c r="R358" s="327">
        <f t="shared" si="49"/>
        <v>1.4111438969260348</v>
      </c>
      <c r="S358" s="186"/>
      <c r="T358" s="141"/>
      <c r="U358" s="141"/>
      <c r="V358" s="141"/>
      <c r="W358" s="141"/>
      <c r="X358" s="141"/>
      <c r="Y358" s="141"/>
      <c r="Z358" s="19"/>
      <c r="AA358" s="19"/>
      <c r="AB358" s="19"/>
      <c r="AC358" s="19"/>
      <c r="AD358" s="19"/>
      <c r="AE358" s="19"/>
      <c r="AF358" s="19"/>
      <c r="AG358" s="19"/>
      <c r="AH358" s="19"/>
      <c r="AI358" s="19"/>
      <c r="AJ358" s="19"/>
      <c r="AK358" s="19"/>
      <c r="AL358" s="19"/>
      <c r="AM358" s="19"/>
      <c r="AN358" s="19"/>
      <c r="AO358" s="19"/>
      <c r="AP358" s="19"/>
      <c r="AQ358" s="19"/>
      <c r="AR358" s="19"/>
      <c r="AS358" s="19"/>
      <c r="AT358" s="19"/>
      <c r="AU358" s="19"/>
      <c r="AV358" s="19"/>
      <c r="AW358" s="19"/>
      <c r="AX358" s="19"/>
      <c r="AY358" s="19"/>
      <c r="AZ358" s="19"/>
      <c r="BA358" s="19"/>
      <c r="BB358" s="19"/>
      <c r="BC358" s="19"/>
      <c r="BF358" s="12"/>
      <c r="BG358" s="12"/>
      <c r="BH358" s="12"/>
      <c r="BI358" s="12"/>
      <c r="BJ358" s="12"/>
      <c r="BK358" s="12"/>
      <c r="BL358" s="12"/>
      <c r="BM358" s="12"/>
      <c r="BN358" s="12"/>
      <c r="BO358" s="12"/>
      <c r="BP358" s="12"/>
      <c r="BQ358" s="12"/>
      <c r="BR358" s="12"/>
      <c r="BS358" s="12"/>
      <c r="BT358" s="12"/>
      <c r="BU358" s="12"/>
    </row>
    <row r="359" spans="1:73" ht="12.75" customHeight="1">
      <c r="A359" s="19"/>
      <c r="B359" s="19"/>
      <c r="C359" s="19"/>
      <c r="D359" s="118"/>
      <c r="E359" s="136"/>
      <c r="F359" s="136"/>
      <c r="G359" s="153">
        <f t="shared" si="50"/>
        <v>7</v>
      </c>
      <c r="H359" s="292">
        <f t="shared" si="48"/>
        <v>7</v>
      </c>
      <c r="I359" s="292">
        <f t="shared" si="48"/>
        <v>6.3869281968386886</v>
      </c>
      <c r="J359" s="292">
        <f t="shared" si="48"/>
        <v>7</v>
      </c>
      <c r="K359" s="292">
        <f t="shared" si="48"/>
        <v>7</v>
      </c>
      <c r="L359" s="292">
        <f t="shared" si="48"/>
        <v>3.7785816036022486</v>
      </c>
      <c r="M359" s="292">
        <f t="shared" si="48"/>
        <v>6.3595264609217317</v>
      </c>
      <c r="N359" s="292">
        <f t="shared" si="48"/>
        <v>3.6340189045483404</v>
      </c>
      <c r="O359" s="292"/>
      <c r="P359" s="292"/>
      <c r="Q359" s="292">
        <f t="shared" si="48"/>
        <v>-1.991124379006882</v>
      </c>
      <c r="R359" s="327">
        <f t="shared" si="49"/>
        <v>0.86421368537379095</v>
      </c>
      <c r="S359" s="186"/>
      <c r="T359" s="141"/>
      <c r="U359" s="141"/>
      <c r="V359" s="141"/>
      <c r="W359" s="141"/>
      <c r="X359" s="141"/>
      <c r="Y359" s="141"/>
      <c r="Z359" s="19"/>
      <c r="AA359" s="19"/>
      <c r="AB359" s="19"/>
      <c r="AC359" s="19"/>
      <c r="AD359" s="19"/>
      <c r="AE359" s="19"/>
      <c r="AF359" s="19"/>
      <c r="AG359" s="19"/>
      <c r="AH359" s="19"/>
      <c r="AI359" s="19"/>
      <c r="AJ359" s="19"/>
      <c r="AK359" s="19"/>
      <c r="AL359" s="19"/>
      <c r="AM359" s="19"/>
      <c r="AN359" s="19"/>
      <c r="AO359" s="19"/>
      <c r="AP359" s="19"/>
      <c r="AQ359" s="19"/>
      <c r="AR359" s="19"/>
      <c r="AS359" s="19"/>
      <c r="AT359" s="19"/>
      <c r="AU359" s="19"/>
      <c r="AV359" s="19"/>
      <c r="AW359" s="19"/>
      <c r="AX359" s="19"/>
      <c r="AY359" s="19"/>
      <c r="AZ359" s="19"/>
      <c r="BA359" s="19"/>
      <c r="BB359" s="19"/>
      <c r="BC359" s="19"/>
      <c r="BF359" s="12"/>
      <c r="BG359" s="12"/>
      <c r="BH359" s="12"/>
      <c r="BI359" s="12"/>
      <c r="BJ359" s="12"/>
      <c r="BK359" s="12"/>
      <c r="BL359" s="12"/>
      <c r="BM359" s="12"/>
      <c r="BN359" s="12"/>
      <c r="BO359" s="12"/>
      <c r="BP359" s="12"/>
      <c r="BQ359" s="12"/>
      <c r="BR359" s="12"/>
      <c r="BS359" s="12"/>
      <c r="BT359" s="12"/>
      <c r="BU359" s="12"/>
    </row>
    <row r="360" spans="1:73" ht="12.75" customHeight="1">
      <c r="A360" s="19"/>
      <c r="B360" s="19"/>
      <c r="C360" s="19"/>
      <c r="D360" s="118"/>
      <c r="E360" s="136"/>
      <c r="F360" s="136"/>
      <c r="G360" s="153">
        <f t="shared" si="50"/>
        <v>8</v>
      </c>
      <c r="H360" s="292" t="str">
        <f t="shared" si="48"/>
        <v>-</v>
      </c>
      <c r="I360" s="292" t="str">
        <f t="shared" si="48"/>
        <v>-</v>
      </c>
      <c r="J360" s="292" t="str">
        <f t="shared" si="48"/>
        <v>-</v>
      </c>
      <c r="K360" s="292" t="str">
        <f t="shared" si="48"/>
        <v>-</v>
      </c>
      <c r="L360" s="292" t="str">
        <f t="shared" si="48"/>
        <v>-</v>
      </c>
      <c r="M360" s="292" t="str">
        <f t="shared" si="48"/>
        <v>-</v>
      </c>
      <c r="N360" s="292" t="str">
        <f t="shared" si="48"/>
        <v>-</v>
      </c>
      <c r="O360" s="292"/>
      <c r="P360" s="292"/>
      <c r="Q360" s="292" t="str">
        <f t="shared" si="48"/>
        <v>-</v>
      </c>
      <c r="R360" s="327" t="str">
        <f t="shared" si="49"/>
        <v>-</v>
      </c>
      <c r="S360" s="186"/>
      <c r="T360" s="141"/>
      <c r="U360" s="141"/>
      <c r="V360" s="141"/>
      <c r="W360" s="141"/>
      <c r="X360" s="141"/>
      <c r="Y360" s="141"/>
      <c r="Z360" s="19"/>
      <c r="AA360" s="19"/>
      <c r="AB360" s="19"/>
      <c r="AC360" s="19"/>
      <c r="AD360" s="19"/>
      <c r="AE360" s="19"/>
      <c r="AF360" s="19"/>
      <c r="AG360" s="19"/>
      <c r="AH360" s="19"/>
      <c r="AI360" s="19"/>
      <c r="AJ360" s="19"/>
      <c r="AK360" s="19"/>
      <c r="AL360" s="19"/>
      <c r="AM360" s="19"/>
      <c r="AN360" s="19"/>
      <c r="AO360" s="19"/>
      <c r="AP360" s="19"/>
      <c r="AQ360" s="19"/>
      <c r="AR360" s="19"/>
      <c r="AS360" s="19"/>
      <c r="AT360" s="19"/>
      <c r="AU360" s="19"/>
      <c r="AV360" s="19"/>
      <c r="AW360" s="19"/>
      <c r="AX360" s="19"/>
      <c r="AY360" s="19"/>
      <c r="AZ360" s="19"/>
      <c r="BA360" s="19"/>
      <c r="BB360" s="19"/>
      <c r="BC360" s="19"/>
      <c r="BF360" s="12"/>
      <c r="BG360" s="12"/>
      <c r="BH360" s="12"/>
      <c r="BI360" s="12"/>
      <c r="BJ360" s="12"/>
      <c r="BK360" s="12"/>
      <c r="BL360" s="12"/>
      <c r="BM360" s="12"/>
      <c r="BN360" s="12"/>
      <c r="BO360" s="12"/>
      <c r="BP360" s="12"/>
      <c r="BQ360" s="12"/>
      <c r="BR360" s="12"/>
      <c r="BS360" s="12"/>
      <c r="BT360" s="12"/>
      <c r="BU360" s="12"/>
    </row>
    <row r="361" spans="1:73" ht="12.75" customHeight="1">
      <c r="A361" s="19"/>
      <c r="B361" s="19"/>
      <c r="C361" s="19"/>
      <c r="D361" s="118"/>
      <c r="E361" s="136"/>
      <c r="F361" s="136"/>
      <c r="G361" s="153">
        <f t="shared" si="50"/>
        <v>9</v>
      </c>
      <c r="H361" s="292">
        <f t="shared" si="48"/>
        <v>6.0857864376269051</v>
      </c>
      <c r="I361" s="292">
        <f t="shared" si="48"/>
        <v>6.1715728752538102</v>
      </c>
      <c r="J361" s="292">
        <f t="shared" si="48"/>
        <v>8.0857864376269042</v>
      </c>
      <c r="K361" s="292">
        <f t="shared" si="48"/>
        <v>3.2573593128807152</v>
      </c>
      <c r="L361" s="292">
        <f t="shared" si="48"/>
        <v>3.2573593128807152</v>
      </c>
      <c r="M361" s="292">
        <f t="shared" si="48"/>
        <v>7.0857864376269051</v>
      </c>
      <c r="N361" s="292">
        <f t="shared" si="48"/>
        <v>9.0857864376269042</v>
      </c>
      <c r="O361" s="292"/>
      <c r="P361" s="292"/>
      <c r="Q361" s="292">
        <f t="shared" si="48"/>
        <v>8.0857864376269042</v>
      </c>
      <c r="R361" s="327">
        <f t="shared" si="49"/>
        <v>6.1562387240504233</v>
      </c>
      <c r="S361" s="186"/>
      <c r="T361" s="141"/>
      <c r="U361" s="141"/>
      <c r="V361" s="141"/>
      <c r="W361" s="141"/>
      <c r="X361" s="141"/>
      <c r="Y361" s="141"/>
      <c r="Z361" s="19"/>
      <c r="AA361" s="19"/>
      <c r="AB361" s="19"/>
      <c r="AC361" s="19"/>
      <c r="AD361" s="19"/>
      <c r="AE361" s="19"/>
      <c r="AF361" s="19"/>
      <c r="AG361" s="19"/>
      <c r="AH361" s="19"/>
      <c r="AI361" s="19"/>
      <c r="AJ361" s="19"/>
      <c r="AK361" s="19"/>
      <c r="AL361" s="19"/>
      <c r="AM361" s="19"/>
      <c r="AN361" s="19"/>
      <c r="AO361" s="19"/>
      <c r="AP361" s="19"/>
      <c r="AQ361" s="19"/>
      <c r="AR361" s="19"/>
      <c r="AS361" s="19"/>
      <c r="AT361" s="19"/>
      <c r="AU361" s="19"/>
      <c r="AV361" s="19"/>
      <c r="AW361" s="19"/>
      <c r="AX361" s="19"/>
      <c r="AY361" s="19"/>
      <c r="AZ361" s="19"/>
      <c r="BA361" s="19"/>
      <c r="BB361" s="19"/>
      <c r="BC361" s="19"/>
      <c r="BF361" s="12"/>
      <c r="BG361" s="12"/>
      <c r="BH361" s="12"/>
      <c r="BI361" s="12"/>
      <c r="BJ361" s="12"/>
      <c r="BK361" s="12"/>
      <c r="BL361" s="12"/>
      <c r="BM361" s="12"/>
      <c r="BN361" s="12"/>
      <c r="BO361" s="12"/>
      <c r="BP361" s="12"/>
      <c r="BQ361" s="12"/>
      <c r="BR361" s="12"/>
      <c r="BS361" s="12"/>
      <c r="BT361" s="12"/>
      <c r="BU361" s="12"/>
    </row>
    <row r="362" spans="1:73" ht="12.75" customHeight="1">
      <c r="A362" s="19"/>
      <c r="B362" s="19"/>
      <c r="C362" s="19"/>
      <c r="D362" s="118"/>
      <c r="E362" s="136"/>
      <c r="F362" s="136"/>
      <c r="G362" s="153">
        <f t="shared" si="50"/>
        <v>10</v>
      </c>
      <c r="H362" s="292" t="str">
        <f t="shared" si="48"/>
        <v>-</v>
      </c>
      <c r="I362" s="292" t="str">
        <f t="shared" si="48"/>
        <v>-</v>
      </c>
      <c r="J362" s="292" t="str">
        <f t="shared" si="48"/>
        <v>-</v>
      </c>
      <c r="K362" s="292" t="str">
        <f t="shared" si="48"/>
        <v>-</v>
      </c>
      <c r="L362" s="292" t="str">
        <f t="shared" si="48"/>
        <v>-</v>
      </c>
      <c r="M362" s="292" t="str">
        <f t="shared" si="48"/>
        <v>-</v>
      </c>
      <c r="N362" s="292" t="str">
        <f t="shared" si="48"/>
        <v>-</v>
      </c>
      <c r="O362" s="292"/>
      <c r="P362" s="292"/>
      <c r="Q362" s="292" t="str">
        <f t="shared" si="48"/>
        <v>-</v>
      </c>
      <c r="R362" s="327">
        <f t="shared" si="49"/>
        <v>8.9567259572884321</v>
      </c>
      <c r="S362" s="186"/>
      <c r="T362" s="141"/>
      <c r="U362" s="141"/>
      <c r="V362" s="141"/>
      <c r="W362" s="141"/>
      <c r="X362" s="141"/>
      <c r="Y362" s="141"/>
      <c r="Z362" s="19"/>
      <c r="AA362" s="19"/>
      <c r="AB362" s="19"/>
      <c r="AC362" s="19"/>
      <c r="AD362" s="19"/>
      <c r="AE362" s="19"/>
      <c r="AF362" s="19"/>
      <c r="AG362" s="19"/>
      <c r="AH362" s="19"/>
      <c r="AI362" s="19"/>
      <c r="AJ362" s="19"/>
      <c r="AK362" s="19"/>
      <c r="AL362" s="19"/>
      <c r="AM362" s="19"/>
      <c r="AN362" s="19"/>
      <c r="AO362" s="19"/>
      <c r="AP362" s="19"/>
      <c r="AQ362" s="19"/>
      <c r="AR362" s="19"/>
      <c r="AS362" s="19"/>
      <c r="AT362" s="19"/>
      <c r="AU362" s="19"/>
      <c r="AV362" s="19"/>
      <c r="AW362" s="19"/>
      <c r="AX362" s="19"/>
      <c r="AY362" s="19"/>
      <c r="AZ362" s="19"/>
      <c r="BA362" s="19"/>
      <c r="BB362" s="19"/>
      <c r="BC362" s="19"/>
      <c r="BF362" s="12"/>
      <c r="BG362" s="12"/>
      <c r="BH362" s="12"/>
      <c r="BI362" s="12"/>
      <c r="BJ362" s="12"/>
      <c r="BK362" s="12"/>
      <c r="BL362" s="12"/>
      <c r="BM362" s="12"/>
      <c r="BN362" s="12"/>
      <c r="BO362" s="12"/>
      <c r="BP362" s="12"/>
      <c r="BQ362" s="12"/>
      <c r="BR362" s="12"/>
      <c r="BS362" s="12"/>
      <c r="BT362" s="12"/>
      <c r="BU362" s="12"/>
    </row>
    <row r="363" spans="1:73" ht="12.75" customHeight="1">
      <c r="A363" s="19"/>
      <c r="B363" s="19"/>
      <c r="C363" s="19"/>
      <c r="D363" s="118"/>
      <c r="E363" s="136"/>
      <c r="F363" s="136"/>
      <c r="G363" s="153">
        <f t="shared" si="50"/>
        <v>11</v>
      </c>
      <c r="H363" s="292" t="str">
        <f t="shared" si="48"/>
        <v>-</v>
      </c>
      <c r="I363" s="292" t="str">
        <f t="shared" si="48"/>
        <v>-</v>
      </c>
      <c r="J363" s="292" t="str">
        <f t="shared" si="48"/>
        <v>-</v>
      </c>
      <c r="K363" s="292" t="str">
        <f t="shared" si="48"/>
        <v>-</v>
      </c>
      <c r="L363" s="292" t="str">
        <f t="shared" si="48"/>
        <v>-</v>
      </c>
      <c r="M363" s="292" t="str">
        <f t="shared" si="48"/>
        <v>-</v>
      </c>
      <c r="N363" s="292" t="str">
        <f t="shared" si="48"/>
        <v>-</v>
      </c>
      <c r="O363" s="292"/>
      <c r="P363" s="292"/>
      <c r="Q363" s="292" t="str">
        <f t="shared" si="48"/>
        <v>-</v>
      </c>
      <c r="R363" s="327" t="str">
        <f t="shared" si="49"/>
        <v>-</v>
      </c>
      <c r="S363" s="186"/>
      <c r="T363" s="141"/>
      <c r="U363" s="141"/>
      <c r="V363" s="141"/>
      <c r="W363" s="141"/>
      <c r="X363" s="141"/>
      <c r="Y363" s="141"/>
      <c r="Z363" s="19"/>
      <c r="AA363" s="19"/>
      <c r="AB363" s="19"/>
      <c r="AC363" s="19"/>
      <c r="AD363" s="19"/>
      <c r="AE363" s="19"/>
      <c r="AF363" s="19"/>
      <c r="AG363" s="19"/>
      <c r="AH363" s="19"/>
      <c r="AI363" s="19"/>
      <c r="AJ363" s="19"/>
      <c r="AK363" s="19"/>
      <c r="AL363" s="19"/>
      <c r="AM363" s="19"/>
      <c r="AN363" s="19"/>
      <c r="AO363" s="19"/>
      <c r="AP363" s="19"/>
      <c r="AQ363" s="19"/>
      <c r="AR363" s="19"/>
      <c r="AS363" s="19"/>
      <c r="AT363" s="19"/>
      <c r="AU363" s="19"/>
      <c r="AV363" s="19"/>
      <c r="AW363" s="19"/>
      <c r="AX363" s="19"/>
      <c r="AY363" s="19"/>
      <c r="AZ363" s="19"/>
      <c r="BA363" s="19"/>
      <c r="BB363" s="19"/>
      <c r="BC363" s="19"/>
      <c r="BF363" s="12"/>
      <c r="BG363" s="12"/>
      <c r="BH363" s="12"/>
      <c r="BI363" s="12"/>
      <c r="BJ363" s="12"/>
      <c r="BK363" s="12"/>
      <c r="BL363" s="12"/>
      <c r="BM363" s="12"/>
      <c r="BN363" s="12"/>
      <c r="BO363" s="12"/>
      <c r="BP363" s="12"/>
      <c r="BQ363" s="12"/>
      <c r="BR363" s="12"/>
      <c r="BS363" s="12"/>
      <c r="BT363" s="12"/>
      <c r="BU363" s="12"/>
    </row>
    <row r="364" spans="1:73" ht="12.75" customHeight="1">
      <c r="A364" s="19"/>
      <c r="B364" s="19"/>
      <c r="C364" s="19"/>
      <c r="D364" s="118"/>
      <c r="E364" s="136"/>
      <c r="F364" s="136"/>
      <c r="G364" s="153">
        <f t="shared" si="50"/>
        <v>12</v>
      </c>
      <c r="H364" s="292" t="str">
        <f t="shared" si="48"/>
        <v>-</v>
      </c>
      <c r="I364" s="292" t="str">
        <f t="shared" si="48"/>
        <v>-</v>
      </c>
      <c r="J364" s="292" t="str">
        <f t="shared" si="48"/>
        <v>-</v>
      </c>
      <c r="K364" s="292" t="str">
        <f t="shared" si="48"/>
        <v>-</v>
      </c>
      <c r="L364" s="292" t="str">
        <f t="shared" si="48"/>
        <v>-</v>
      </c>
      <c r="M364" s="292" t="str">
        <f t="shared" si="48"/>
        <v>-</v>
      </c>
      <c r="N364" s="292" t="str">
        <f t="shared" si="48"/>
        <v>-</v>
      </c>
      <c r="O364" s="292"/>
      <c r="P364" s="292"/>
      <c r="Q364" s="292" t="str">
        <f t="shared" si="48"/>
        <v>-</v>
      </c>
      <c r="R364" s="327" t="str">
        <f t="shared" si="49"/>
        <v>-</v>
      </c>
      <c r="S364" s="186"/>
      <c r="T364" s="141"/>
      <c r="U364" s="141"/>
      <c r="V364" s="141"/>
      <c r="W364" s="141"/>
      <c r="X364" s="141"/>
      <c r="Y364" s="141"/>
      <c r="Z364" s="19"/>
      <c r="AA364" s="19"/>
      <c r="AB364" s="19"/>
      <c r="AC364" s="19"/>
      <c r="AD364" s="19"/>
      <c r="AE364" s="19"/>
      <c r="AF364" s="19"/>
      <c r="AG364" s="19"/>
      <c r="AH364" s="19"/>
      <c r="AI364" s="19"/>
      <c r="AJ364" s="19"/>
      <c r="AK364" s="19"/>
      <c r="AL364" s="19"/>
      <c r="AM364" s="19"/>
      <c r="AN364" s="19"/>
      <c r="AO364" s="19"/>
      <c r="AP364" s="19"/>
      <c r="AQ364" s="19"/>
      <c r="AR364" s="19"/>
      <c r="AS364" s="19"/>
      <c r="AT364" s="19"/>
      <c r="AU364" s="19"/>
      <c r="AV364" s="19"/>
      <c r="AW364" s="19"/>
      <c r="AX364" s="19"/>
      <c r="AY364" s="19"/>
      <c r="AZ364" s="19"/>
      <c r="BA364" s="19"/>
      <c r="BB364" s="19"/>
      <c r="BC364" s="19"/>
      <c r="BF364" s="12"/>
      <c r="BG364" s="12"/>
      <c r="BH364" s="12"/>
      <c r="BI364" s="12"/>
      <c r="BJ364" s="12"/>
      <c r="BK364" s="12"/>
      <c r="BL364" s="12"/>
      <c r="BM364" s="12"/>
      <c r="BN364" s="12"/>
      <c r="BO364" s="12"/>
      <c r="BP364" s="12"/>
      <c r="BQ364" s="12"/>
      <c r="BR364" s="12"/>
      <c r="BS364" s="12"/>
      <c r="BT364" s="12"/>
      <c r="BU364" s="12"/>
    </row>
    <row r="365" spans="1:73" ht="12.75" customHeight="1">
      <c r="A365" s="19"/>
      <c r="B365" s="19"/>
      <c r="C365" s="19"/>
      <c r="D365" s="118"/>
      <c r="E365" s="136"/>
      <c r="F365" s="136"/>
      <c r="G365" s="153">
        <f t="shared" si="50"/>
        <v>13</v>
      </c>
      <c r="H365" s="292" t="str">
        <f t="shared" si="48"/>
        <v>-</v>
      </c>
      <c r="I365" s="292" t="str">
        <f t="shared" si="48"/>
        <v>-</v>
      </c>
      <c r="J365" s="292" t="str">
        <f t="shared" si="48"/>
        <v>-</v>
      </c>
      <c r="K365" s="292" t="str">
        <f t="shared" si="48"/>
        <v>-</v>
      </c>
      <c r="L365" s="292" t="str">
        <f t="shared" si="48"/>
        <v>-</v>
      </c>
      <c r="M365" s="292" t="str">
        <f t="shared" si="48"/>
        <v>-</v>
      </c>
      <c r="N365" s="292" t="str">
        <f t="shared" si="48"/>
        <v>-</v>
      </c>
      <c r="O365" s="292"/>
      <c r="P365" s="292"/>
      <c r="Q365" s="292" t="str">
        <f t="shared" si="48"/>
        <v>-</v>
      </c>
      <c r="R365" s="327" t="str">
        <f t="shared" si="49"/>
        <v>-</v>
      </c>
      <c r="S365" s="186"/>
      <c r="T365" s="141"/>
      <c r="U365" s="141"/>
      <c r="V365" s="141"/>
      <c r="W365" s="141"/>
      <c r="X365" s="141"/>
      <c r="Y365" s="141"/>
      <c r="Z365" s="19"/>
      <c r="AA365" s="19"/>
      <c r="AB365" s="19"/>
      <c r="AC365" s="19"/>
      <c r="AD365" s="19"/>
      <c r="AE365" s="19"/>
      <c r="AF365" s="19"/>
      <c r="AG365" s="19"/>
      <c r="AH365" s="19"/>
      <c r="AI365" s="19"/>
      <c r="AJ365" s="19"/>
      <c r="AK365" s="19"/>
      <c r="AL365" s="19"/>
      <c r="AM365" s="19"/>
      <c r="AN365" s="19"/>
      <c r="AO365" s="19"/>
      <c r="AP365" s="19"/>
      <c r="AQ365" s="19"/>
      <c r="AR365" s="19"/>
      <c r="AS365" s="19"/>
      <c r="AT365" s="19"/>
      <c r="AU365" s="19"/>
      <c r="AV365" s="19"/>
      <c r="AW365" s="19"/>
      <c r="AX365" s="19"/>
      <c r="AY365" s="19"/>
      <c r="AZ365" s="19"/>
      <c r="BA365" s="19"/>
      <c r="BB365" s="19"/>
      <c r="BC365" s="19"/>
      <c r="BF365" s="12"/>
      <c r="BG365" s="12"/>
      <c r="BH365" s="12"/>
      <c r="BI365" s="12"/>
      <c r="BJ365" s="12"/>
      <c r="BK365" s="12"/>
      <c r="BL365" s="12"/>
      <c r="BM365" s="12"/>
      <c r="BN365" s="12"/>
      <c r="BO365" s="12"/>
      <c r="BP365" s="12"/>
      <c r="BQ365" s="12"/>
      <c r="BR365" s="12"/>
      <c r="BS365" s="12"/>
      <c r="BT365" s="12"/>
      <c r="BU365" s="12"/>
    </row>
    <row r="366" spans="1:73" ht="12.75" customHeight="1">
      <c r="A366" s="19"/>
      <c r="B366" s="19"/>
      <c r="C366" s="19"/>
      <c r="D366" s="118"/>
      <c r="E366" s="136"/>
      <c r="F366" s="136"/>
      <c r="G366" s="153">
        <f t="shared" si="50"/>
        <v>14</v>
      </c>
      <c r="H366" s="292" t="str">
        <f t="shared" si="48"/>
        <v>-</v>
      </c>
      <c r="I366" s="292" t="str">
        <f t="shared" si="48"/>
        <v>-</v>
      </c>
      <c r="J366" s="292" t="str">
        <f t="shared" si="48"/>
        <v>-</v>
      </c>
      <c r="K366" s="292" t="str">
        <f t="shared" si="48"/>
        <v>-</v>
      </c>
      <c r="L366" s="292" t="str">
        <f t="shared" si="48"/>
        <v>-</v>
      </c>
      <c r="M366" s="292" t="str">
        <f t="shared" si="48"/>
        <v>-</v>
      </c>
      <c r="N366" s="292" t="str">
        <f t="shared" si="48"/>
        <v>-</v>
      </c>
      <c r="O366" s="292"/>
      <c r="P366" s="292"/>
      <c r="Q366" s="292" t="str">
        <f t="shared" si="48"/>
        <v>-</v>
      </c>
      <c r="R366" s="327" t="str">
        <f t="shared" si="49"/>
        <v>-</v>
      </c>
      <c r="S366" s="186"/>
      <c r="T366" s="141"/>
      <c r="U366" s="141"/>
      <c r="V366" s="141"/>
      <c r="W366" s="141"/>
      <c r="X366" s="141"/>
      <c r="Y366" s="141"/>
      <c r="Z366" s="19"/>
      <c r="AA366" s="19"/>
      <c r="AB366" s="19"/>
      <c r="AC366" s="19"/>
      <c r="AD366" s="19"/>
      <c r="AE366" s="19"/>
      <c r="AF366" s="19"/>
      <c r="AG366" s="19"/>
      <c r="AH366" s="19"/>
      <c r="AI366" s="19"/>
      <c r="AJ366" s="19"/>
      <c r="AK366" s="19"/>
      <c r="AL366" s="19"/>
      <c r="AM366" s="19"/>
      <c r="AN366" s="19"/>
      <c r="AO366" s="19"/>
      <c r="AP366" s="19"/>
      <c r="AQ366" s="19"/>
      <c r="AR366" s="19"/>
      <c r="AS366" s="19"/>
      <c r="AT366" s="19"/>
      <c r="AU366" s="19"/>
      <c r="AV366" s="19"/>
      <c r="AW366" s="19"/>
      <c r="AX366" s="19"/>
      <c r="AY366" s="19"/>
      <c r="AZ366" s="19"/>
      <c r="BA366" s="19"/>
      <c r="BB366" s="19"/>
      <c r="BC366" s="19"/>
      <c r="BF366" s="12"/>
      <c r="BG366" s="12"/>
      <c r="BH366" s="12"/>
      <c r="BI366" s="12"/>
      <c r="BJ366" s="12"/>
      <c r="BK366" s="12"/>
      <c r="BL366" s="12"/>
      <c r="BM366" s="12"/>
      <c r="BN366" s="12"/>
      <c r="BO366" s="12"/>
      <c r="BP366" s="12"/>
      <c r="BQ366" s="12"/>
      <c r="BR366" s="12"/>
      <c r="BS366" s="12"/>
      <c r="BT366" s="12"/>
      <c r="BU366" s="12"/>
    </row>
    <row r="367" spans="1:73" ht="12.75" customHeight="1">
      <c r="A367" s="19"/>
      <c r="B367" s="19"/>
      <c r="C367" s="19"/>
      <c r="D367" s="118"/>
      <c r="E367" s="136"/>
      <c r="F367" s="136"/>
      <c r="G367" s="156">
        <f t="shared" si="50"/>
        <v>15</v>
      </c>
      <c r="H367" s="295" t="str">
        <f t="shared" si="48"/>
        <v>-</v>
      </c>
      <c r="I367" s="295" t="str">
        <f t="shared" si="48"/>
        <v>-</v>
      </c>
      <c r="J367" s="295" t="str">
        <f t="shared" si="48"/>
        <v>-</v>
      </c>
      <c r="K367" s="295" t="str">
        <f t="shared" si="48"/>
        <v>-</v>
      </c>
      <c r="L367" s="295" t="str">
        <f t="shared" si="48"/>
        <v>-</v>
      </c>
      <c r="M367" s="295" t="str">
        <f t="shared" si="48"/>
        <v>-</v>
      </c>
      <c r="N367" s="295" t="str">
        <f t="shared" si="48"/>
        <v>-</v>
      </c>
      <c r="O367" s="295"/>
      <c r="P367" s="295"/>
      <c r="Q367" s="295" t="str">
        <f t="shared" si="48"/>
        <v>-</v>
      </c>
      <c r="R367" s="328" t="str">
        <f t="shared" si="49"/>
        <v>-</v>
      </c>
      <c r="S367" s="186"/>
      <c r="T367" s="141"/>
      <c r="U367" s="141"/>
      <c r="V367" s="141"/>
      <c r="W367" s="141"/>
      <c r="X367" s="141"/>
      <c r="Y367" s="141"/>
      <c r="Z367" s="19"/>
      <c r="AA367" s="19"/>
      <c r="AB367" s="19"/>
      <c r="AC367" s="19"/>
      <c r="AD367" s="19"/>
      <c r="AE367" s="19"/>
      <c r="AF367" s="19"/>
      <c r="AG367" s="19"/>
      <c r="AH367" s="19"/>
      <c r="AI367" s="19"/>
      <c r="AJ367" s="19"/>
      <c r="AK367" s="19"/>
      <c r="AL367" s="19"/>
      <c r="AM367" s="19"/>
      <c r="AN367" s="19"/>
      <c r="AO367" s="19"/>
      <c r="AP367" s="19"/>
      <c r="AQ367" s="19"/>
      <c r="AR367" s="19"/>
      <c r="AS367" s="19"/>
      <c r="AT367" s="19"/>
      <c r="AU367" s="19"/>
      <c r="AV367" s="19"/>
      <c r="AW367" s="19"/>
      <c r="AX367" s="19"/>
      <c r="AY367" s="19"/>
      <c r="AZ367" s="19"/>
      <c r="BA367" s="19"/>
      <c r="BB367" s="19"/>
      <c r="BC367" s="19"/>
      <c r="BF367" s="12"/>
      <c r="BG367" s="12"/>
      <c r="BH367" s="12"/>
      <c r="BI367" s="12"/>
      <c r="BJ367" s="12"/>
      <c r="BK367" s="12"/>
      <c r="BL367" s="12"/>
      <c r="BM367" s="12"/>
      <c r="BN367" s="12"/>
      <c r="BO367" s="12"/>
      <c r="BP367" s="12"/>
      <c r="BQ367" s="12"/>
      <c r="BR367" s="12"/>
      <c r="BS367" s="12"/>
      <c r="BT367" s="12"/>
      <c r="BU367" s="12"/>
    </row>
    <row r="368" spans="1:73" ht="12.75" customHeight="1">
      <c r="A368" s="19"/>
      <c r="B368" s="19"/>
      <c r="C368" s="19"/>
      <c r="D368" s="19"/>
      <c r="E368" s="89"/>
      <c r="F368" s="89"/>
      <c r="G368" s="329"/>
      <c r="H368" s="329"/>
      <c r="I368" s="329"/>
      <c r="J368" s="329"/>
      <c r="K368" s="329"/>
      <c r="L368" s="329"/>
      <c r="M368" s="329"/>
      <c r="N368" s="329"/>
      <c r="O368" s="329"/>
      <c r="P368" s="329"/>
      <c r="Q368" s="329"/>
      <c r="R368" s="330"/>
      <c r="S368" s="8"/>
      <c r="T368" s="141"/>
      <c r="U368" s="141"/>
      <c r="V368" s="141"/>
      <c r="W368" s="141"/>
      <c r="X368" s="141"/>
      <c r="Y368" s="141"/>
      <c r="Z368" s="19"/>
      <c r="AA368" s="19"/>
      <c r="AB368" s="19"/>
      <c r="AC368" s="19"/>
      <c r="AD368" s="19"/>
      <c r="AE368" s="19"/>
      <c r="AF368" s="19"/>
      <c r="AG368" s="19"/>
      <c r="AH368" s="19"/>
      <c r="AI368" s="19"/>
      <c r="AJ368" s="19"/>
      <c r="AK368" s="19"/>
      <c r="AL368" s="19"/>
      <c r="AM368" s="19"/>
      <c r="AN368" s="19"/>
      <c r="AO368" s="19"/>
      <c r="AP368" s="19"/>
      <c r="AQ368" s="19"/>
      <c r="AR368" s="19"/>
      <c r="AS368" s="19"/>
      <c r="AT368" s="19"/>
      <c r="AU368" s="19"/>
      <c r="AV368" s="19"/>
      <c r="AW368" s="19"/>
      <c r="AX368" s="19"/>
      <c r="AY368" s="19"/>
      <c r="AZ368" s="19"/>
      <c r="BA368" s="19"/>
      <c r="BB368" s="19"/>
      <c r="BC368" s="19"/>
      <c r="BF368" s="12"/>
      <c r="BG368" s="12"/>
      <c r="BH368" s="12"/>
      <c r="BI368" s="12"/>
      <c r="BJ368" s="12"/>
      <c r="BK368" s="12"/>
      <c r="BL368" s="12"/>
      <c r="BM368" s="12"/>
      <c r="BN368" s="12"/>
      <c r="BO368" s="12"/>
      <c r="BP368" s="12"/>
      <c r="BQ368" s="12"/>
      <c r="BR368" s="12"/>
      <c r="BS368" s="12"/>
      <c r="BT368" s="12"/>
      <c r="BU368" s="12"/>
    </row>
    <row r="369" spans="1:73">
      <c r="A369" s="19"/>
      <c r="B369" s="19"/>
      <c r="C369" s="19"/>
      <c r="D369" s="19"/>
      <c r="E369" s="19"/>
      <c r="F369" s="19"/>
      <c r="G369" s="19"/>
      <c r="H369" s="19"/>
      <c r="I369" s="19"/>
      <c r="J369" s="19"/>
      <c r="K369" s="19"/>
      <c r="L369" s="19"/>
      <c r="M369" s="19"/>
      <c r="N369" s="19"/>
      <c r="O369" s="19"/>
      <c r="P369" s="19"/>
      <c r="Q369" s="19"/>
      <c r="R369" s="141"/>
      <c r="S369" s="141"/>
      <c r="T369" s="141"/>
      <c r="U369" s="141"/>
      <c r="V369" s="141"/>
      <c r="W369" s="141"/>
      <c r="X369" s="141"/>
      <c r="Y369" s="141"/>
      <c r="Z369" s="19"/>
      <c r="AA369" s="19"/>
      <c r="AB369" s="19"/>
      <c r="AC369" s="19"/>
      <c r="AD369" s="19"/>
      <c r="AE369" s="19"/>
      <c r="AF369" s="19"/>
      <c r="AG369" s="19"/>
      <c r="AH369" s="19"/>
      <c r="AI369" s="19"/>
      <c r="AJ369" s="19"/>
      <c r="AK369" s="19"/>
      <c r="AL369" s="19"/>
      <c r="AM369" s="19"/>
      <c r="AN369" s="19"/>
      <c r="AO369" s="19"/>
      <c r="AP369" s="19"/>
      <c r="AQ369" s="19"/>
      <c r="AR369" s="19"/>
      <c r="AS369" s="19"/>
      <c r="AT369" s="19"/>
      <c r="AU369" s="19"/>
      <c r="AV369" s="19"/>
      <c r="AW369" s="19"/>
      <c r="AX369" s="19"/>
      <c r="AY369" s="19"/>
      <c r="AZ369" s="19"/>
      <c r="BA369" s="19"/>
      <c r="BB369" s="19"/>
      <c r="BC369" s="19"/>
      <c r="BF369" s="12"/>
      <c r="BG369" s="12"/>
      <c r="BH369" s="12"/>
      <c r="BI369" s="12"/>
      <c r="BJ369" s="12"/>
      <c r="BK369" s="12"/>
      <c r="BL369" s="12"/>
      <c r="BM369" s="12"/>
      <c r="BN369" s="12"/>
      <c r="BO369" s="12"/>
      <c r="BP369" s="12"/>
      <c r="BQ369" s="12"/>
      <c r="BR369" s="12"/>
      <c r="BS369" s="12"/>
      <c r="BT369" s="12"/>
      <c r="BU369" s="12"/>
    </row>
    <row r="370" spans="1:73" ht="20.25">
      <c r="A370" s="19"/>
      <c r="B370" s="19"/>
      <c r="C370" s="19"/>
      <c r="D370" s="19"/>
      <c r="E370" s="89"/>
      <c r="F370" s="89"/>
      <c r="G370" s="19"/>
      <c r="H370" s="90"/>
      <c r="I370" s="90"/>
      <c r="J370" s="19"/>
      <c r="K370" s="19"/>
      <c r="L370" s="19"/>
      <c r="M370" s="19"/>
      <c r="N370" s="19"/>
      <c r="O370" s="19"/>
      <c r="P370" s="19"/>
      <c r="Q370" s="19"/>
      <c r="R370" s="141"/>
      <c r="S370" s="141"/>
      <c r="T370" s="141"/>
      <c r="U370" s="141"/>
      <c r="V370" s="141"/>
      <c r="W370" s="141"/>
      <c r="X370" s="141"/>
      <c r="Y370" s="141"/>
      <c r="Z370" s="19"/>
      <c r="AA370" s="19"/>
      <c r="AB370" s="19"/>
      <c r="AC370" s="92" t="str">
        <f>$J$1</f>
        <v>North Sea cod International reading 2012, AGE</v>
      </c>
      <c r="AD370" s="220"/>
      <c r="AE370" s="331"/>
      <c r="AF370" s="111"/>
      <c r="AG370" s="111"/>
      <c r="AH370" s="111"/>
      <c r="AI370" s="111"/>
      <c r="AJ370" s="111"/>
      <c r="AK370" s="111"/>
      <c r="AL370" s="111"/>
      <c r="AM370" s="111"/>
      <c r="AN370" s="111"/>
      <c r="AO370" s="111"/>
      <c r="AP370" s="111"/>
      <c r="AQ370" s="19"/>
      <c r="AR370" s="19"/>
      <c r="AS370" s="19"/>
      <c r="AT370" s="19"/>
      <c r="AU370" s="19"/>
      <c r="AV370" s="19"/>
      <c r="AW370" s="19"/>
      <c r="AX370" s="19"/>
      <c r="AY370" s="19"/>
      <c r="AZ370" s="19"/>
      <c r="BA370" s="19"/>
      <c r="BB370" s="19"/>
      <c r="BC370" s="19"/>
      <c r="BF370" s="12"/>
      <c r="BG370" s="12"/>
      <c r="BH370" s="12"/>
      <c r="BI370" s="12"/>
      <c r="BJ370" s="12"/>
      <c r="BK370" s="12"/>
      <c r="BL370" s="12"/>
      <c r="BM370" s="12"/>
      <c r="BN370" s="12"/>
      <c r="BO370" s="12"/>
      <c r="BP370" s="12"/>
      <c r="BQ370" s="12"/>
      <c r="BR370" s="12"/>
      <c r="BS370" s="12"/>
      <c r="BT370" s="12"/>
      <c r="BU370" s="12"/>
    </row>
    <row r="371" spans="1:73" ht="12.75" customHeight="1">
      <c r="A371" s="214"/>
      <c r="B371" s="214"/>
      <c r="C371" s="214"/>
      <c r="D371" s="214"/>
      <c r="E371" s="332"/>
      <c r="F371" s="332"/>
      <c r="G371" s="214"/>
      <c r="H371" s="333"/>
      <c r="I371" s="333"/>
      <c r="J371" s="214"/>
      <c r="K371" s="214"/>
      <c r="L371" s="214"/>
      <c r="M371" s="214"/>
      <c r="N371" s="214"/>
      <c r="O371" s="214"/>
      <c r="P371" s="214"/>
      <c r="Q371" s="214"/>
      <c r="R371" s="248"/>
      <c r="S371" s="248"/>
      <c r="T371" s="248"/>
      <c r="U371" s="248"/>
      <c r="V371" s="248"/>
      <c r="W371" s="248"/>
      <c r="X371" s="248"/>
      <c r="Y371" s="248"/>
      <c r="Z371" s="214"/>
      <c r="AA371" s="214"/>
      <c r="AB371" s="19"/>
      <c r="AC371" s="334"/>
      <c r="AD371" s="334"/>
      <c r="AE371" s="334"/>
      <c r="AF371" s="111"/>
      <c r="AG371" s="111"/>
      <c r="AH371" s="111"/>
      <c r="AI371" s="111"/>
      <c r="AJ371" s="111"/>
      <c r="AK371" s="111"/>
      <c r="AL371" s="111"/>
      <c r="AM371" s="111"/>
      <c r="AN371" s="111"/>
      <c r="AO371" s="111"/>
      <c r="AP371" s="111"/>
      <c r="AQ371" s="19"/>
      <c r="AR371" s="19"/>
      <c r="AS371" s="19"/>
      <c r="AT371" s="19"/>
      <c r="AU371" s="19"/>
      <c r="AV371" s="19"/>
      <c r="AW371" s="19"/>
      <c r="AX371" s="19"/>
      <c r="AY371" s="19"/>
      <c r="AZ371" s="19"/>
      <c r="BA371" s="19"/>
      <c r="BB371" s="19"/>
      <c r="BC371" s="19"/>
      <c r="BF371" s="12"/>
      <c r="BG371" s="12"/>
      <c r="BH371" s="12"/>
      <c r="BI371" s="12"/>
      <c r="BJ371" s="12"/>
      <c r="BK371" s="12"/>
      <c r="BL371" s="12"/>
      <c r="BM371" s="12"/>
      <c r="BN371" s="12"/>
      <c r="BO371" s="12"/>
      <c r="BP371" s="12"/>
      <c r="BQ371" s="12"/>
      <c r="BR371" s="12"/>
      <c r="BS371" s="12"/>
      <c r="BT371" s="12"/>
      <c r="BU371" s="12"/>
    </row>
    <row r="372" spans="1:73" ht="18">
      <c r="A372" s="335" t="s">
        <v>69</v>
      </c>
      <c r="B372" s="336"/>
      <c r="C372" s="337"/>
      <c r="D372" s="336" t="s">
        <v>70</v>
      </c>
      <c r="E372" s="338"/>
      <c r="F372" s="336" t="s">
        <v>70</v>
      </c>
      <c r="G372" s="337"/>
      <c r="H372" s="336" t="s">
        <v>70</v>
      </c>
      <c r="I372" s="336"/>
      <c r="J372" s="337"/>
      <c r="K372" s="336" t="s">
        <v>70</v>
      </c>
      <c r="L372" s="337"/>
      <c r="M372" s="336" t="s">
        <v>70</v>
      </c>
      <c r="N372" s="337"/>
      <c r="O372" s="337"/>
      <c r="P372" s="337"/>
      <c r="Q372" s="337"/>
      <c r="R372" s="339"/>
      <c r="S372" s="336" t="s">
        <v>70</v>
      </c>
      <c r="T372" s="339"/>
      <c r="U372" s="336" t="s">
        <v>70</v>
      </c>
      <c r="V372" s="339"/>
      <c r="W372" s="336" t="s">
        <v>70</v>
      </c>
      <c r="X372" s="339"/>
      <c r="Y372" s="339"/>
      <c r="Z372" s="336" t="s">
        <v>70</v>
      </c>
      <c r="AA372" s="337"/>
      <c r="AB372" s="19"/>
      <c r="AC372" s="220" t="s">
        <v>71</v>
      </c>
      <c r="AD372" s="334"/>
      <c r="AE372" s="334" t="str">
        <f>IF(R3="modal","Otoliths read, CV's, percentage agreement and RELATIVE bias by month and by MODAL age.","Otoliths read, CV's, percentage agreement and ABSOLUTE bias by month and by ACTUAL age.")</f>
        <v>Otoliths read, CV's, percentage agreement and RELATIVE bias by month and by MODAL age.</v>
      </c>
      <c r="AF372" s="111"/>
      <c r="AG372" s="111"/>
      <c r="AH372" s="111"/>
      <c r="AI372" s="111"/>
      <c r="AJ372" s="111"/>
      <c r="AK372" s="111"/>
      <c r="AL372" s="111"/>
      <c r="AM372" s="111"/>
      <c r="AN372" s="111"/>
      <c r="AO372" s="111"/>
      <c r="AP372" s="111"/>
      <c r="AQ372" s="19"/>
      <c r="AR372" s="19"/>
      <c r="AS372" s="19"/>
      <c r="AT372" s="19"/>
      <c r="AU372" s="19"/>
      <c r="AV372" s="19"/>
      <c r="AW372" s="19"/>
      <c r="AX372" s="19"/>
      <c r="AY372" s="19"/>
      <c r="AZ372" s="19"/>
      <c r="BA372" s="19"/>
      <c r="BB372" s="19"/>
      <c r="BC372" s="19"/>
      <c r="BF372" s="12"/>
      <c r="BG372" s="12"/>
      <c r="BH372" s="12"/>
      <c r="BI372" s="12"/>
      <c r="BJ372" s="12"/>
      <c r="BK372" s="12"/>
      <c r="BL372" s="12"/>
      <c r="BM372" s="12"/>
      <c r="BN372" s="12"/>
      <c r="BO372" s="12"/>
      <c r="BP372" s="12"/>
      <c r="BQ372" s="12"/>
      <c r="BR372" s="12"/>
      <c r="BS372" s="12"/>
      <c r="BT372" s="12"/>
      <c r="BU372" s="12"/>
    </row>
    <row r="373" spans="1:73" ht="15">
      <c r="A373" s="214"/>
      <c r="B373" s="214"/>
      <c r="C373" s="214"/>
      <c r="D373" s="214"/>
      <c r="E373" s="332"/>
      <c r="F373" s="332"/>
      <c r="G373" s="214"/>
      <c r="H373" s="333"/>
      <c r="I373" s="333"/>
      <c r="J373" s="214"/>
      <c r="K373" s="214"/>
      <c r="L373" s="214"/>
      <c r="M373" s="214"/>
      <c r="N373" s="214"/>
      <c r="O373" s="214"/>
      <c r="P373" s="214"/>
      <c r="Q373" s="214"/>
      <c r="R373" s="214"/>
      <c r="S373" s="214"/>
      <c r="T373" s="214"/>
      <c r="U373" s="214"/>
      <c r="V373" s="214"/>
      <c r="W373" s="214"/>
      <c r="X373" s="214"/>
      <c r="Y373" s="214"/>
      <c r="Z373" s="214"/>
      <c r="AA373" s="214"/>
      <c r="AB373" s="19"/>
      <c r="AC373" s="334"/>
      <c r="AD373" s="334"/>
      <c r="AE373" s="334"/>
      <c r="AF373" s="111"/>
      <c r="AG373" s="111"/>
      <c r="AH373" s="111"/>
      <c r="AI373" s="111"/>
      <c r="AJ373" s="111"/>
      <c r="AK373" s="111"/>
      <c r="AL373" s="111"/>
      <c r="AM373" s="111"/>
      <c r="AN373" s="111"/>
      <c r="AO373" s="111"/>
      <c r="AP373" s="111"/>
      <c r="AQ373" s="19"/>
      <c r="AR373" s="19"/>
      <c r="AS373" s="19"/>
      <c r="AT373" s="19"/>
      <c r="AU373" s="19"/>
      <c r="AV373" s="19"/>
      <c r="AW373" s="19"/>
      <c r="AX373" s="19"/>
      <c r="AY373" s="19"/>
      <c r="AZ373" s="19"/>
      <c r="BA373" s="19"/>
      <c r="BB373" s="19"/>
      <c r="BC373" s="19"/>
      <c r="BF373" s="12"/>
      <c r="BG373" s="12"/>
      <c r="BH373" s="12"/>
      <c r="BI373" s="12"/>
      <c r="BJ373" s="12"/>
      <c r="BK373" s="12"/>
      <c r="BL373" s="12"/>
      <c r="BM373" s="12"/>
      <c r="BN373" s="12"/>
      <c r="BO373" s="12"/>
      <c r="BP373" s="12"/>
      <c r="BQ373" s="12"/>
      <c r="BR373" s="12"/>
      <c r="BS373" s="12"/>
      <c r="BT373" s="12"/>
      <c r="BU373" s="12"/>
    </row>
    <row r="374" spans="1:73" ht="15.75">
      <c r="A374" s="19"/>
      <c r="B374" s="19"/>
      <c r="C374" s="19"/>
      <c r="D374" s="19"/>
      <c r="E374" s="89"/>
      <c r="F374" s="89"/>
      <c r="G374" s="19"/>
      <c r="H374" s="90"/>
      <c r="I374" s="90"/>
      <c r="J374" s="19"/>
      <c r="K374" s="19"/>
      <c r="L374" s="19"/>
      <c r="M374" s="19"/>
      <c r="N374" s="19"/>
      <c r="O374" s="19"/>
      <c r="P374" s="19"/>
      <c r="Q374" s="19"/>
      <c r="R374" s="141"/>
      <c r="S374" s="141"/>
      <c r="T374" s="141"/>
      <c r="U374" s="141"/>
      <c r="V374" s="141"/>
      <c r="W374" s="141"/>
      <c r="X374" s="141"/>
      <c r="Y374" s="141"/>
      <c r="Z374" s="19"/>
      <c r="AA374" s="19"/>
      <c r="AB374" s="19"/>
      <c r="AC374" s="596" t="s">
        <v>72</v>
      </c>
      <c r="AD374" s="597"/>
      <c r="AE374" s="597"/>
      <c r="AF374" s="598"/>
      <c r="AG374" s="340"/>
      <c r="AH374" s="118"/>
      <c r="AI374" s="118"/>
      <c r="AJ374" s="118"/>
      <c r="AK374" s="111"/>
      <c r="AL374" s="111"/>
      <c r="AM374" s="111"/>
      <c r="AN374" s="111"/>
      <c r="AO374" s="111"/>
      <c r="AP374" s="111"/>
      <c r="AQ374" s="19"/>
      <c r="AR374" s="19"/>
      <c r="AS374" s="19"/>
      <c r="AT374" s="19"/>
      <c r="AU374" s="19"/>
      <c r="AV374" s="19"/>
      <c r="AW374" s="19"/>
      <c r="AX374" s="19"/>
      <c r="AY374" s="19"/>
      <c r="AZ374" s="19"/>
      <c r="BA374" s="19"/>
      <c r="BB374" s="19"/>
      <c r="BC374" s="19"/>
      <c r="BF374" s="12"/>
      <c r="BG374" s="12"/>
      <c r="BH374" s="12"/>
      <c r="BI374" s="12"/>
      <c r="BJ374" s="12"/>
      <c r="BK374" s="12"/>
      <c r="BL374" s="12"/>
      <c r="BM374" s="12"/>
      <c r="BN374" s="12"/>
      <c r="BO374" s="12"/>
      <c r="BP374" s="12"/>
      <c r="BQ374" s="12"/>
      <c r="BR374" s="12"/>
      <c r="BS374" s="12"/>
      <c r="BT374" s="12"/>
      <c r="BU374" s="12"/>
    </row>
    <row r="375" spans="1:73">
      <c r="A375" s="19"/>
      <c r="B375" s="19"/>
      <c r="C375" s="19"/>
      <c r="D375" s="19"/>
      <c r="E375" s="89"/>
      <c r="F375" s="89"/>
      <c r="G375" s="19"/>
      <c r="H375" s="90"/>
      <c r="I375" s="90"/>
      <c r="J375" s="19"/>
      <c r="K375" s="19"/>
      <c r="L375" s="19"/>
      <c r="M375" s="19"/>
      <c r="N375" s="19"/>
      <c r="O375" s="19"/>
      <c r="P375" s="19"/>
      <c r="Q375" s="19"/>
      <c r="R375" s="141"/>
      <c r="S375" s="141"/>
      <c r="T375" s="141"/>
      <c r="U375" s="141"/>
      <c r="V375" s="141"/>
      <c r="W375" s="141"/>
      <c r="X375" s="141"/>
      <c r="Y375" s="141"/>
      <c r="Z375" s="19"/>
      <c r="AA375" s="19"/>
      <c r="AB375" s="19"/>
      <c r="AC375" s="138" t="str">
        <f>$R$3</f>
        <v>MODAL</v>
      </c>
      <c r="AD375" s="341">
        <v>1</v>
      </c>
      <c r="AE375" s="341">
        <v>2</v>
      </c>
      <c r="AF375" s="341">
        <v>3</v>
      </c>
      <c r="AG375" s="341">
        <v>4</v>
      </c>
      <c r="AH375" s="341">
        <v>5</v>
      </c>
      <c r="AI375" s="341">
        <v>6</v>
      </c>
      <c r="AJ375" s="341">
        <v>7</v>
      </c>
      <c r="AK375" s="341">
        <v>8</v>
      </c>
      <c r="AL375" s="341">
        <v>9</v>
      </c>
      <c r="AM375" s="341">
        <v>10</v>
      </c>
      <c r="AN375" s="341">
        <v>11</v>
      </c>
      <c r="AO375" s="342">
        <v>12</v>
      </c>
      <c r="AP375" s="20" t="s">
        <v>73</v>
      </c>
      <c r="AQ375" s="19"/>
      <c r="AR375" s="19"/>
      <c r="AS375" s="19"/>
      <c r="AT375" s="19"/>
      <c r="AU375" s="19"/>
      <c r="AV375" s="19"/>
      <c r="AW375" s="19"/>
      <c r="AX375" s="19"/>
      <c r="AY375" s="19"/>
      <c r="AZ375" s="19"/>
      <c r="BA375" s="19"/>
      <c r="BB375" s="19"/>
      <c r="BC375" s="19"/>
      <c r="BF375" s="12"/>
      <c r="BG375" s="12"/>
      <c r="BH375" s="12"/>
      <c r="BI375" s="12"/>
      <c r="BJ375" s="12"/>
      <c r="BK375" s="12"/>
      <c r="BL375" s="12"/>
      <c r="BM375" s="12"/>
      <c r="BN375" s="12"/>
      <c r="BO375" s="12"/>
      <c r="BP375" s="12"/>
      <c r="BQ375" s="12"/>
      <c r="BR375" s="12"/>
      <c r="BS375" s="12"/>
      <c r="BT375" s="12"/>
      <c r="BU375" s="12"/>
    </row>
    <row r="376" spans="1:73">
      <c r="A376" s="19"/>
      <c r="B376" s="19"/>
      <c r="C376" s="19"/>
      <c r="D376" s="19"/>
      <c r="E376" s="89"/>
      <c r="F376" s="89"/>
      <c r="G376" s="19"/>
      <c r="H376" s="90"/>
      <c r="I376" s="90"/>
      <c r="J376" s="19"/>
      <c r="K376" s="19"/>
      <c r="L376" s="19"/>
      <c r="M376" s="19"/>
      <c r="N376" s="19"/>
      <c r="O376" s="19"/>
      <c r="P376" s="19"/>
      <c r="Q376" s="19"/>
      <c r="R376" s="141"/>
      <c r="S376" s="141"/>
      <c r="T376" s="141"/>
      <c r="U376" s="141"/>
      <c r="V376" s="141"/>
      <c r="W376" s="141"/>
      <c r="X376" s="141"/>
      <c r="Y376" s="141"/>
      <c r="Z376" s="19"/>
      <c r="AA376" s="19"/>
      <c r="AB376" s="19"/>
      <c r="AC376" s="132" t="str">
        <f>$R$4</f>
        <v>(R1-R5)</v>
      </c>
      <c r="AD376" s="343" t="s">
        <v>74</v>
      </c>
      <c r="AE376" s="343" t="s">
        <v>75</v>
      </c>
      <c r="AF376" s="343" t="s">
        <v>76</v>
      </c>
      <c r="AG376" s="343" t="s">
        <v>77</v>
      </c>
      <c r="AH376" s="343" t="s">
        <v>78</v>
      </c>
      <c r="AI376" s="343" t="s">
        <v>79</v>
      </c>
      <c r="AJ376" s="343" t="s">
        <v>80</v>
      </c>
      <c r="AK376" s="343" t="s">
        <v>81</v>
      </c>
      <c r="AL376" s="343" t="s">
        <v>82</v>
      </c>
      <c r="AM376" s="343" t="s">
        <v>83</v>
      </c>
      <c r="AN376" s="343" t="s">
        <v>84</v>
      </c>
      <c r="AO376" s="344" t="s">
        <v>85</v>
      </c>
      <c r="AP376" s="25" t="s">
        <v>86</v>
      </c>
      <c r="AQ376" s="19"/>
      <c r="AR376" s="19"/>
      <c r="AS376" s="19"/>
      <c r="AT376" s="19"/>
      <c r="AU376" s="19"/>
      <c r="AV376" s="19"/>
      <c r="AW376" s="19"/>
      <c r="AX376" s="19"/>
      <c r="AY376" s="19"/>
      <c r="AZ376" s="19"/>
      <c r="BA376" s="19"/>
      <c r="BB376" s="19"/>
      <c r="BC376" s="19"/>
      <c r="BF376" s="12"/>
      <c r="BG376" s="12"/>
      <c r="BH376" s="12"/>
      <c r="BI376" s="12"/>
      <c r="BJ376" s="12"/>
      <c r="BK376" s="12"/>
      <c r="BL376" s="12"/>
      <c r="BM376" s="12"/>
      <c r="BN376" s="12"/>
      <c r="BO376" s="12"/>
      <c r="BP376" s="12"/>
      <c r="BQ376" s="12"/>
      <c r="BR376" s="12"/>
      <c r="BS376" s="12"/>
      <c r="BT376" s="12"/>
      <c r="BU376" s="12"/>
    </row>
    <row r="377" spans="1:73">
      <c r="A377" s="19"/>
      <c r="B377" s="19"/>
      <c r="C377" s="19"/>
      <c r="D377" s="19"/>
      <c r="E377" s="89"/>
      <c r="F377" s="89"/>
      <c r="G377" s="19"/>
      <c r="H377" s="90"/>
      <c r="I377" s="90"/>
      <c r="J377" s="19"/>
      <c r="K377" s="19"/>
      <c r="L377" s="19"/>
      <c r="M377" s="19"/>
      <c r="N377" s="19"/>
      <c r="O377" s="19"/>
      <c r="P377" s="19"/>
      <c r="Q377" s="19"/>
      <c r="R377" s="141"/>
      <c r="S377" s="141"/>
      <c r="T377" s="141"/>
      <c r="U377" s="141"/>
      <c r="V377" s="141"/>
      <c r="W377" s="141"/>
      <c r="X377" s="141"/>
      <c r="Y377" s="141"/>
      <c r="Z377" s="19"/>
      <c r="AA377" s="19"/>
      <c r="AB377" s="19"/>
      <c r="AC377" s="234">
        <v>0</v>
      </c>
      <c r="AD377" s="345" t="str">
        <f t="array" ref="AD377">IF(COUNT(IF($R$5:$R$84=$AC377,IF($G$5:$G$84=AD$397,$T$5:$T$84,"-")))=0,"-",COUNT(IF($R$5:$R$84=$AC377,IF($G$5:$G$84=AD$397,$T$5:$T$84,"-"))))</f>
        <v>-</v>
      </c>
      <c r="AE377" s="345" t="str">
        <f t="array" ref="AE377">IF(COUNT(IF($R$5:$R$84=$AC377,IF($G$5:$G$84=AE$397,$T$5:$T$84,"-")))=0,"-",COUNT(IF($R$5:$R$84=$AC377,IF($G$5:$G$84=AE$397,$T$5:$T$84,"-"))))</f>
        <v>-</v>
      </c>
      <c r="AF377" s="345" t="str">
        <f t="array" ref="AF377">IF(COUNT(IF($R$5:$R$84=$AC377,IF($G$5:$G$84=AF$397,$T$5:$T$84,"-")))=0,"-",COUNT(IF($R$5:$R$84=$AC377,IF($G$5:$G$84=AF$397,$T$5:$T$84,"-"))))</f>
        <v>-</v>
      </c>
      <c r="AG377" s="345" t="str">
        <f t="array" ref="AG377">IF(COUNT(IF($R$5:$R$84=$AC377,IF($G$5:$G$84=AG$397,$T$5:$T$84,"-")))=0,"-",COUNT(IF($R$5:$R$84=$AC377,IF($G$5:$G$84=AG$397,$T$5:$T$84,"-"))))</f>
        <v>-</v>
      </c>
      <c r="AH377" s="345" t="str">
        <f t="array" ref="AH377">IF(COUNT(IF($R$5:$R$84=$AC377,IF($G$5:$G$84=AH$397,$T$5:$T$84,"-")))=0,"-",COUNT(IF($R$5:$R$84=$AC377,IF($G$5:$G$84=AH$397,$T$5:$T$84,"-"))))</f>
        <v>-</v>
      </c>
      <c r="AI377" s="345" t="str">
        <f t="array" ref="AI377">IF(COUNT(IF($R$5:$R$84=$AC377,IF($G$5:$G$84=AI$397,$T$5:$T$84,"-")))=0,"-",COUNT(IF($R$5:$R$84=$AC377,IF($G$5:$G$84=AI$397,$T$5:$T$84,"-"))))</f>
        <v>-</v>
      </c>
      <c r="AJ377" s="345" t="str">
        <f t="array" ref="AJ377">IF(COUNT(IF($R$5:$R$84=$AC377,IF($G$5:$G$84=AJ$397,$T$5:$T$84,"-")))=0,"-",COUNT(IF($R$5:$R$84=$AC377,IF($G$5:$G$84=AJ$397,$T$5:$T$84,"-"))))</f>
        <v>-</v>
      </c>
      <c r="AK377" s="345" t="str">
        <f t="array" ref="AK377">IF(COUNT(IF($R$5:$R$84=$AC377,IF($G$5:$G$84=AK$397,$T$5:$T$84,"-")))=0,"-",COUNT(IF($R$5:$R$84=$AC377,IF($G$5:$G$84=AK$397,$T$5:$T$84,"-"))))</f>
        <v>-</v>
      </c>
      <c r="AL377" s="345" t="str">
        <f t="array" ref="AL377">IF(COUNT(IF($R$5:$R$84=$AC377,IF($G$5:$G$84=AL$397,$T$5:$T$84,"-")))=0,"-",COUNT(IF($R$5:$R$84=$AC377,IF($G$5:$G$84=AL$397,$T$5:$T$84,"-"))))</f>
        <v>-</v>
      </c>
      <c r="AM377" s="345" t="str">
        <f t="array" ref="AM377">IF(COUNT(IF($R$5:$R$84=$AC377,IF($G$5:$G$84=AM$397,$T$5:$T$84,"-")))=0,"-",COUNT(IF($R$5:$R$84=$AC377,IF($G$5:$G$84=AM$397,$T$5:$T$84,"-"))))</f>
        <v>-</v>
      </c>
      <c r="AN377" s="345" t="str">
        <f t="array" ref="AN377">IF(COUNT(IF($R$5:$R$84=$AC377,IF($G$5:$G$84=AN$397,$T$5:$T$84,"-")))=0,"-",COUNT(IF($R$5:$R$84=$AC377,IF($G$5:$G$84=AN$397,$T$5:$T$84,"-"))))</f>
        <v>-</v>
      </c>
      <c r="AO377" s="345" t="str">
        <f t="array" ref="AO377">IF(COUNT(IF($R$5:$R$84=$AC377,IF($G$5:$G$84=AO$397,$T$5:$T$84,"-")))=0,"-",COUNT(IF($R$5:$R$84=$AC377,IF($G$5:$G$84=AO$397,$T$5:$T$84,"-"))))</f>
        <v>-</v>
      </c>
      <c r="AP377" s="346">
        <f t="shared" ref="AP377:AP392" si="51">SUM(AD377:AO377)</f>
        <v>0</v>
      </c>
      <c r="AQ377" s="19"/>
      <c r="AR377" s="19"/>
      <c r="AS377" s="19"/>
      <c r="AT377" s="19"/>
      <c r="AU377" s="19"/>
      <c r="AV377" s="19"/>
      <c r="AW377" s="19"/>
      <c r="AX377" s="19"/>
      <c r="AY377" s="19"/>
      <c r="AZ377" s="19"/>
      <c r="BA377" s="19"/>
      <c r="BB377" s="19"/>
      <c r="BC377" s="19"/>
      <c r="BF377" s="12"/>
      <c r="BG377" s="12"/>
      <c r="BH377" s="12"/>
      <c r="BI377" s="12"/>
      <c r="BJ377" s="12"/>
      <c r="BK377" s="12"/>
      <c r="BL377" s="12"/>
      <c r="BM377" s="12"/>
      <c r="BN377" s="12"/>
      <c r="BO377" s="12"/>
      <c r="BP377" s="12"/>
      <c r="BQ377" s="12"/>
      <c r="BR377" s="12"/>
      <c r="BS377" s="12"/>
      <c r="BT377" s="12"/>
      <c r="BU377" s="12"/>
    </row>
    <row r="378" spans="1:73">
      <c r="A378" s="19"/>
      <c r="B378" s="19"/>
      <c r="C378" s="19"/>
      <c r="D378" s="19"/>
      <c r="E378" s="89"/>
      <c r="F378" s="89"/>
      <c r="G378" s="19"/>
      <c r="H378" s="90"/>
      <c r="I378" s="90"/>
      <c r="J378" s="19"/>
      <c r="K378" s="19"/>
      <c r="L378" s="19"/>
      <c r="M378" s="19"/>
      <c r="N378" s="19"/>
      <c r="O378" s="19"/>
      <c r="P378" s="19"/>
      <c r="Q378" s="19"/>
      <c r="R378" s="141"/>
      <c r="S378" s="141"/>
      <c r="T378" s="141"/>
      <c r="U378" s="141"/>
      <c r="V378" s="141"/>
      <c r="W378" s="141"/>
      <c r="X378" s="141"/>
      <c r="Y378" s="141"/>
      <c r="Z378" s="19"/>
      <c r="AA378" s="19"/>
      <c r="AB378" s="19"/>
      <c r="AC378" s="140">
        <v>1</v>
      </c>
      <c r="AD378" s="345" t="str">
        <f t="array" ref="AD378">IF(COUNT(IF($R$5:$R$84=$AC378,IF($G$5:$G$84=AD$397,$T$5:$T$84,"-")))=0,"-",COUNT(IF($R$5:$R$84=$AC378,IF($G$5:$G$84=AD$397,$T$5:$T$84,"-"))))</f>
        <v>-</v>
      </c>
      <c r="AE378" s="345" t="str">
        <f t="array" ref="AE378">IF(COUNT(IF($R$5:$R$84=$AC378,IF($G$5:$G$84=AE$397,$T$5:$T$84,"-")))=0,"-",COUNT(IF($R$5:$R$84=$AC378,IF($G$5:$G$84=AE$397,$T$5:$T$84,"-"))))</f>
        <v>-</v>
      </c>
      <c r="AF378" s="345" t="str">
        <f t="array" ref="AF378">IF(COUNT(IF($R$5:$R$84=$AC378,IF($G$5:$G$84=AF$397,$T$5:$T$84,"-")))=0,"-",COUNT(IF($R$5:$R$84=$AC378,IF($G$5:$G$84=AF$397,$T$5:$T$84,"-"))))</f>
        <v>-</v>
      </c>
      <c r="AG378" s="345" t="str">
        <f t="array" ref="AG378">IF(COUNT(IF($R$5:$R$84=$AC378,IF($G$5:$G$84=AG$397,$T$5:$T$84,"-")))=0,"-",COUNT(IF($R$5:$R$84=$AC378,IF($G$5:$G$84=AG$397,$T$5:$T$84,"-"))))</f>
        <v>-</v>
      </c>
      <c r="AH378" s="345" t="str">
        <f t="array" ref="AH378">IF(COUNT(IF($R$5:$R$84=$AC378,IF($G$5:$G$84=AH$397,$T$5:$T$84,"-")))=0,"-",COUNT(IF($R$5:$R$84=$AC378,IF($G$5:$G$84=AH$397,$T$5:$T$84,"-"))))</f>
        <v>-</v>
      </c>
      <c r="AI378" s="345" t="str">
        <f t="array" ref="AI378">IF(COUNT(IF($R$5:$R$84=$AC378,IF($G$5:$G$84=AI$397,$T$5:$T$84,"-")))=0,"-",COUNT(IF($R$5:$R$84=$AC378,IF($G$5:$G$84=AI$397,$T$5:$T$84,"-"))))</f>
        <v>-</v>
      </c>
      <c r="AJ378" s="345" t="str">
        <f t="array" ref="AJ378">IF(COUNT(IF($R$5:$R$84=$AC378,IF($G$5:$G$84=AJ$397,$T$5:$T$84,"-")))=0,"-",COUNT(IF($R$5:$R$84=$AC378,IF($G$5:$G$84=AJ$397,$T$5:$T$84,"-"))))</f>
        <v>-</v>
      </c>
      <c r="AK378" s="345" t="str">
        <f t="array" ref="AK378">IF(COUNT(IF($R$5:$R$84=$AC378,IF($G$5:$G$84=AK$397,$T$5:$T$84,"-")))=0,"-",COUNT(IF($R$5:$R$84=$AC378,IF($G$5:$G$84=AK$397,$T$5:$T$84,"-"))))</f>
        <v>-</v>
      </c>
      <c r="AL378" s="345" t="str">
        <f t="array" ref="AL378">IF(COUNT(IF($R$5:$R$84=$AC378,IF($G$5:$G$84=AL$397,$T$5:$T$84,"-")))=0,"-",COUNT(IF($R$5:$R$84=$AC378,IF($G$5:$G$84=AL$397,$T$5:$T$84,"-"))))</f>
        <v>-</v>
      </c>
      <c r="AM378" s="345" t="str">
        <f t="array" ref="AM378">IF(COUNT(IF($R$5:$R$84=$AC378,IF($G$5:$G$84=AM$397,$T$5:$T$84,"-")))=0,"-",COUNT(IF($R$5:$R$84=$AC378,IF($G$5:$G$84=AM$397,$T$5:$T$84,"-"))))</f>
        <v>-</v>
      </c>
      <c r="AN378" s="345" t="str">
        <f t="array" ref="AN378">IF(COUNT(IF($R$5:$R$84=$AC378,IF($G$5:$G$84=AN$397,$T$5:$T$84,"-")))=0,"-",COUNT(IF($R$5:$R$84=$AC378,IF($G$5:$G$84=AN$397,$T$5:$T$84,"-"))))</f>
        <v>-</v>
      </c>
      <c r="AO378" s="345" t="str">
        <f t="array" ref="AO378">IF(COUNT(IF($R$5:$R$84=$AC378,IF($G$5:$G$84=AO$397,$T$5:$T$84,"-")))=0,"-",COUNT(IF($R$5:$R$84=$AC378,IF($G$5:$G$84=AO$397,$T$5:$T$84,"-"))))</f>
        <v>-</v>
      </c>
      <c r="AP378" s="347">
        <f t="shared" si="51"/>
        <v>0</v>
      </c>
      <c r="AQ378" s="19"/>
      <c r="AR378" s="19"/>
      <c r="AS378" s="19"/>
      <c r="AT378" s="19"/>
      <c r="AU378" s="19"/>
      <c r="AV378" s="19"/>
      <c r="AW378" s="19"/>
      <c r="AX378" s="19"/>
      <c r="AY378" s="19"/>
      <c r="AZ378" s="19"/>
      <c r="BA378" s="19"/>
      <c r="BB378" s="19"/>
      <c r="BC378" s="19"/>
      <c r="BF378" s="12"/>
      <c r="BG378" s="12"/>
      <c r="BH378" s="12"/>
      <c r="BI378" s="12"/>
      <c r="BJ378" s="12"/>
      <c r="BK378" s="12"/>
      <c r="BL378" s="12"/>
      <c r="BM378" s="12"/>
      <c r="BN378" s="12"/>
      <c r="BO378" s="12"/>
      <c r="BP378" s="12"/>
      <c r="BQ378" s="12"/>
      <c r="BR378" s="12"/>
      <c r="BS378" s="12"/>
      <c r="BT378" s="12"/>
      <c r="BU378" s="12"/>
    </row>
    <row r="379" spans="1:73">
      <c r="A379" s="19"/>
      <c r="B379" s="19"/>
      <c r="C379" s="19"/>
      <c r="D379" s="19"/>
      <c r="E379" s="89"/>
      <c r="F379" s="89"/>
      <c r="G379" s="19"/>
      <c r="H379" s="90"/>
      <c r="I379" s="90"/>
      <c r="J379" s="19"/>
      <c r="K379" s="19"/>
      <c r="L379" s="19"/>
      <c r="M379" s="19"/>
      <c r="N379" s="19"/>
      <c r="O379" s="19"/>
      <c r="P379" s="19"/>
      <c r="Q379" s="19"/>
      <c r="R379" s="141"/>
      <c r="S379" s="141"/>
      <c r="T379" s="141"/>
      <c r="U379" s="141"/>
      <c r="V379" s="141"/>
      <c r="W379" s="141"/>
      <c r="X379" s="141"/>
      <c r="Y379" s="141"/>
      <c r="Z379" s="19"/>
      <c r="AA379" s="19"/>
      <c r="AB379" s="19"/>
      <c r="AC379" s="140">
        <v>2</v>
      </c>
      <c r="AD379" s="345">
        <f t="array" ref="AD379">IF(COUNT(IF($R$5:$R$84=$AC379,IF($G$5:$G$84=AD$397,$T$5:$T$84,"-")))=0,"-",COUNT(IF($R$5:$R$84=$AC379,IF($G$5:$G$84=AD$397,$T$5:$T$84,"-"))))</f>
        <v>2</v>
      </c>
      <c r="AE379" s="345" t="str">
        <f t="array" ref="AE379">IF(COUNT(IF($R$5:$R$84=$AC379,IF($G$5:$G$84=AE$397,$T$5:$T$84,"-")))=0,"-",COUNT(IF($R$5:$R$84=$AC379,IF($G$5:$G$84=AE$397,$T$5:$T$84,"-"))))</f>
        <v>-</v>
      </c>
      <c r="AF379" s="345" t="str">
        <f t="array" ref="AF379">IF(COUNT(IF($R$5:$R$84=$AC379,IF($G$5:$G$84=AF$397,$T$5:$T$84,"-")))=0,"-",COUNT(IF($R$5:$R$84=$AC379,IF($G$5:$G$84=AF$397,$T$5:$T$84,"-"))))</f>
        <v>-</v>
      </c>
      <c r="AG379" s="345" t="str">
        <f t="array" ref="AG379">IF(COUNT(IF($R$5:$R$84=$AC379,IF($G$5:$G$84=AG$397,$T$5:$T$84,"-")))=0,"-",COUNT(IF($R$5:$R$84=$AC379,IF($G$5:$G$84=AG$397,$T$5:$T$84,"-"))))</f>
        <v>-</v>
      </c>
      <c r="AH379" s="345" t="str">
        <f t="array" ref="AH379">IF(COUNT(IF($R$5:$R$84=$AC379,IF($G$5:$G$84=AH$397,$T$5:$T$84,"-")))=0,"-",COUNT(IF($R$5:$R$84=$AC379,IF($G$5:$G$84=AH$397,$T$5:$T$84,"-"))))</f>
        <v>-</v>
      </c>
      <c r="AI379" s="345" t="str">
        <f t="array" ref="AI379">IF(COUNT(IF($R$5:$R$84=$AC379,IF($G$5:$G$84=AI$397,$T$5:$T$84,"-")))=0,"-",COUNT(IF($R$5:$R$84=$AC379,IF($G$5:$G$84=AI$397,$T$5:$T$84,"-"))))</f>
        <v>-</v>
      </c>
      <c r="AJ379" s="345" t="str">
        <f t="array" ref="AJ379">IF(COUNT(IF($R$5:$R$84=$AC379,IF($G$5:$G$84=AJ$397,$T$5:$T$84,"-")))=0,"-",COUNT(IF($R$5:$R$84=$AC379,IF($G$5:$G$84=AJ$397,$T$5:$T$84,"-"))))</f>
        <v>-</v>
      </c>
      <c r="AK379" s="345" t="str">
        <f t="array" ref="AK379">IF(COUNT(IF($R$5:$R$84=$AC379,IF($G$5:$G$84=AK$397,$T$5:$T$84,"-")))=0,"-",COUNT(IF($R$5:$R$84=$AC379,IF($G$5:$G$84=AK$397,$T$5:$T$84,"-"))))</f>
        <v>-</v>
      </c>
      <c r="AL379" s="345" t="str">
        <f t="array" ref="AL379">IF(COUNT(IF($R$5:$R$84=$AC379,IF($G$5:$G$84=AL$397,$T$5:$T$84,"-")))=0,"-",COUNT(IF($R$5:$R$84=$AC379,IF($G$5:$G$84=AL$397,$T$5:$T$84,"-"))))</f>
        <v>-</v>
      </c>
      <c r="AM379" s="345" t="str">
        <f t="array" ref="AM379">IF(COUNT(IF($R$5:$R$84=$AC379,IF($G$5:$G$84=AM$397,$T$5:$T$84,"-")))=0,"-",COUNT(IF($R$5:$R$84=$AC379,IF($G$5:$G$84=AM$397,$T$5:$T$84,"-"))))</f>
        <v>-</v>
      </c>
      <c r="AN379" s="345" t="str">
        <f t="array" ref="AN379">IF(COUNT(IF($R$5:$R$84=$AC379,IF($G$5:$G$84=AN$397,$T$5:$T$84,"-")))=0,"-",COUNT(IF($R$5:$R$84=$AC379,IF($G$5:$G$84=AN$397,$T$5:$T$84,"-"))))</f>
        <v>-</v>
      </c>
      <c r="AO379" s="345" t="str">
        <f t="array" ref="AO379">IF(COUNT(IF($R$5:$R$84=$AC379,IF($G$5:$G$84=AO$397,$T$5:$T$84,"-")))=0,"-",COUNT(IF($R$5:$R$84=$AC379,IF($G$5:$G$84=AO$397,$T$5:$T$84,"-"))))</f>
        <v>-</v>
      </c>
      <c r="AP379" s="347">
        <f t="shared" si="51"/>
        <v>2</v>
      </c>
      <c r="AQ379" s="19"/>
      <c r="AR379" s="19"/>
      <c r="AS379" s="19"/>
      <c r="AT379" s="19"/>
      <c r="AU379" s="19"/>
      <c r="AV379" s="19"/>
      <c r="AW379" s="19"/>
      <c r="AX379" s="19"/>
      <c r="AY379" s="19"/>
      <c r="AZ379" s="19"/>
      <c r="BA379" s="19"/>
      <c r="BB379" s="19"/>
      <c r="BC379" s="19"/>
      <c r="BF379" s="12"/>
      <c r="BG379" s="12"/>
      <c r="BH379" s="12"/>
      <c r="BI379" s="12"/>
      <c r="BJ379" s="12"/>
      <c r="BK379" s="12"/>
      <c r="BL379" s="12"/>
      <c r="BM379" s="12"/>
      <c r="BN379" s="12"/>
      <c r="BO379" s="12"/>
      <c r="BP379" s="12"/>
      <c r="BQ379" s="12"/>
      <c r="BR379" s="12"/>
      <c r="BS379" s="12"/>
      <c r="BT379" s="12"/>
      <c r="BU379" s="12"/>
    </row>
    <row r="380" spans="1:73">
      <c r="A380" s="19"/>
      <c r="B380" s="19"/>
      <c r="C380" s="19"/>
      <c r="D380" s="19"/>
      <c r="E380" s="89"/>
      <c r="F380" s="89"/>
      <c r="G380" s="19"/>
      <c r="H380" s="90"/>
      <c r="I380" s="90"/>
      <c r="J380" s="19"/>
      <c r="K380" s="19"/>
      <c r="L380" s="19"/>
      <c r="M380" s="19"/>
      <c r="N380" s="19"/>
      <c r="O380" s="19"/>
      <c r="P380" s="19"/>
      <c r="Q380" s="19"/>
      <c r="R380" s="141"/>
      <c r="S380" s="141"/>
      <c r="T380" s="141"/>
      <c r="U380" s="141"/>
      <c r="V380" s="141"/>
      <c r="W380" s="141"/>
      <c r="X380" s="141"/>
      <c r="Y380" s="141"/>
      <c r="Z380" s="19"/>
      <c r="AA380" s="19"/>
      <c r="AB380" s="19"/>
      <c r="AC380" s="140">
        <v>3</v>
      </c>
      <c r="AD380" s="345">
        <f t="array" ref="AD380">IF(COUNT(IF($R$5:$R$84=$AC380,IF($G$5:$G$84=AD$397,$T$5:$T$84,"-")))=0,"-",COUNT(IF($R$5:$R$84=$AC380,IF($G$5:$G$84=AD$397,$T$5:$T$84,"-"))))</f>
        <v>7</v>
      </c>
      <c r="AE380" s="345" t="str">
        <f t="array" ref="AE380">IF(COUNT(IF($R$5:$R$84=$AC380,IF($G$5:$G$84=AE$397,$T$5:$T$84,"-")))=0,"-",COUNT(IF($R$5:$R$84=$AC380,IF($G$5:$G$84=AE$397,$T$5:$T$84,"-"))))</f>
        <v>-</v>
      </c>
      <c r="AF380" s="345">
        <f t="array" ref="AF380">IF(COUNT(IF($R$5:$R$84=$AC380,IF($G$5:$G$84=AF$397,$T$5:$T$84,"-")))=0,"-",COUNT(IF($R$5:$R$84=$AC380,IF($G$5:$G$84=AF$397,$T$5:$T$84,"-"))))</f>
        <v>2</v>
      </c>
      <c r="AG380" s="345" t="str">
        <f t="array" ref="AG380">IF(COUNT(IF($R$5:$R$84=$AC380,IF($G$5:$G$84=AG$397,$T$5:$T$84,"-")))=0,"-",COUNT(IF($R$5:$R$84=$AC380,IF($G$5:$G$84=AG$397,$T$5:$T$84,"-"))))</f>
        <v>-</v>
      </c>
      <c r="AH380" s="345" t="str">
        <f t="array" ref="AH380">IF(COUNT(IF($R$5:$R$84=$AC380,IF($G$5:$G$84=AH$397,$T$5:$T$84,"-")))=0,"-",COUNT(IF($R$5:$R$84=$AC380,IF($G$5:$G$84=AH$397,$T$5:$T$84,"-"))))</f>
        <v>-</v>
      </c>
      <c r="AI380" s="345" t="str">
        <f t="array" ref="AI380">IF(COUNT(IF($R$5:$R$84=$AC380,IF($G$5:$G$84=AI$397,$T$5:$T$84,"-")))=0,"-",COUNT(IF($R$5:$R$84=$AC380,IF($G$5:$G$84=AI$397,$T$5:$T$84,"-"))))</f>
        <v>-</v>
      </c>
      <c r="AJ380" s="345" t="str">
        <f t="array" ref="AJ380">IF(COUNT(IF($R$5:$R$84=$AC380,IF($G$5:$G$84=AJ$397,$T$5:$T$84,"-")))=0,"-",COUNT(IF($R$5:$R$84=$AC380,IF($G$5:$G$84=AJ$397,$T$5:$T$84,"-"))))</f>
        <v>-</v>
      </c>
      <c r="AK380" s="345" t="str">
        <f t="array" ref="AK380">IF(COUNT(IF($R$5:$R$84=$AC380,IF($G$5:$G$84=AK$397,$T$5:$T$84,"-")))=0,"-",COUNT(IF($R$5:$R$84=$AC380,IF($G$5:$G$84=AK$397,$T$5:$T$84,"-"))))</f>
        <v>-</v>
      </c>
      <c r="AL380" s="345" t="str">
        <f t="array" ref="AL380">IF(COUNT(IF($R$5:$R$84=$AC380,IF($G$5:$G$84=AL$397,$T$5:$T$84,"-")))=0,"-",COUNT(IF($R$5:$R$84=$AC380,IF($G$5:$G$84=AL$397,$T$5:$T$84,"-"))))</f>
        <v>-</v>
      </c>
      <c r="AM380" s="345" t="str">
        <f t="array" ref="AM380">IF(COUNT(IF($R$5:$R$84=$AC380,IF($G$5:$G$84=AM$397,$T$5:$T$84,"-")))=0,"-",COUNT(IF($R$5:$R$84=$AC380,IF($G$5:$G$84=AM$397,$T$5:$T$84,"-"))))</f>
        <v>-</v>
      </c>
      <c r="AN380" s="345" t="str">
        <f t="array" ref="AN380">IF(COUNT(IF($R$5:$R$84=$AC380,IF($G$5:$G$84=AN$397,$T$5:$T$84,"-")))=0,"-",COUNT(IF($R$5:$R$84=$AC380,IF($G$5:$G$84=AN$397,$T$5:$T$84,"-"))))</f>
        <v>-</v>
      </c>
      <c r="AO380" s="345" t="str">
        <f t="array" ref="AO380">IF(COUNT(IF($R$5:$R$84=$AC380,IF($G$5:$G$84=AO$397,$T$5:$T$84,"-")))=0,"-",COUNT(IF($R$5:$R$84=$AC380,IF($G$5:$G$84=AO$397,$T$5:$T$84,"-"))))</f>
        <v>-</v>
      </c>
      <c r="AP380" s="347">
        <f t="shared" si="51"/>
        <v>9</v>
      </c>
      <c r="AQ380" s="19"/>
      <c r="AR380" s="19"/>
      <c r="AS380" s="19"/>
      <c r="AT380" s="19"/>
      <c r="AU380" s="19"/>
      <c r="AV380" s="19"/>
      <c r="AW380" s="19"/>
      <c r="AX380" s="19"/>
      <c r="AY380" s="19"/>
      <c r="AZ380" s="19"/>
      <c r="BA380" s="19"/>
      <c r="BB380" s="19"/>
      <c r="BC380" s="19"/>
      <c r="BF380" s="12"/>
      <c r="BG380" s="12"/>
      <c r="BH380" s="12"/>
      <c r="BI380" s="12"/>
      <c r="BJ380" s="12"/>
      <c r="BK380" s="12"/>
      <c r="BL380" s="12"/>
      <c r="BM380" s="12"/>
      <c r="BN380" s="12"/>
      <c r="BO380" s="12"/>
      <c r="BP380" s="12"/>
      <c r="BQ380" s="12"/>
      <c r="BR380" s="12"/>
      <c r="BS380" s="12"/>
      <c r="BT380" s="12"/>
      <c r="BU380" s="12"/>
    </row>
    <row r="381" spans="1:73">
      <c r="A381" s="19"/>
      <c r="B381" s="19"/>
      <c r="C381" s="19"/>
      <c r="D381" s="19"/>
      <c r="E381" s="89"/>
      <c r="F381" s="89"/>
      <c r="G381" s="19"/>
      <c r="H381" s="90"/>
      <c r="I381" s="90"/>
      <c r="J381" s="19"/>
      <c r="K381" s="19"/>
      <c r="L381" s="19"/>
      <c r="M381" s="19"/>
      <c r="N381" s="19"/>
      <c r="O381" s="19"/>
      <c r="P381" s="19"/>
      <c r="Q381" s="19"/>
      <c r="R381" s="141"/>
      <c r="S381" s="141"/>
      <c r="T381" s="141"/>
      <c r="U381" s="141"/>
      <c r="V381" s="141"/>
      <c r="W381" s="141"/>
      <c r="X381" s="141"/>
      <c r="Y381" s="141"/>
      <c r="Z381" s="19"/>
      <c r="AA381" s="19"/>
      <c r="AB381" s="19"/>
      <c r="AC381" s="140">
        <v>4</v>
      </c>
      <c r="AD381" s="345">
        <f t="array" ref="AD381">IF(COUNT(IF($R$5:$R$84=$AC381,IF($G$5:$G$84=AD$397,$T$5:$T$84,"-")))=0,"-",COUNT(IF($R$5:$R$84=$AC381,IF($G$5:$G$84=AD$397,$T$5:$T$84,"-"))))</f>
        <v>19</v>
      </c>
      <c r="AE381" s="345" t="str">
        <f t="array" ref="AE381">IF(COUNT(IF($R$5:$R$84=$AC381,IF($G$5:$G$84=AE$397,$T$5:$T$84,"-")))=0,"-",COUNT(IF($R$5:$R$84=$AC381,IF($G$5:$G$84=AE$397,$T$5:$T$84,"-"))))</f>
        <v>-</v>
      </c>
      <c r="AF381" s="345">
        <f t="array" ref="AF381">IF(COUNT(IF($R$5:$R$84=$AC381,IF($G$5:$G$84=AF$397,$T$5:$T$84,"-")))=0,"-",COUNT(IF($R$5:$R$84=$AC381,IF($G$5:$G$84=AF$397,$T$5:$T$84,"-"))))</f>
        <v>4</v>
      </c>
      <c r="AG381" s="345" t="str">
        <f t="array" ref="AG381">IF(COUNT(IF($R$5:$R$84=$AC381,IF($G$5:$G$84=AG$397,$T$5:$T$84,"-")))=0,"-",COUNT(IF($R$5:$R$84=$AC381,IF($G$5:$G$84=AG$397,$T$5:$T$84,"-"))))</f>
        <v>-</v>
      </c>
      <c r="AH381" s="345" t="str">
        <f t="array" ref="AH381">IF(COUNT(IF($R$5:$R$84=$AC381,IF($G$5:$G$84=AH$397,$T$5:$T$84,"-")))=0,"-",COUNT(IF($R$5:$R$84=$AC381,IF($G$5:$G$84=AH$397,$T$5:$T$84,"-"))))</f>
        <v>-</v>
      </c>
      <c r="AI381" s="345" t="str">
        <f t="array" ref="AI381">IF(COUNT(IF($R$5:$R$84=$AC381,IF($G$5:$G$84=AI$397,$T$5:$T$84,"-")))=0,"-",COUNT(IF($R$5:$R$84=$AC381,IF($G$5:$G$84=AI$397,$T$5:$T$84,"-"))))</f>
        <v>-</v>
      </c>
      <c r="AJ381" s="345" t="str">
        <f t="array" ref="AJ381">IF(COUNT(IF($R$5:$R$84=$AC381,IF($G$5:$G$84=AJ$397,$T$5:$T$84,"-")))=0,"-",COUNT(IF($R$5:$R$84=$AC381,IF($G$5:$G$84=AJ$397,$T$5:$T$84,"-"))))</f>
        <v>-</v>
      </c>
      <c r="AK381" s="345" t="str">
        <f t="array" ref="AK381">IF(COUNT(IF($R$5:$R$84=$AC381,IF($G$5:$G$84=AK$397,$T$5:$T$84,"-")))=0,"-",COUNT(IF($R$5:$R$84=$AC381,IF($G$5:$G$84=AK$397,$T$5:$T$84,"-"))))</f>
        <v>-</v>
      </c>
      <c r="AL381" s="345" t="str">
        <f t="array" ref="AL381">IF(COUNT(IF($R$5:$R$84=$AC381,IF($G$5:$G$84=AL$397,$T$5:$T$84,"-")))=0,"-",COUNT(IF($R$5:$R$84=$AC381,IF($G$5:$G$84=AL$397,$T$5:$T$84,"-"))))</f>
        <v>-</v>
      </c>
      <c r="AM381" s="345" t="str">
        <f t="array" ref="AM381">IF(COUNT(IF($R$5:$R$84=$AC381,IF($G$5:$G$84=AM$397,$T$5:$T$84,"-")))=0,"-",COUNT(IF($R$5:$R$84=$AC381,IF($G$5:$G$84=AM$397,$T$5:$T$84,"-"))))</f>
        <v>-</v>
      </c>
      <c r="AN381" s="345" t="str">
        <f t="array" ref="AN381">IF(COUNT(IF($R$5:$R$84=$AC381,IF($G$5:$G$84=AN$397,$T$5:$T$84,"-")))=0,"-",COUNT(IF($R$5:$R$84=$AC381,IF($G$5:$G$84=AN$397,$T$5:$T$84,"-"))))</f>
        <v>-</v>
      </c>
      <c r="AO381" s="345" t="str">
        <f t="array" ref="AO381">IF(COUNT(IF($R$5:$R$84=$AC381,IF($G$5:$G$84=AO$397,$T$5:$T$84,"-")))=0,"-",COUNT(IF($R$5:$R$84=$AC381,IF($G$5:$G$84=AO$397,$T$5:$T$84,"-"))))</f>
        <v>-</v>
      </c>
      <c r="AP381" s="347">
        <f t="shared" si="51"/>
        <v>23</v>
      </c>
      <c r="AQ381" s="19"/>
      <c r="AR381" s="19"/>
      <c r="AS381" s="19"/>
      <c r="AT381" s="19"/>
      <c r="AU381" s="19"/>
      <c r="AV381" s="19"/>
      <c r="AW381" s="19"/>
      <c r="AX381" s="19"/>
      <c r="AY381" s="19"/>
      <c r="AZ381" s="19"/>
      <c r="BA381" s="19"/>
      <c r="BB381" s="19"/>
      <c r="BC381" s="19"/>
      <c r="BF381" s="12"/>
      <c r="BG381" s="12"/>
      <c r="BH381" s="12"/>
      <c r="BI381" s="12"/>
      <c r="BJ381" s="12"/>
      <c r="BK381" s="12"/>
      <c r="BL381" s="12"/>
      <c r="BM381" s="12"/>
      <c r="BN381" s="12"/>
      <c r="BO381" s="12"/>
      <c r="BP381" s="12"/>
      <c r="BQ381" s="12"/>
      <c r="BR381" s="12"/>
      <c r="BS381" s="12"/>
      <c r="BT381" s="12"/>
      <c r="BU381" s="12"/>
    </row>
    <row r="382" spans="1:73">
      <c r="A382" s="19"/>
      <c r="B382" s="19"/>
      <c r="C382" s="19"/>
      <c r="D382" s="19"/>
      <c r="E382" s="89"/>
      <c r="F382" s="89"/>
      <c r="G382" s="19"/>
      <c r="H382" s="90"/>
      <c r="I382" s="90"/>
      <c r="J382" s="19"/>
      <c r="K382" s="19"/>
      <c r="L382" s="19"/>
      <c r="M382" s="19"/>
      <c r="N382" s="19"/>
      <c r="O382" s="19"/>
      <c r="P382" s="19"/>
      <c r="Q382" s="19"/>
      <c r="R382" s="141"/>
      <c r="S382" s="141"/>
      <c r="T382" s="141"/>
      <c r="U382" s="141"/>
      <c r="V382" s="141"/>
      <c r="W382" s="141"/>
      <c r="X382" s="141"/>
      <c r="Y382" s="141"/>
      <c r="Z382" s="19"/>
      <c r="AA382" s="19"/>
      <c r="AB382" s="19"/>
      <c r="AC382" s="140">
        <v>5</v>
      </c>
      <c r="AD382" s="345">
        <f t="array" ref="AD382">IF(COUNT(IF($R$5:$R$84=$AC382,IF($G$5:$G$84=AD$397,$T$5:$T$84,"-")))=0,"-",COUNT(IF($R$5:$R$84=$AC382,IF($G$5:$G$84=AD$397,$T$5:$T$84,"-"))))</f>
        <v>5</v>
      </c>
      <c r="AE382" s="345" t="str">
        <f t="array" ref="AE382">IF(COUNT(IF($R$5:$R$84=$AC382,IF($G$5:$G$84=AE$397,$T$5:$T$84,"-")))=0,"-",COUNT(IF($R$5:$R$84=$AC382,IF($G$5:$G$84=AE$397,$T$5:$T$84,"-"))))</f>
        <v>-</v>
      </c>
      <c r="AF382" s="345">
        <f t="array" ref="AF382">IF(COUNT(IF($R$5:$R$84=$AC382,IF($G$5:$G$84=AF$397,$T$5:$T$84,"-")))=0,"-",COUNT(IF($R$5:$R$84=$AC382,IF($G$5:$G$84=AF$397,$T$5:$T$84,"-"))))</f>
        <v>14</v>
      </c>
      <c r="AG382" s="345" t="str">
        <f t="array" ref="AG382">IF(COUNT(IF($R$5:$R$84=$AC382,IF($G$5:$G$84=AG$397,$T$5:$T$84,"-")))=0,"-",COUNT(IF($R$5:$R$84=$AC382,IF($G$5:$G$84=AG$397,$T$5:$T$84,"-"))))</f>
        <v>-</v>
      </c>
      <c r="AH382" s="345" t="str">
        <f t="array" ref="AH382">IF(COUNT(IF($R$5:$R$84=$AC382,IF($G$5:$G$84=AH$397,$T$5:$T$84,"-")))=0,"-",COUNT(IF($R$5:$R$84=$AC382,IF($G$5:$G$84=AH$397,$T$5:$T$84,"-"))))</f>
        <v>-</v>
      </c>
      <c r="AI382" s="345" t="str">
        <f t="array" ref="AI382">IF(COUNT(IF($R$5:$R$84=$AC382,IF($G$5:$G$84=AI$397,$T$5:$T$84,"-")))=0,"-",COUNT(IF($R$5:$R$84=$AC382,IF($G$5:$G$84=AI$397,$T$5:$T$84,"-"))))</f>
        <v>-</v>
      </c>
      <c r="AJ382" s="345" t="str">
        <f t="array" ref="AJ382">IF(COUNT(IF($R$5:$R$84=$AC382,IF($G$5:$G$84=AJ$397,$T$5:$T$84,"-")))=0,"-",COUNT(IF($R$5:$R$84=$AC382,IF($G$5:$G$84=AJ$397,$T$5:$T$84,"-"))))</f>
        <v>-</v>
      </c>
      <c r="AK382" s="345" t="str">
        <f t="array" ref="AK382">IF(COUNT(IF($R$5:$R$84=$AC382,IF($G$5:$G$84=AK$397,$T$5:$T$84,"-")))=0,"-",COUNT(IF($R$5:$R$84=$AC382,IF($G$5:$G$84=AK$397,$T$5:$T$84,"-"))))</f>
        <v>-</v>
      </c>
      <c r="AL382" s="345" t="str">
        <f t="array" ref="AL382">IF(COUNT(IF($R$5:$R$84=$AC382,IF($G$5:$G$84=AL$397,$T$5:$T$84,"-")))=0,"-",COUNT(IF($R$5:$R$84=$AC382,IF($G$5:$G$84=AL$397,$T$5:$T$84,"-"))))</f>
        <v>-</v>
      </c>
      <c r="AM382" s="345" t="str">
        <f t="array" ref="AM382">IF(COUNT(IF($R$5:$R$84=$AC382,IF($G$5:$G$84=AM$397,$T$5:$T$84,"-")))=0,"-",COUNT(IF($R$5:$R$84=$AC382,IF($G$5:$G$84=AM$397,$T$5:$T$84,"-"))))</f>
        <v>-</v>
      </c>
      <c r="AN382" s="345" t="str">
        <f t="array" ref="AN382">IF(COUNT(IF($R$5:$R$84=$AC382,IF($G$5:$G$84=AN$397,$T$5:$T$84,"-")))=0,"-",COUNT(IF($R$5:$R$84=$AC382,IF($G$5:$G$84=AN$397,$T$5:$T$84,"-"))))</f>
        <v>-</v>
      </c>
      <c r="AO382" s="345" t="str">
        <f t="array" ref="AO382">IF(COUNT(IF($R$5:$R$84=$AC382,IF($G$5:$G$84=AO$397,$T$5:$T$84,"-")))=0,"-",COUNT(IF($R$5:$R$84=$AC382,IF($G$5:$G$84=AO$397,$T$5:$T$84,"-"))))</f>
        <v>-</v>
      </c>
      <c r="AP382" s="347">
        <f t="shared" si="51"/>
        <v>19</v>
      </c>
      <c r="AQ382" s="19"/>
      <c r="AR382" s="19"/>
      <c r="AS382" s="19"/>
      <c r="AT382" s="19"/>
      <c r="AU382" s="19"/>
      <c r="AV382" s="19"/>
      <c r="AW382" s="19"/>
      <c r="AX382" s="19"/>
      <c r="AY382" s="19"/>
      <c r="AZ382" s="19"/>
      <c r="BA382" s="19"/>
      <c r="BB382" s="19"/>
      <c r="BC382" s="19"/>
      <c r="BF382" s="12"/>
      <c r="BG382" s="12"/>
      <c r="BH382" s="12"/>
      <c r="BI382" s="12"/>
      <c r="BJ382" s="12"/>
      <c r="BK382" s="12"/>
      <c r="BL382" s="12"/>
      <c r="BM382" s="12"/>
      <c r="BN382" s="12"/>
      <c r="BO382" s="12"/>
      <c r="BP382" s="12"/>
      <c r="BQ382" s="12"/>
      <c r="BR382" s="12"/>
      <c r="BS382" s="12"/>
      <c r="BT382" s="12"/>
      <c r="BU382" s="12"/>
    </row>
    <row r="383" spans="1:73">
      <c r="A383" s="19"/>
      <c r="B383" s="19"/>
      <c r="C383" s="19"/>
      <c r="D383" s="19"/>
      <c r="E383" s="89"/>
      <c r="F383" s="89"/>
      <c r="G383" s="19"/>
      <c r="H383" s="90"/>
      <c r="I383" s="90"/>
      <c r="J383" s="19"/>
      <c r="K383" s="19"/>
      <c r="L383" s="19"/>
      <c r="M383" s="19"/>
      <c r="N383" s="19"/>
      <c r="O383" s="19"/>
      <c r="P383" s="19"/>
      <c r="Q383" s="19"/>
      <c r="R383" s="141"/>
      <c r="S383" s="141"/>
      <c r="T383" s="141"/>
      <c r="U383" s="141"/>
      <c r="V383" s="141"/>
      <c r="W383" s="141"/>
      <c r="X383" s="141"/>
      <c r="Y383" s="141"/>
      <c r="Z383" s="19"/>
      <c r="AA383" s="19"/>
      <c r="AB383" s="19"/>
      <c r="AC383" s="140">
        <v>6</v>
      </c>
      <c r="AD383" s="345">
        <f t="array" ref="AD383">IF(COUNT(IF($R$5:$R$84=$AC383,IF($G$5:$G$84=AD$397,$T$5:$T$84,"-")))=0,"-",COUNT(IF($R$5:$R$84=$AC383,IF($G$5:$G$84=AD$397,$T$5:$T$84,"-"))))</f>
        <v>6</v>
      </c>
      <c r="AE383" s="345" t="str">
        <f t="array" ref="AE383">IF(COUNT(IF($R$5:$R$84=$AC383,IF($G$5:$G$84=AE$397,$T$5:$T$84,"-")))=0,"-",COUNT(IF($R$5:$R$84=$AC383,IF($G$5:$G$84=AE$397,$T$5:$T$84,"-"))))</f>
        <v>-</v>
      </c>
      <c r="AF383" s="345">
        <f t="array" ref="AF383">IF(COUNT(IF($R$5:$R$84=$AC383,IF($G$5:$G$84=AF$397,$T$5:$T$84,"-")))=0,"-",COUNT(IF($R$5:$R$84=$AC383,IF($G$5:$G$84=AF$397,$T$5:$T$84,"-"))))</f>
        <v>11</v>
      </c>
      <c r="AG383" s="345" t="str">
        <f t="array" ref="AG383">IF(COUNT(IF($R$5:$R$84=$AC383,IF($G$5:$G$84=AG$397,$T$5:$T$84,"-")))=0,"-",COUNT(IF($R$5:$R$84=$AC383,IF($G$5:$G$84=AG$397,$T$5:$T$84,"-"))))</f>
        <v>-</v>
      </c>
      <c r="AH383" s="345" t="str">
        <f t="array" ref="AH383">IF(COUNT(IF($R$5:$R$84=$AC383,IF($G$5:$G$84=AH$397,$T$5:$T$84,"-")))=0,"-",COUNT(IF($R$5:$R$84=$AC383,IF($G$5:$G$84=AH$397,$T$5:$T$84,"-"))))</f>
        <v>-</v>
      </c>
      <c r="AI383" s="345" t="str">
        <f t="array" ref="AI383">IF(COUNT(IF($R$5:$R$84=$AC383,IF($G$5:$G$84=AI$397,$T$5:$T$84,"-")))=0,"-",COUNT(IF($R$5:$R$84=$AC383,IF($G$5:$G$84=AI$397,$T$5:$T$84,"-"))))</f>
        <v>-</v>
      </c>
      <c r="AJ383" s="345" t="str">
        <f t="array" ref="AJ383">IF(COUNT(IF($R$5:$R$84=$AC383,IF($G$5:$G$84=AJ$397,$T$5:$T$84,"-")))=0,"-",COUNT(IF($R$5:$R$84=$AC383,IF($G$5:$G$84=AJ$397,$T$5:$T$84,"-"))))</f>
        <v>-</v>
      </c>
      <c r="AK383" s="345" t="str">
        <f t="array" ref="AK383">IF(COUNT(IF($R$5:$R$84=$AC383,IF($G$5:$G$84=AK$397,$T$5:$T$84,"-")))=0,"-",COUNT(IF($R$5:$R$84=$AC383,IF($G$5:$G$84=AK$397,$T$5:$T$84,"-"))))</f>
        <v>-</v>
      </c>
      <c r="AL383" s="345" t="str">
        <f t="array" ref="AL383">IF(COUNT(IF($R$5:$R$84=$AC383,IF($G$5:$G$84=AL$397,$T$5:$T$84,"-")))=0,"-",COUNT(IF($R$5:$R$84=$AC383,IF($G$5:$G$84=AL$397,$T$5:$T$84,"-"))))</f>
        <v>-</v>
      </c>
      <c r="AM383" s="345" t="str">
        <f t="array" ref="AM383">IF(COUNT(IF($R$5:$R$84=$AC383,IF($G$5:$G$84=AM$397,$T$5:$T$84,"-")))=0,"-",COUNT(IF($R$5:$R$84=$AC383,IF($G$5:$G$84=AM$397,$T$5:$T$84,"-"))))</f>
        <v>-</v>
      </c>
      <c r="AN383" s="345" t="str">
        <f t="array" ref="AN383">IF(COUNT(IF($R$5:$R$84=$AC383,IF($G$5:$G$84=AN$397,$T$5:$T$84,"-")))=0,"-",COUNT(IF($R$5:$R$84=$AC383,IF($G$5:$G$84=AN$397,$T$5:$T$84,"-"))))</f>
        <v>-</v>
      </c>
      <c r="AO383" s="345" t="str">
        <f t="array" ref="AO383">IF(COUNT(IF($R$5:$R$84=$AC383,IF($G$5:$G$84=AO$397,$T$5:$T$84,"-")))=0,"-",COUNT(IF($R$5:$R$84=$AC383,IF($G$5:$G$84=AO$397,$T$5:$T$84,"-"))))</f>
        <v>-</v>
      </c>
      <c r="AP383" s="347">
        <f t="shared" si="51"/>
        <v>17</v>
      </c>
      <c r="AQ383" s="19"/>
      <c r="AR383" s="19"/>
      <c r="AS383" s="19"/>
      <c r="AT383" s="19"/>
      <c r="AU383" s="19"/>
      <c r="AV383" s="19"/>
      <c r="AW383" s="19"/>
      <c r="AX383" s="19"/>
      <c r="AY383" s="19"/>
      <c r="AZ383" s="19"/>
      <c r="BA383" s="19"/>
      <c r="BB383" s="19"/>
      <c r="BC383" s="19"/>
      <c r="BF383" s="12"/>
      <c r="BG383" s="12"/>
      <c r="BH383" s="12"/>
      <c r="BI383" s="12"/>
      <c r="BJ383" s="12"/>
      <c r="BK383" s="12"/>
      <c r="BL383" s="12"/>
      <c r="BM383" s="12"/>
      <c r="BN383" s="12"/>
      <c r="BO383" s="12"/>
      <c r="BP383" s="12"/>
      <c r="BQ383" s="12"/>
      <c r="BR383" s="12"/>
      <c r="BS383" s="12"/>
      <c r="BT383" s="12"/>
      <c r="BU383" s="12"/>
    </row>
    <row r="384" spans="1:73">
      <c r="A384" s="19"/>
      <c r="B384" s="19"/>
      <c r="C384" s="19"/>
      <c r="D384" s="19"/>
      <c r="E384" s="89"/>
      <c r="F384" s="89"/>
      <c r="G384" s="19"/>
      <c r="H384" s="90"/>
      <c r="I384" s="90"/>
      <c r="J384" s="19"/>
      <c r="K384" s="19"/>
      <c r="L384" s="19"/>
      <c r="M384" s="19"/>
      <c r="N384" s="19"/>
      <c r="O384" s="19"/>
      <c r="P384" s="19"/>
      <c r="Q384" s="19"/>
      <c r="R384" s="141"/>
      <c r="S384" s="141"/>
      <c r="T384" s="141"/>
      <c r="U384" s="141"/>
      <c r="V384" s="141"/>
      <c r="W384" s="141"/>
      <c r="X384" s="141"/>
      <c r="Y384" s="141"/>
      <c r="Z384" s="19"/>
      <c r="AA384" s="19"/>
      <c r="AB384" s="19"/>
      <c r="AC384" s="140">
        <v>7</v>
      </c>
      <c r="AD384" s="345">
        <f t="array" ref="AD384">IF(COUNT(IF($R$5:$R$84=$AC384,IF($G$5:$G$84=AD$397,$T$5:$T$84,"-")))=0,"-",COUNT(IF($R$5:$R$84=$AC384,IF($G$5:$G$84=AD$397,$T$5:$T$84,"-"))))</f>
        <v>2</v>
      </c>
      <c r="AE384" s="345" t="str">
        <f t="array" ref="AE384">IF(COUNT(IF($R$5:$R$84=$AC384,IF($G$5:$G$84=AE$397,$T$5:$T$84,"-")))=0,"-",COUNT(IF($R$5:$R$84=$AC384,IF($G$5:$G$84=AE$397,$T$5:$T$84,"-"))))</f>
        <v>-</v>
      </c>
      <c r="AF384" s="345">
        <f t="array" ref="AF384">IF(COUNT(IF($R$5:$R$84=$AC384,IF($G$5:$G$84=AF$397,$T$5:$T$84,"-")))=0,"-",COUNT(IF($R$5:$R$84=$AC384,IF($G$5:$G$84=AF$397,$T$5:$T$84,"-"))))</f>
        <v>5</v>
      </c>
      <c r="AG384" s="345" t="str">
        <f t="array" ref="AG384">IF(COUNT(IF($R$5:$R$84=$AC384,IF($G$5:$G$84=AG$397,$T$5:$T$84,"-")))=0,"-",COUNT(IF($R$5:$R$84=$AC384,IF($G$5:$G$84=AG$397,$T$5:$T$84,"-"))))</f>
        <v>-</v>
      </c>
      <c r="AH384" s="345" t="str">
        <f t="array" ref="AH384">IF(COUNT(IF($R$5:$R$84=$AC384,IF($G$5:$G$84=AH$397,$T$5:$T$84,"-")))=0,"-",COUNT(IF($R$5:$R$84=$AC384,IF($G$5:$G$84=AH$397,$T$5:$T$84,"-"))))</f>
        <v>-</v>
      </c>
      <c r="AI384" s="345" t="str">
        <f t="array" ref="AI384">IF(COUNT(IF($R$5:$R$84=$AC384,IF($G$5:$G$84=AI$397,$T$5:$T$84,"-")))=0,"-",COUNT(IF($R$5:$R$84=$AC384,IF($G$5:$G$84=AI$397,$T$5:$T$84,"-"))))</f>
        <v>-</v>
      </c>
      <c r="AJ384" s="345" t="str">
        <f t="array" ref="AJ384">IF(COUNT(IF($R$5:$R$84=$AC384,IF($G$5:$G$84=AJ$397,$T$5:$T$84,"-")))=0,"-",COUNT(IF($R$5:$R$84=$AC384,IF($G$5:$G$84=AJ$397,$T$5:$T$84,"-"))))</f>
        <v>-</v>
      </c>
      <c r="AK384" s="345" t="str">
        <f t="array" ref="AK384">IF(COUNT(IF($R$5:$R$84=$AC384,IF($G$5:$G$84=AK$397,$T$5:$T$84,"-")))=0,"-",COUNT(IF($R$5:$R$84=$AC384,IF($G$5:$G$84=AK$397,$T$5:$T$84,"-"))))</f>
        <v>-</v>
      </c>
      <c r="AL384" s="345" t="str">
        <f t="array" ref="AL384">IF(COUNT(IF($R$5:$R$84=$AC384,IF($G$5:$G$84=AL$397,$T$5:$T$84,"-")))=0,"-",COUNT(IF($R$5:$R$84=$AC384,IF($G$5:$G$84=AL$397,$T$5:$T$84,"-"))))</f>
        <v>-</v>
      </c>
      <c r="AM384" s="345" t="str">
        <f t="array" ref="AM384">IF(COUNT(IF($R$5:$R$84=$AC384,IF($G$5:$G$84=AM$397,$T$5:$T$84,"-")))=0,"-",COUNT(IF($R$5:$R$84=$AC384,IF($G$5:$G$84=AM$397,$T$5:$T$84,"-"))))</f>
        <v>-</v>
      </c>
      <c r="AN384" s="345" t="str">
        <f t="array" ref="AN384">IF(COUNT(IF($R$5:$R$84=$AC384,IF($G$5:$G$84=AN$397,$T$5:$T$84,"-")))=0,"-",COUNT(IF($R$5:$R$84=$AC384,IF($G$5:$G$84=AN$397,$T$5:$T$84,"-"))))</f>
        <v>-</v>
      </c>
      <c r="AO384" s="345" t="str">
        <f t="array" ref="AO384">IF(COUNT(IF($R$5:$R$84=$AC384,IF($G$5:$G$84=AO$397,$T$5:$T$84,"-")))=0,"-",COUNT(IF($R$5:$R$84=$AC384,IF($G$5:$G$84=AO$397,$T$5:$T$84,"-"))))</f>
        <v>-</v>
      </c>
      <c r="AP384" s="347">
        <f t="shared" si="51"/>
        <v>7</v>
      </c>
      <c r="AQ384" s="19"/>
      <c r="AR384" s="19"/>
      <c r="AS384" s="19"/>
      <c r="AT384" s="19"/>
      <c r="AU384" s="19"/>
      <c r="AV384" s="19"/>
      <c r="AW384" s="19"/>
      <c r="AX384" s="19"/>
      <c r="AY384" s="19"/>
      <c r="AZ384" s="19"/>
      <c r="BA384" s="19"/>
      <c r="BB384" s="19"/>
      <c r="BC384" s="19"/>
      <c r="BF384" s="12"/>
      <c r="BG384" s="12"/>
      <c r="BH384" s="12"/>
      <c r="BI384" s="12"/>
      <c r="BJ384" s="12"/>
      <c r="BK384" s="12"/>
      <c r="BL384" s="12"/>
      <c r="BM384" s="12"/>
      <c r="BN384" s="12"/>
      <c r="BO384" s="12"/>
      <c r="BP384" s="12"/>
      <c r="BQ384" s="12"/>
      <c r="BR384" s="12"/>
      <c r="BS384" s="12"/>
      <c r="BT384" s="12"/>
      <c r="BU384" s="12"/>
    </row>
    <row r="385" spans="1:73">
      <c r="A385" s="19"/>
      <c r="B385" s="19"/>
      <c r="C385" s="19"/>
      <c r="D385" s="19"/>
      <c r="E385" s="89"/>
      <c r="F385" s="89"/>
      <c r="G385" s="19"/>
      <c r="H385" s="90"/>
      <c r="I385" s="90"/>
      <c r="J385" s="19"/>
      <c r="K385" s="19"/>
      <c r="L385" s="19"/>
      <c r="M385" s="19"/>
      <c r="N385" s="19"/>
      <c r="O385" s="19"/>
      <c r="P385" s="19"/>
      <c r="Q385" s="19"/>
      <c r="R385" s="141"/>
      <c r="S385" s="141"/>
      <c r="T385" s="141"/>
      <c r="U385" s="141"/>
      <c r="V385" s="141"/>
      <c r="W385" s="141"/>
      <c r="X385" s="141"/>
      <c r="Y385" s="141"/>
      <c r="Z385" s="19"/>
      <c r="AA385" s="19"/>
      <c r="AB385" s="19"/>
      <c r="AC385" s="140">
        <v>8</v>
      </c>
      <c r="AD385" s="345" t="str">
        <f t="array" ref="AD385">IF(COUNT(IF($R$5:$R$84=$AC385,IF($G$5:$G$84=AD$397,$T$5:$T$84,"-")))=0,"-",COUNT(IF($R$5:$R$84=$AC385,IF($G$5:$G$84=AD$397,$T$5:$T$84,"-"))))</f>
        <v>-</v>
      </c>
      <c r="AE385" s="345" t="str">
        <f t="array" ref="AE385">IF(COUNT(IF($R$5:$R$84=$AC385,IF($G$5:$G$84=AE$397,$T$5:$T$84,"-")))=0,"-",COUNT(IF($R$5:$R$84=$AC385,IF($G$5:$G$84=AE$397,$T$5:$T$84,"-"))))</f>
        <v>-</v>
      </c>
      <c r="AF385" s="345" t="str">
        <f t="array" ref="AF385">IF(COUNT(IF($R$5:$R$84=$AC385,IF($G$5:$G$84=AF$397,$T$5:$T$84,"-")))=0,"-",COUNT(IF($R$5:$R$84=$AC385,IF($G$5:$G$84=AF$397,$T$5:$T$84,"-"))))</f>
        <v>-</v>
      </c>
      <c r="AG385" s="345" t="str">
        <f t="array" ref="AG385">IF(COUNT(IF($R$5:$R$84=$AC385,IF($G$5:$G$84=AG$397,$T$5:$T$84,"-")))=0,"-",COUNT(IF($R$5:$R$84=$AC385,IF($G$5:$G$84=AG$397,$T$5:$T$84,"-"))))</f>
        <v>-</v>
      </c>
      <c r="AH385" s="345" t="str">
        <f t="array" ref="AH385">IF(COUNT(IF($R$5:$R$84=$AC385,IF($G$5:$G$84=AH$397,$T$5:$T$84,"-")))=0,"-",COUNT(IF($R$5:$R$84=$AC385,IF($G$5:$G$84=AH$397,$T$5:$T$84,"-"))))</f>
        <v>-</v>
      </c>
      <c r="AI385" s="345" t="str">
        <f t="array" ref="AI385">IF(COUNT(IF($R$5:$R$84=$AC385,IF($G$5:$G$84=AI$397,$T$5:$T$84,"-")))=0,"-",COUNT(IF($R$5:$R$84=$AC385,IF($G$5:$G$84=AI$397,$T$5:$T$84,"-"))))</f>
        <v>-</v>
      </c>
      <c r="AJ385" s="345" t="str">
        <f t="array" ref="AJ385">IF(COUNT(IF($R$5:$R$84=$AC385,IF($G$5:$G$84=AJ$397,$T$5:$T$84,"-")))=0,"-",COUNT(IF($R$5:$R$84=$AC385,IF($G$5:$G$84=AJ$397,$T$5:$T$84,"-"))))</f>
        <v>-</v>
      </c>
      <c r="AK385" s="345" t="str">
        <f t="array" ref="AK385">IF(COUNT(IF($R$5:$R$84=$AC385,IF($G$5:$G$84=AK$397,$T$5:$T$84,"-")))=0,"-",COUNT(IF($R$5:$R$84=$AC385,IF($G$5:$G$84=AK$397,$T$5:$T$84,"-"))))</f>
        <v>-</v>
      </c>
      <c r="AL385" s="345" t="str">
        <f t="array" ref="AL385">IF(COUNT(IF($R$5:$R$84=$AC385,IF($G$5:$G$84=AL$397,$T$5:$T$84,"-")))=0,"-",COUNT(IF($R$5:$R$84=$AC385,IF($G$5:$G$84=AL$397,$T$5:$T$84,"-"))))</f>
        <v>-</v>
      </c>
      <c r="AM385" s="345" t="str">
        <f t="array" ref="AM385">IF(COUNT(IF($R$5:$R$84=$AC385,IF($G$5:$G$84=AM$397,$T$5:$T$84,"-")))=0,"-",COUNT(IF($R$5:$R$84=$AC385,IF($G$5:$G$84=AM$397,$T$5:$T$84,"-"))))</f>
        <v>-</v>
      </c>
      <c r="AN385" s="345" t="str">
        <f t="array" ref="AN385">IF(COUNT(IF($R$5:$R$84=$AC385,IF($G$5:$G$84=AN$397,$T$5:$T$84,"-")))=0,"-",COUNT(IF($R$5:$R$84=$AC385,IF($G$5:$G$84=AN$397,$T$5:$T$84,"-"))))</f>
        <v>-</v>
      </c>
      <c r="AO385" s="345" t="str">
        <f t="array" ref="AO385">IF(COUNT(IF($R$5:$R$84=$AC385,IF($G$5:$G$84=AO$397,$T$5:$T$84,"-")))=0,"-",COUNT(IF($R$5:$R$84=$AC385,IF($G$5:$G$84=AO$397,$T$5:$T$84,"-"))))</f>
        <v>-</v>
      </c>
      <c r="AP385" s="347">
        <f t="shared" si="51"/>
        <v>0</v>
      </c>
      <c r="AQ385" s="19"/>
      <c r="AR385" s="19"/>
      <c r="AS385" s="19"/>
      <c r="AT385" s="19"/>
      <c r="AU385" s="19"/>
      <c r="AV385" s="19"/>
      <c r="AW385" s="19"/>
      <c r="AX385" s="19"/>
      <c r="AY385" s="19"/>
      <c r="AZ385" s="19"/>
      <c r="BA385" s="19"/>
      <c r="BB385" s="19"/>
      <c r="BC385" s="19"/>
      <c r="BF385" s="12"/>
      <c r="BG385" s="12"/>
      <c r="BH385" s="12"/>
      <c r="BI385" s="12"/>
      <c r="BJ385" s="12"/>
      <c r="BK385" s="12"/>
      <c r="BL385" s="12"/>
      <c r="BM385" s="12"/>
      <c r="BN385" s="12"/>
      <c r="BO385" s="12"/>
      <c r="BP385" s="12"/>
      <c r="BQ385" s="12"/>
      <c r="BR385" s="12"/>
      <c r="BS385" s="12"/>
      <c r="BT385" s="12"/>
      <c r="BU385" s="12"/>
    </row>
    <row r="386" spans="1:73">
      <c r="A386" s="19"/>
      <c r="B386" s="19"/>
      <c r="C386" s="19"/>
      <c r="D386" s="19"/>
      <c r="E386" s="89"/>
      <c r="F386" s="89"/>
      <c r="G386" s="19"/>
      <c r="H386" s="90"/>
      <c r="I386" s="90"/>
      <c r="J386" s="19"/>
      <c r="K386" s="19"/>
      <c r="L386" s="19"/>
      <c r="M386" s="19"/>
      <c r="N386" s="19"/>
      <c r="O386" s="19"/>
      <c r="P386" s="19"/>
      <c r="Q386" s="19"/>
      <c r="R386" s="141"/>
      <c r="S386" s="141"/>
      <c r="T386" s="141"/>
      <c r="U386" s="141"/>
      <c r="V386" s="141"/>
      <c r="W386" s="141"/>
      <c r="X386" s="141"/>
      <c r="Y386" s="141"/>
      <c r="Z386" s="19"/>
      <c r="AA386" s="19"/>
      <c r="AB386" s="19"/>
      <c r="AC386" s="140">
        <v>9</v>
      </c>
      <c r="AD386" s="345">
        <f t="array" ref="AD386">IF(COUNT(IF($R$5:$R$84=$AC386,IF($G$5:$G$84=AD$397,$T$5:$T$84,"-")))=0,"-",COUNT(IF($R$5:$R$84=$AC386,IF($G$5:$G$84=AD$397,$T$5:$T$84,"-"))))</f>
        <v>2</v>
      </c>
      <c r="AE386" s="345" t="str">
        <f t="array" ref="AE386">IF(COUNT(IF($R$5:$R$84=$AC386,IF($G$5:$G$84=AE$397,$T$5:$T$84,"-")))=0,"-",COUNT(IF($R$5:$R$84=$AC386,IF($G$5:$G$84=AE$397,$T$5:$T$84,"-"))))</f>
        <v>-</v>
      </c>
      <c r="AF386" s="345" t="str">
        <f t="array" ref="AF386">IF(COUNT(IF($R$5:$R$84=$AC386,IF($G$5:$G$84=AF$397,$T$5:$T$84,"-")))=0,"-",COUNT(IF($R$5:$R$84=$AC386,IF($G$5:$G$84=AF$397,$T$5:$T$84,"-"))))</f>
        <v>-</v>
      </c>
      <c r="AG386" s="345" t="str">
        <f t="array" ref="AG386">IF(COUNT(IF($R$5:$R$84=$AC386,IF($G$5:$G$84=AG$397,$T$5:$T$84,"-")))=0,"-",COUNT(IF($R$5:$R$84=$AC386,IF($G$5:$G$84=AG$397,$T$5:$T$84,"-"))))</f>
        <v>-</v>
      </c>
      <c r="AH386" s="345" t="str">
        <f t="array" ref="AH386">IF(COUNT(IF($R$5:$R$84=$AC386,IF($G$5:$G$84=AH$397,$T$5:$T$84,"-")))=0,"-",COUNT(IF($R$5:$R$84=$AC386,IF($G$5:$G$84=AH$397,$T$5:$T$84,"-"))))</f>
        <v>-</v>
      </c>
      <c r="AI386" s="345" t="str">
        <f t="array" ref="AI386">IF(COUNT(IF($R$5:$R$84=$AC386,IF($G$5:$G$84=AI$397,$T$5:$T$84,"-")))=0,"-",COUNT(IF($R$5:$R$84=$AC386,IF($G$5:$G$84=AI$397,$T$5:$T$84,"-"))))</f>
        <v>-</v>
      </c>
      <c r="AJ386" s="345" t="str">
        <f t="array" ref="AJ386">IF(COUNT(IF($R$5:$R$84=$AC386,IF($G$5:$G$84=AJ$397,$T$5:$T$84,"-")))=0,"-",COUNT(IF($R$5:$R$84=$AC386,IF($G$5:$G$84=AJ$397,$T$5:$T$84,"-"))))</f>
        <v>-</v>
      </c>
      <c r="AK386" s="345" t="str">
        <f t="array" ref="AK386">IF(COUNT(IF($R$5:$R$84=$AC386,IF($G$5:$G$84=AK$397,$T$5:$T$84,"-")))=0,"-",COUNT(IF($R$5:$R$84=$AC386,IF($G$5:$G$84=AK$397,$T$5:$T$84,"-"))))</f>
        <v>-</v>
      </c>
      <c r="AL386" s="345" t="str">
        <f t="array" ref="AL386">IF(COUNT(IF($R$5:$R$84=$AC386,IF($G$5:$G$84=AL$397,$T$5:$T$84,"-")))=0,"-",COUNT(IF($R$5:$R$84=$AC386,IF($G$5:$G$84=AL$397,$T$5:$T$84,"-"))))</f>
        <v>-</v>
      </c>
      <c r="AM386" s="345" t="str">
        <f t="array" ref="AM386">IF(COUNT(IF($R$5:$R$84=$AC386,IF($G$5:$G$84=AM$397,$T$5:$T$84,"-")))=0,"-",COUNT(IF($R$5:$R$84=$AC386,IF($G$5:$G$84=AM$397,$T$5:$T$84,"-"))))</f>
        <v>-</v>
      </c>
      <c r="AN386" s="345" t="str">
        <f t="array" ref="AN386">IF(COUNT(IF($R$5:$R$84=$AC386,IF($G$5:$G$84=AN$397,$T$5:$T$84,"-")))=0,"-",COUNT(IF($R$5:$R$84=$AC386,IF($G$5:$G$84=AN$397,$T$5:$T$84,"-"))))</f>
        <v>-</v>
      </c>
      <c r="AO386" s="345" t="str">
        <f t="array" ref="AO386">IF(COUNT(IF($R$5:$R$84=$AC386,IF($G$5:$G$84=AO$397,$T$5:$T$84,"-")))=0,"-",COUNT(IF($R$5:$R$84=$AC386,IF($G$5:$G$84=AO$397,$T$5:$T$84,"-"))))</f>
        <v>-</v>
      </c>
      <c r="AP386" s="347">
        <f t="shared" si="51"/>
        <v>2</v>
      </c>
      <c r="AQ386" s="19"/>
      <c r="AR386" s="19"/>
      <c r="AS386" s="19"/>
      <c r="AT386" s="19"/>
      <c r="AU386" s="19"/>
      <c r="AV386" s="19"/>
      <c r="AW386" s="19"/>
      <c r="AX386" s="19"/>
      <c r="AY386" s="19"/>
      <c r="AZ386" s="19"/>
      <c r="BA386" s="19"/>
      <c r="BB386" s="19"/>
      <c r="BC386" s="19"/>
      <c r="BF386" s="12"/>
      <c r="BG386" s="12"/>
      <c r="BH386" s="12"/>
      <c r="BI386" s="12"/>
      <c r="BJ386" s="12"/>
      <c r="BK386" s="12"/>
      <c r="BL386" s="12"/>
      <c r="BM386" s="12"/>
      <c r="BN386" s="12"/>
      <c r="BO386" s="12"/>
      <c r="BP386" s="12"/>
      <c r="BQ386" s="12"/>
      <c r="BR386" s="12"/>
      <c r="BS386" s="12"/>
      <c r="BT386" s="12"/>
      <c r="BU386" s="12"/>
    </row>
    <row r="387" spans="1:73">
      <c r="A387" s="19"/>
      <c r="B387" s="19"/>
      <c r="C387" s="19"/>
      <c r="D387" s="19"/>
      <c r="E387" s="89"/>
      <c r="F387" s="89"/>
      <c r="G387" s="19"/>
      <c r="H387" s="90"/>
      <c r="I387" s="90"/>
      <c r="J387" s="19"/>
      <c r="K387" s="19"/>
      <c r="L387" s="19"/>
      <c r="M387" s="19"/>
      <c r="N387" s="19"/>
      <c r="O387" s="19"/>
      <c r="P387" s="19"/>
      <c r="Q387" s="19"/>
      <c r="R387" s="141"/>
      <c r="S387" s="141"/>
      <c r="T387" s="141"/>
      <c r="U387" s="141"/>
      <c r="V387" s="141"/>
      <c r="W387" s="141"/>
      <c r="X387" s="141"/>
      <c r="Y387" s="141"/>
      <c r="Z387" s="19"/>
      <c r="AA387" s="19"/>
      <c r="AB387" s="19"/>
      <c r="AC387" s="140">
        <v>10</v>
      </c>
      <c r="AD387" s="345">
        <f t="array" ref="AD387">IF(COUNT(IF($R$5:$R$84=$AC387,IF($G$5:$G$84=AD$397,$T$5:$T$84,"-")))=0,"-",COUNT(IF($R$5:$R$84=$AC387,IF($G$5:$G$84=AD$397,$T$5:$T$84,"-"))))</f>
        <v>1</v>
      </c>
      <c r="AE387" s="345" t="str">
        <f t="array" ref="AE387">IF(COUNT(IF($R$5:$R$84=$AC387,IF($G$5:$G$84=AE$397,$T$5:$T$84,"-")))=0,"-",COUNT(IF($R$5:$R$84=$AC387,IF($G$5:$G$84=AE$397,$T$5:$T$84,"-"))))</f>
        <v>-</v>
      </c>
      <c r="AF387" s="345" t="str">
        <f t="array" ref="AF387">IF(COUNT(IF($R$5:$R$84=$AC387,IF($G$5:$G$84=AF$397,$T$5:$T$84,"-")))=0,"-",COUNT(IF($R$5:$R$84=$AC387,IF($G$5:$G$84=AF$397,$T$5:$T$84,"-"))))</f>
        <v>-</v>
      </c>
      <c r="AG387" s="345" t="str">
        <f t="array" ref="AG387">IF(COUNT(IF($R$5:$R$84=$AC387,IF($G$5:$G$84=AG$397,$T$5:$T$84,"-")))=0,"-",COUNT(IF($R$5:$R$84=$AC387,IF($G$5:$G$84=AG$397,$T$5:$T$84,"-"))))</f>
        <v>-</v>
      </c>
      <c r="AH387" s="345" t="str">
        <f t="array" ref="AH387">IF(COUNT(IF($R$5:$R$84=$AC387,IF($G$5:$G$84=AH$397,$T$5:$T$84,"-")))=0,"-",COUNT(IF($R$5:$R$84=$AC387,IF($G$5:$G$84=AH$397,$T$5:$T$84,"-"))))</f>
        <v>-</v>
      </c>
      <c r="AI387" s="345" t="str">
        <f t="array" ref="AI387">IF(COUNT(IF($R$5:$R$84=$AC387,IF($G$5:$G$84=AI$397,$T$5:$T$84,"-")))=0,"-",COUNT(IF($R$5:$R$84=$AC387,IF($G$5:$G$84=AI$397,$T$5:$T$84,"-"))))</f>
        <v>-</v>
      </c>
      <c r="AJ387" s="345" t="str">
        <f t="array" ref="AJ387">IF(COUNT(IF($R$5:$R$84=$AC387,IF($G$5:$G$84=AJ$397,$T$5:$T$84,"-")))=0,"-",COUNT(IF($R$5:$R$84=$AC387,IF($G$5:$G$84=AJ$397,$T$5:$T$84,"-"))))</f>
        <v>-</v>
      </c>
      <c r="AK387" s="345" t="str">
        <f t="array" ref="AK387">IF(COUNT(IF($R$5:$R$84=$AC387,IF($G$5:$G$84=AK$397,$T$5:$T$84,"-")))=0,"-",COUNT(IF($R$5:$R$84=$AC387,IF($G$5:$G$84=AK$397,$T$5:$T$84,"-"))))</f>
        <v>-</v>
      </c>
      <c r="AL387" s="345" t="str">
        <f t="array" ref="AL387">IF(COUNT(IF($R$5:$R$84=$AC387,IF($G$5:$G$84=AL$397,$T$5:$T$84,"-")))=0,"-",COUNT(IF($R$5:$R$84=$AC387,IF($G$5:$G$84=AL$397,$T$5:$T$84,"-"))))</f>
        <v>-</v>
      </c>
      <c r="AM387" s="345" t="str">
        <f t="array" ref="AM387">IF(COUNT(IF($R$5:$R$84=$AC387,IF($G$5:$G$84=AM$397,$T$5:$T$84,"-")))=0,"-",COUNT(IF($R$5:$R$84=$AC387,IF($G$5:$G$84=AM$397,$T$5:$T$84,"-"))))</f>
        <v>-</v>
      </c>
      <c r="AN387" s="345" t="str">
        <f t="array" ref="AN387">IF(COUNT(IF($R$5:$R$84=$AC387,IF($G$5:$G$84=AN$397,$T$5:$T$84,"-")))=0,"-",COUNT(IF($R$5:$R$84=$AC387,IF($G$5:$G$84=AN$397,$T$5:$T$84,"-"))))</f>
        <v>-</v>
      </c>
      <c r="AO387" s="345" t="str">
        <f t="array" ref="AO387">IF(COUNT(IF($R$5:$R$84=$AC387,IF($G$5:$G$84=AO$397,$T$5:$T$84,"-")))=0,"-",COUNT(IF($R$5:$R$84=$AC387,IF($G$5:$G$84=AO$397,$T$5:$T$84,"-"))))</f>
        <v>-</v>
      </c>
      <c r="AP387" s="347">
        <f t="shared" si="51"/>
        <v>1</v>
      </c>
      <c r="AQ387" s="19"/>
      <c r="AR387" s="19"/>
      <c r="AS387" s="19"/>
      <c r="AT387" s="19"/>
      <c r="AU387" s="19"/>
      <c r="AV387" s="19"/>
      <c r="AW387" s="19"/>
      <c r="AX387" s="19"/>
      <c r="AY387" s="19"/>
      <c r="AZ387" s="19"/>
      <c r="BA387" s="19"/>
      <c r="BB387" s="19"/>
      <c r="BC387" s="19"/>
      <c r="BF387" s="12"/>
      <c r="BG387" s="12"/>
      <c r="BH387" s="12"/>
      <c r="BI387" s="12"/>
      <c r="BJ387" s="12"/>
      <c r="BK387" s="12"/>
      <c r="BL387" s="12"/>
      <c r="BM387" s="12"/>
      <c r="BN387" s="12"/>
      <c r="BO387" s="12"/>
      <c r="BP387" s="12"/>
      <c r="BQ387" s="12"/>
      <c r="BR387" s="12"/>
      <c r="BS387" s="12"/>
      <c r="BT387" s="12"/>
      <c r="BU387" s="12"/>
    </row>
    <row r="388" spans="1:73">
      <c r="A388" s="19"/>
      <c r="B388" s="19"/>
      <c r="C388" s="19"/>
      <c r="D388" s="19"/>
      <c r="E388" s="89"/>
      <c r="F388" s="89"/>
      <c r="G388" s="19"/>
      <c r="H388" s="90"/>
      <c r="I388" s="90"/>
      <c r="J388" s="19"/>
      <c r="K388" s="19"/>
      <c r="L388" s="19"/>
      <c r="M388" s="19"/>
      <c r="N388" s="19"/>
      <c r="O388" s="19"/>
      <c r="P388" s="19"/>
      <c r="Q388" s="19"/>
      <c r="R388" s="141"/>
      <c r="S388" s="141"/>
      <c r="T388" s="141"/>
      <c r="U388" s="141"/>
      <c r="V388" s="141"/>
      <c r="W388" s="141"/>
      <c r="X388" s="141"/>
      <c r="Y388" s="141"/>
      <c r="Z388" s="19"/>
      <c r="AA388" s="19"/>
      <c r="AB388" s="19"/>
      <c r="AC388" s="140">
        <v>11</v>
      </c>
      <c r="AD388" s="345" t="str">
        <f t="array" ref="AD388">IF(COUNT(IF($R$5:$R$84=$AC388,IF($G$5:$G$84=AD$397,$T$5:$T$84,"-")))=0,"-",COUNT(IF($R$5:$R$84=$AC388,IF($G$5:$G$84=AD$397,$T$5:$T$84,"-"))))</f>
        <v>-</v>
      </c>
      <c r="AE388" s="345" t="str">
        <f t="array" ref="AE388">IF(COUNT(IF($R$5:$R$84=$AC388,IF($G$5:$G$84=AE$397,$T$5:$T$84,"-")))=0,"-",COUNT(IF($R$5:$R$84=$AC388,IF($G$5:$G$84=AE$397,$T$5:$T$84,"-"))))</f>
        <v>-</v>
      </c>
      <c r="AF388" s="345" t="str">
        <f t="array" ref="AF388">IF(COUNT(IF($R$5:$R$84=$AC388,IF($G$5:$G$84=AF$397,$T$5:$T$84,"-")))=0,"-",COUNT(IF($R$5:$R$84=$AC388,IF($G$5:$G$84=AF$397,$T$5:$T$84,"-"))))</f>
        <v>-</v>
      </c>
      <c r="AG388" s="345" t="str">
        <f t="array" ref="AG388">IF(COUNT(IF($R$5:$R$84=$AC388,IF($G$5:$G$84=AG$397,$T$5:$T$84,"-")))=0,"-",COUNT(IF($R$5:$R$84=$AC388,IF($G$5:$G$84=AG$397,$T$5:$T$84,"-"))))</f>
        <v>-</v>
      </c>
      <c r="AH388" s="345" t="str">
        <f t="array" ref="AH388">IF(COUNT(IF($R$5:$R$84=$AC388,IF($G$5:$G$84=AH$397,$T$5:$T$84,"-")))=0,"-",COUNT(IF($R$5:$R$84=$AC388,IF($G$5:$G$84=AH$397,$T$5:$T$84,"-"))))</f>
        <v>-</v>
      </c>
      <c r="AI388" s="345" t="str">
        <f t="array" ref="AI388">IF(COUNT(IF($R$5:$R$84=$AC388,IF($G$5:$G$84=AI$397,$T$5:$T$84,"-")))=0,"-",COUNT(IF($R$5:$R$84=$AC388,IF($G$5:$G$84=AI$397,$T$5:$T$84,"-"))))</f>
        <v>-</v>
      </c>
      <c r="AJ388" s="345" t="str">
        <f t="array" ref="AJ388">IF(COUNT(IF($R$5:$R$84=$AC388,IF($G$5:$G$84=AJ$397,$T$5:$T$84,"-")))=0,"-",COUNT(IF($R$5:$R$84=$AC388,IF($G$5:$G$84=AJ$397,$T$5:$T$84,"-"))))</f>
        <v>-</v>
      </c>
      <c r="AK388" s="345" t="str">
        <f t="array" ref="AK388">IF(COUNT(IF($R$5:$R$84=$AC388,IF($G$5:$G$84=AK$397,$T$5:$T$84,"-")))=0,"-",COUNT(IF($R$5:$R$84=$AC388,IF($G$5:$G$84=AK$397,$T$5:$T$84,"-"))))</f>
        <v>-</v>
      </c>
      <c r="AL388" s="345" t="str">
        <f t="array" ref="AL388">IF(COUNT(IF($R$5:$R$84=$AC388,IF($G$5:$G$84=AL$397,$T$5:$T$84,"-")))=0,"-",COUNT(IF($R$5:$R$84=$AC388,IF($G$5:$G$84=AL$397,$T$5:$T$84,"-"))))</f>
        <v>-</v>
      </c>
      <c r="AM388" s="345" t="str">
        <f t="array" ref="AM388">IF(COUNT(IF($R$5:$R$84=$AC388,IF($G$5:$G$84=AM$397,$T$5:$T$84,"-")))=0,"-",COUNT(IF($R$5:$R$84=$AC388,IF($G$5:$G$84=AM$397,$T$5:$T$84,"-"))))</f>
        <v>-</v>
      </c>
      <c r="AN388" s="345" t="str">
        <f t="array" ref="AN388">IF(COUNT(IF($R$5:$R$84=$AC388,IF($G$5:$G$84=AN$397,$T$5:$T$84,"-")))=0,"-",COUNT(IF($R$5:$R$84=$AC388,IF($G$5:$G$84=AN$397,$T$5:$T$84,"-"))))</f>
        <v>-</v>
      </c>
      <c r="AO388" s="345" t="str">
        <f t="array" ref="AO388">IF(COUNT(IF($R$5:$R$84=$AC388,IF($G$5:$G$84=AO$397,$T$5:$T$84,"-")))=0,"-",COUNT(IF($R$5:$R$84=$AC388,IF($G$5:$G$84=AO$397,$T$5:$T$84,"-"))))</f>
        <v>-</v>
      </c>
      <c r="AP388" s="347">
        <f t="shared" si="51"/>
        <v>0</v>
      </c>
      <c r="AQ388" s="19"/>
      <c r="AR388" s="19"/>
      <c r="AS388" s="19"/>
      <c r="AT388" s="19"/>
      <c r="AU388" s="19"/>
      <c r="AV388" s="19"/>
      <c r="AW388" s="19"/>
      <c r="AX388" s="19"/>
      <c r="AY388" s="19"/>
      <c r="AZ388" s="19"/>
      <c r="BA388" s="19"/>
      <c r="BB388" s="19"/>
      <c r="BC388" s="19"/>
      <c r="BF388" s="12"/>
      <c r="BG388" s="12"/>
      <c r="BH388" s="12"/>
      <c r="BI388" s="12"/>
      <c r="BJ388" s="12"/>
      <c r="BK388" s="12"/>
      <c r="BL388" s="12"/>
      <c r="BM388" s="12"/>
      <c r="BN388" s="12"/>
      <c r="BO388" s="12"/>
      <c r="BP388" s="12"/>
      <c r="BQ388" s="12"/>
      <c r="BR388" s="12"/>
      <c r="BS388" s="12"/>
      <c r="BT388" s="12"/>
      <c r="BU388" s="12"/>
    </row>
    <row r="389" spans="1:73">
      <c r="A389" s="19"/>
      <c r="B389" s="19"/>
      <c r="C389" s="19"/>
      <c r="D389" s="19"/>
      <c r="E389" s="89"/>
      <c r="F389" s="89"/>
      <c r="G389" s="19"/>
      <c r="H389" s="90"/>
      <c r="I389" s="90"/>
      <c r="J389" s="19"/>
      <c r="K389" s="19"/>
      <c r="L389" s="19"/>
      <c r="M389" s="19"/>
      <c r="N389" s="19"/>
      <c r="O389" s="19"/>
      <c r="P389" s="19"/>
      <c r="Q389" s="19"/>
      <c r="R389" s="141"/>
      <c r="S389" s="141"/>
      <c r="T389" s="141"/>
      <c r="U389" s="141"/>
      <c r="V389" s="141"/>
      <c r="W389" s="141"/>
      <c r="X389" s="141"/>
      <c r="Y389" s="141"/>
      <c r="Z389" s="19"/>
      <c r="AA389" s="19"/>
      <c r="AB389" s="19"/>
      <c r="AC389" s="140">
        <v>12</v>
      </c>
      <c r="AD389" s="345" t="str">
        <f t="array" ref="AD389">IF(COUNT(IF($R$5:$R$84=$AC389,IF($G$5:$G$84=AD$397,$T$5:$T$84,"-")))=0,"-",COUNT(IF($R$5:$R$84=$AC389,IF($G$5:$G$84=AD$397,$T$5:$T$84,"-"))))</f>
        <v>-</v>
      </c>
      <c r="AE389" s="345" t="str">
        <f t="array" ref="AE389">IF(COUNT(IF($R$5:$R$84=$AC389,IF($G$5:$G$84=AE$397,$T$5:$T$84,"-")))=0,"-",COUNT(IF($R$5:$R$84=$AC389,IF($G$5:$G$84=AE$397,$T$5:$T$84,"-"))))</f>
        <v>-</v>
      </c>
      <c r="AF389" s="345" t="str">
        <f t="array" ref="AF389">IF(COUNT(IF($R$5:$R$84=$AC389,IF($G$5:$G$84=AF$397,$T$5:$T$84,"-")))=0,"-",COUNT(IF($R$5:$R$84=$AC389,IF($G$5:$G$84=AF$397,$T$5:$T$84,"-"))))</f>
        <v>-</v>
      </c>
      <c r="AG389" s="345" t="str">
        <f t="array" ref="AG389">IF(COUNT(IF($R$5:$R$84=$AC389,IF($G$5:$G$84=AG$397,$T$5:$T$84,"-")))=0,"-",COUNT(IF($R$5:$R$84=$AC389,IF($G$5:$G$84=AG$397,$T$5:$T$84,"-"))))</f>
        <v>-</v>
      </c>
      <c r="AH389" s="345" t="str">
        <f t="array" ref="AH389">IF(COUNT(IF($R$5:$R$84=$AC389,IF($G$5:$G$84=AH$397,$T$5:$T$84,"-")))=0,"-",COUNT(IF($R$5:$R$84=$AC389,IF($G$5:$G$84=AH$397,$T$5:$T$84,"-"))))</f>
        <v>-</v>
      </c>
      <c r="AI389" s="345" t="str">
        <f t="array" ref="AI389">IF(COUNT(IF($R$5:$R$84=$AC389,IF($G$5:$G$84=AI$397,$T$5:$T$84,"-")))=0,"-",COUNT(IF($R$5:$R$84=$AC389,IF($G$5:$G$84=AI$397,$T$5:$T$84,"-"))))</f>
        <v>-</v>
      </c>
      <c r="AJ389" s="345" t="str">
        <f t="array" ref="AJ389">IF(COUNT(IF($R$5:$R$84=$AC389,IF($G$5:$G$84=AJ$397,$T$5:$T$84,"-")))=0,"-",COUNT(IF($R$5:$R$84=$AC389,IF($G$5:$G$84=AJ$397,$T$5:$T$84,"-"))))</f>
        <v>-</v>
      </c>
      <c r="AK389" s="345" t="str">
        <f t="array" ref="AK389">IF(COUNT(IF($R$5:$R$84=$AC389,IF($G$5:$G$84=AK$397,$T$5:$T$84,"-")))=0,"-",COUNT(IF($R$5:$R$84=$AC389,IF($G$5:$G$84=AK$397,$T$5:$T$84,"-"))))</f>
        <v>-</v>
      </c>
      <c r="AL389" s="345" t="str">
        <f t="array" ref="AL389">IF(COUNT(IF($R$5:$R$84=$AC389,IF($G$5:$G$84=AL$397,$T$5:$T$84,"-")))=0,"-",COUNT(IF($R$5:$R$84=$AC389,IF($G$5:$G$84=AL$397,$T$5:$T$84,"-"))))</f>
        <v>-</v>
      </c>
      <c r="AM389" s="345" t="str">
        <f t="array" ref="AM389">IF(COUNT(IF($R$5:$R$84=$AC389,IF($G$5:$G$84=AM$397,$T$5:$T$84,"-")))=0,"-",COUNT(IF($R$5:$R$84=$AC389,IF($G$5:$G$84=AM$397,$T$5:$T$84,"-"))))</f>
        <v>-</v>
      </c>
      <c r="AN389" s="345" t="str">
        <f t="array" ref="AN389">IF(COUNT(IF($R$5:$R$84=$AC389,IF($G$5:$G$84=AN$397,$T$5:$T$84,"-")))=0,"-",COUNT(IF($R$5:$R$84=$AC389,IF($G$5:$G$84=AN$397,$T$5:$T$84,"-"))))</f>
        <v>-</v>
      </c>
      <c r="AO389" s="345" t="str">
        <f t="array" ref="AO389">IF(COUNT(IF($R$5:$R$84=$AC389,IF($G$5:$G$84=AO$397,$T$5:$T$84,"-")))=0,"-",COUNT(IF($R$5:$R$84=$AC389,IF($G$5:$G$84=AO$397,$T$5:$T$84,"-"))))</f>
        <v>-</v>
      </c>
      <c r="AP389" s="347">
        <f t="shared" si="51"/>
        <v>0</v>
      </c>
      <c r="AQ389" s="19"/>
      <c r="AR389" s="19"/>
      <c r="AS389" s="19"/>
      <c r="AT389" s="19"/>
      <c r="AU389" s="19"/>
      <c r="AV389" s="19"/>
      <c r="AW389" s="19"/>
      <c r="AX389" s="19"/>
      <c r="AY389" s="19"/>
      <c r="AZ389" s="19"/>
      <c r="BA389" s="19"/>
      <c r="BB389" s="19"/>
      <c r="BC389" s="19"/>
      <c r="BF389" s="12"/>
      <c r="BG389" s="12"/>
      <c r="BH389" s="12"/>
      <c r="BI389" s="12"/>
      <c r="BJ389" s="12"/>
      <c r="BK389" s="12"/>
      <c r="BL389" s="12"/>
      <c r="BM389" s="12"/>
      <c r="BN389" s="12"/>
      <c r="BO389" s="12"/>
      <c r="BP389" s="12"/>
      <c r="BQ389" s="12"/>
      <c r="BR389" s="12"/>
      <c r="BS389" s="12"/>
      <c r="BT389" s="12"/>
      <c r="BU389" s="12"/>
    </row>
    <row r="390" spans="1:73">
      <c r="A390" s="19"/>
      <c r="B390" s="19"/>
      <c r="C390" s="19"/>
      <c r="D390" s="19"/>
      <c r="E390" s="89"/>
      <c r="F390" s="89"/>
      <c r="G390" s="19"/>
      <c r="H390" s="90"/>
      <c r="I390" s="90"/>
      <c r="J390" s="19"/>
      <c r="K390" s="19"/>
      <c r="L390" s="19"/>
      <c r="M390" s="19"/>
      <c r="N390" s="19"/>
      <c r="O390" s="19"/>
      <c r="P390" s="19"/>
      <c r="Q390" s="19"/>
      <c r="R390" s="141"/>
      <c r="S390" s="141"/>
      <c r="T390" s="141"/>
      <c r="U390" s="141"/>
      <c r="V390" s="141"/>
      <c r="W390" s="141"/>
      <c r="X390" s="141"/>
      <c r="Y390" s="141"/>
      <c r="Z390" s="19"/>
      <c r="AA390" s="19"/>
      <c r="AB390" s="19"/>
      <c r="AC390" s="140">
        <v>13</v>
      </c>
      <c r="AD390" s="345" t="str">
        <f t="array" ref="AD390">IF(COUNT(IF($R$5:$R$84=$AC390,IF($G$5:$G$84=AD$397,$T$5:$T$84,"-")))=0,"-",COUNT(IF($R$5:$R$84=$AC390,IF($G$5:$G$84=AD$397,$T$5:$T$84,"-"))))</f>
        <v>-</v>
      </c>
      <c r="AE390" s="345" t="str">
        <f t="array" ref="AE390">IF(COUNT(IF($R$5:$R$84=$AC390,IF($G$5:$G$84=AE$397,$T$5:$T$84,"-")))=0,"-",COUNT(IF($R$5:$R$84=$AC390,IF($G$5:$G$84=AE$397,$T$5:$T$84,"-"))))</f>
        <v>-</v>
      </c>
      <c r="AF390" s="345" t="str">
        <f t="array" ref="AF390">IF(COUNT(IF($R$5:$R$84=$AC390,IF($G$5:$G$84=AF$397,$T$5:$T$84,"-")))=0,"-",COUNT(IF($R$5:$R$84=$AC390,IF($G$5:$G$84=AF$397,$T$5:$T$84,"-"))))</f>
        <v>-</v>
      </c>
      <c r="AG390" s="345" t="str">
        <f t="array" ref="AG390">IF(COUNT(IF($R$5:$R$84=$AC390,IF($G$5:$G$84=AG$397,$T$5:$T$84,"-")))=0,"-",COUNT(IF($R$5:$R$84=$AC390,IF($G$5:$G$84=AG$397,$T$5:$T$84,"-"))))</f>
        <v>-</v>
      </c>
      <c r="AH390" s="345" t="str">
        <f t="array" ref="AH390">IF(COUNT(IF($R$5:$R$84=$AC390,IF($G$5:$G$84=AH$397,$T$5:$T$84,"-")))=0,"-",COUNT(IF($R$5:$R$84=$AC390,IF($G$5:$G$84=AH$397,$T$5:$T$84,"-"))))</f>
        <v>-</v>
      </c>
      <c r="AI390" s="345" t="str">
        <f t="array" ref="AI390">IF(COUNT(IF($R$5:$R$84=$AC390,IF($G$5:$G$84=AI$397,$T$5:$T$84,"-")))=0,"-",COUNT(IF($R$5:$R$84=$AC390,IF($G$5:$G$84=AI$397,$T$5:$T$84,"-"))))</f>
        <v>-</v>
      </c>
      <c r="AJ390" s="345" t="str">
        <f t="array" ref="AJ390">IF(COUNT(IF($R$5:$R$84=$AC390,IF($G$5:$G$84=AJ$397,$T$5:$T$84,"-")))=0,"-",COUNT(IF($R$5:$R$84=$AC390,IF($G$5:$G$84=AJ$397,$T$5:$T$84,"-"))))</f>
        <v>-</v>
      </c>
      <c r="AK390" s="345" t="str">
        <f t="array" ref="AK390">IF(COUNT(IF($R$5:$R$84=$AC390,IF($G$5:$G$84=AK$397,$T$5:$T$84,"-")))=0,"-",COUNT(IF($R$5:$R$84=$AC390,IF($G$5:$G$84=AK$397,$T$5:$T$84,"-"))))</f>
        <v>-</v>
      </c>
      <c r="AL390" s="345" t="str">
        <f t="array" ref="AL390">IF(COUNT(IF($R$5:$R$84=$AC390,IF($G$5:$G$84=AL$397,$T$5:$T$84,"-")))=0,"-",COUNT(IF($R$5:$R$84=$AC390,IF($G$5:$G$84=AL$397,$T$5:$T$84,"-"))))</f>
        <v>-</v>
      </c>
      <c r="AM390" s="345" t="str">
        <f t="array" ref="AM390">IF(COUNT(IF($R$5:$R$84=$AC390,IF($G$5:$G$84=AM$397,$T$5:$T$84,"-")))=0,"-",COUNT(IF($R$5:$R$84=$AC390,IF($G$5:$G$84=AM$397,$T$5:$T$84,"-"))))</f>
        <v>-</v>
      </c>
      <c r="AN390" s="345" t="str">
        <f t="array" ref="AN390">IF(COUNT(IF($R$5:$R$84=$AC390,IF($G$5:$G$84=AN$397,$T$5:$T$84,"-")))=0,"-",COUNT(IF($R$5:$R$84=$AC390,IF($G$5:$G$84=AN$397,$T$5:$T$84,"-"))))</f>
        <v>-</v>
      </c>
      <c r="AO390" s="345" t="str">
        <f t="array" ref="AO390">IF(COUNT(IF($R$5:$R$84=$AC390,IF($G$5:$G$84=AO$397,$T$5:$T$84,"-")))=0,"-",COUNT(IF($R$5:$R$84=$AC390,IF($G$5:$G$84=AO$397,$T$5:$T$84,"-"))))</f>
        <v>-</v>
      </c>
      <c r="AP390" s="347">
        <f t="shared" si="51"/>
        <v>0</v>
      </c>
      <c r="AQ390" s="19"/>
      <c r="AR390" s="19"/>
      <c r="AS390" s="19"/>
      <c r="AT390" s="19"/>
      <c r="AU390" s="19"/>
      <c r="AV390" s="19"/>
      <c r="AW390" s="19"/>
      <c r="AX390" s="19"/>
      <c r="AY390" s="19"/>
      <c r="AZ390" s="19"/>
      <c r="BA390" s="19"/>
      <c r="BB390" s="19"/>
      <c r="BC390" s="19"/>
      <c r="BF390" s="12"/>
      <c r="BG390" s="12"/>
      <c r="BH390" s="12"/>
      <c r="BI390" s="12"/>
      <c r="BJ390" s="12"/>
      <c r="BK390" s="12"/>
      <c r="BL390" s="12"/>
      <c r="BM390" s="12"/>
      <c r="BN390" s="12"/>
      <c r="BO390" s="12"/>
      <c r="BP390" s="12"/>
      <c r="BQ390" s="12"/>
      <c r="BR390" s="12"/>
      <c r="BS390" s="12"/>
      <c r="BT390" s="12"/>
      <c r="BU390" s="12"/>
    </row>
    <row r="391" spans="1:73">
      <c r="A391" s="19"/>
      <c r="B391" s="19"/>
      <c r="C391" s="19"/>
      <c r="D391" s="19"/>
      <c r="E391" s="89"/>
      <c r="F391" s="89"/>
      <c r="G391" s="19"/>
      <c r="H391" s="90"/>
      <c r="I391" s="90"/>
      <c r="J391" s="19"/>
      <c r="K391" s="19"/>
      <c r="L391" s="19"/>
      <c r="M391" s="19"/>
      <c r="N391" s="19"/>
      <c r="O391" s="19"/>
      <c r="P391" s="19"/>
      <c r="Q391" s="19"/>
      <c r="R391" s="141"/>
      <c r="S391" s="141"/>
      <c r="T391" s="141"/>
      <c r="U391" s="141"/>
      <c r="V391" s="141"/>
      <c r="W391" s="141"/>
      <c r="X391" s="141"/>
      <c r="Y391" s="141"/>
      <c r="Z391" s="19"/>
      <c r="AA391" s="19"/>
      <c r="AB391" s="19"/>
      <c r="AC391" s="140">
        <v>14</v>
      </c>
      <c r="AD391" s="345" t="str">
        <f t="array" ref="AD391">IF(COUNT(IF($R$5:$R$84=$AC391,IF($G$5:$G$84=AD$397,$T$5:$T$84,"-")))=0,"-",COUNT(IF($R$5:$R$84=$AC391,IF($G$5:$G$84=AD$397,$T$5:$T$84,"-"))))</f>
        <v>-</v>
      </c>
      <c r="AE391" s="345" t="str">
        <f t="array" ref="AE391">IF(COUNT(IF($R$5:$R$84=$AC391,IF($G$5:$G$84=AE$397,$T$5:$T$84,"-")))=0,"-",COUNT(IF($R$5:$R$84=$AC391,IF($G$5:$G$84=AE$397,$T$5:$T$84,"-"))))</f>
        <v>-</v>
      </c>
      <c r="AF391" s="345" t="str">
        <f t="array" ref="AF391">IF(COUNT(IF($R$5:$R$84=$AC391,IF($G$5:$G$84=AF$397,$T$5:$T$84,"-")))=0,"-",COUNT(IF($R$5:$R$84=$AC391,IF($G$5:$G$84=AF$397,$T$5:$T$84,"-"))))</f>
        <v>-</v>
      </c>
      <c r="AG391" s="345" t="str">
        <f t="array" ref="AG391">IF(COUNT(IF($R$5:$R$84=$AC391,IF($G$5:$G$84=AG$397,$T$5:$T$84,"-")))=0,"-",COUNT(IF($R$5:$R$84=$AC391,IF($G$5:$G$84=AG$397,$T$5:$T$84,"-"))))</f>
        <v>-</v>
      </c>
      <c r="AH391" s="345" t="str">
        <f t="array" ref="AH391">IF(COUNT(IF($R$5:$R$84=$AC391,IF($G$5:$G$84=AH$397,$T$5:$T$84,"-")))=0,"-",COUNT(IF($R$5:$R$84=$AC391,IF($G$5:$G$84=AH$397,$T$5:$T$84,"-"))))</f>
        <v>-</v>
      </c>
      <c r="AI391" s="345" t="str">
        <f t="array" ref="AI391">IF(COUNT(IF($R$5:$R$84=$AC391,IF($G$5:$G$84=AI$397,$T$5:$T$84,"-")))=0,"-",COUNT(IF($R$5:$R$84=$AC391,IF($G$5:$G$84=AI$397,$T$5:$T$84,"-"))))</f>
        <v>-</v>
      </c>
      <c r="AJ391" s="345" t="str">
        <f t="array" ref="AJ391">IF(COUNT(IF($R$5:$R$84=$AC391,IF($G$5:$G$84=AJ$397,$T$5:$T$84,"-")))=0,"-",COUNT(IF($R$5:$R$84=$AC391,IF($G$5:$G$84=AJ$397,$T$5:$T$84,"-"))))</f>
        <v>-</v>
      </c>
      <c r="AK391" s="345" t="str">
        <f t="array" ref="AK391">IF(COUNT(IF($R$5:$R$84=$AC391,IF($G$5:$G$84=AK$397,$T$5:$T$84,"-")))=0,"-",COUNT(IF($R$5:$R$84=$AC391,IF($G$5:$G$84=AK$397,$T$5:$T$84,"-"))))</f>
        <v>-</v>
      </c>
      <c r="AL391" s="345" t="str">
        <f t="array" ref="AL391">IF(COUNT(IF($R$5:$R$84=$AC391,IF($G$5:$G$84=AL$397,$T$5:$T$84,"-")))=0,"-",COUNT(IF($R$5:$R$84=$AC391,IF($G$5:$G$84=AL$397,$T$5:$T$84,"-"))))</f>
        <v>-</v>
      </c>
      <c r="AM391" s="345" t="str">
        <f t="array" ref="AM391">IF(COUNT(IF($R$5:$R$84=$AC391,IF($G$5:$G$84=AM$397,$T$5:$T$84,"-")))=0,"-",COUNT(IF($R$5:$R$84=$AC391,IF($G$5:$G$84=AM$397,$T$5:$T$84,"-"))))</f>
        <v>-</v>
      </c>
      <c r="AN391" s="345" t="str">
        <f t="array" ref="AN391">IF(COUNT(IF($R$5:$R$84=$AC391,IF($G$5:$G$84=AN$397,$T$5:$T$84,"-")))=0,"-",COUNT(IF($R$5:$R$84=$AC391,IF($G$5:$G$84=AN$397,$T$5:$T$84,"-"))))</f>
        <v>-</v>
      </c>
      <c r="AO391" s="345" t="str">
        <f t="array" ref="AO391">IF(COUNT(IF($R$5:$R$84=$AC391,IF($G$5:$G$84=AO$397,$T$5:$T$84,"-")))=0,"-",COUNT(IF($R$5:$R$84=$AC391,IF($G$5:$G$84=AO$397,$T$5:$T$84,"-"))))</f>
        <v>-</v>
      </c>
      <c r="AP391" s="347">
        <f t="shared" si="51"/>
        <v>0</v>
      </c>
      <c r="AQ391" s="19"/>
      <c r="AR391" s="19"/>
      <c r="AS391" s="19"/>
      <c r="AT391" s="19"/>
      <c r="AU391" s="19"/>
      <c r="AV391" s="19"/>
      <c r="AW391" s="19"/>
      <c r="AX391" s="19"/>
      <c r="AY391" s="19"/>
      <c r="AZ391" s="19"/>
      <c r="BA391" s="19"/>
      <c r="BB391" s="19"/>
      <c r="BC391" s="19"/>
      <c r="BF391" s="12"/>
      <c r="BG391" s="12"/>
      <c r="BH391" s="12"/>
      <c r="BI391" s="12"/>
      <c r="BJ391" s="12"/>
      <c r="BK391" s="12"/>
      <c r="BL391" s="12"/>
      <c r="BM391" s="12"/>
      <c r="BN391" s="12"/>
      <c r="BO391" s="12"/>
      <c r="BP391" s="12"/>
      <c r="BQ391" s="12"/>
      <c r="BR391" s="12"/>
      <c r="BS391" s="12"/>
      <c r="BT391" s="12"/>
      <c r="BU391" s="12"/>
    </row>
    <row r="392" spans="1:73">
      <c r="A392" s="19"/>
      <c r="B392" s="19"/>
      <c r="C392" s="19"/>
      <c r="D392" s="19"/>
      <c r="E392" s="89"/>
      <c r="F392" s="89"/>
      <c r="G392" s="19"/>
      <c r="H392" s="90"/>
      <c r="I392" s="90"/>
      <c r="J392" s="19"/>
      <c r="K392" s="19"/>
      <c r="L392" s="19"/>
      <c r="M392" s="19"/>
      <c r="N392" s="19"/>
      <c r="O392" s="19"/>
      <c r="P392" s="19"/>
      <c r="Q392" s="19"/>
      <c r="R392" s="141"/>
      <c r="S392" s="141"/>
      <c r="T392" s="141"/>
      <c r="U392" s="141"/>
      <c r="V392" s="141"/>
      <c r="W392" s="141"/>
      <c r="X392" s="141"/>
      <c r="Y392" s="141"/>
      <c r="Z392" s="19"/>
      <c r="AA392" s="19"/>
      <c r="AB392" s="19"/>
      <c r="AC392" s="140">
        <v>15</v>
      </c>
      <c r="AD392" s="345" t="str">
        <f t="array" ref="AD392">IF(COUNT(IF($R$5:$R$84=$AC392,IF($G$5:$G$84=AD$397,$T$5:$T$84,"-")))=0,"-",COUNT(IF($R$5:$R$84=$AC392,IF($G$5:$G$84=AD$397,$T$5:$T$84,"-"))))</f>
        <v>-</v>
      </c>
      <c r="AE392" s="345" t="str">
        <f t="array" ref="AE392">IF(COUNT(IF($R$5:$R$84=$AC392,IF($G$5:$G$84=AE$397,$T$5:$T$84,"-")))=0,"-",COUNT(IF($R$5:$R$84=$AC392,IF($G$5:$G$84=AE$397,$T$5:$T$84,"-"))))</f>
        <v>-</v>
      </c>
      <c r="AF392" s="345" t="str">
        <f t="array" ref="AF392">IF(COUNT(IF($R$5:$R$84=$AC392,IF($G$5:$G$84=AF$397,$T$5:$T$84,"-")))=0,"-",COUNT(IF($R$5:$R$84=$AC392,IF($G$5:$G$84=AF$397,$T$5:$T$84,"-"))))</f>
        <v>-</v>
      </c>
      <c r="AG392" s="345" t="str">
        <f t="array" ref="AG392">IF(COUNT(IF($R$5:$R$84=$AC392,IF($G$5:$G$84=AG$397,$T$5:$T$84,"-")))=0,"-",COUNT(IF($R$5:$R$84=$AC392,IF($G$5:$G$84=AG$397,$T$5:$T$84,"-"))))</f>
        <v>-</v>
      </c>
      <c r="AH392" s="345" t="str">
        <f t="array" ref="AH392">IF(COUNT(IF($R$5:$R$84=$AC392,IF($G$5:$G$84=AH$397,$T$5:$T$84,"-")))=0,"-",COUNT(IF($R$5:$R$84=$AC392,IF($G$5:$G$84=AH$397,$T$5:$T$84,"-"))))</f>
        <v>-</v>
      </c>
      <c r="AI392" s="345" t="str">
        <f t="array" ref="AI392">IF(COUNT(IF($R$5:$R$84=$AC392,IF($G$5:$G$84=AI$397,$T$5:$T$84,"-")))=0,"-",COUNT(IF($R$5:$R$84=$AC392,IF($G$5:$G$84=AI$397,$T$5:$T$84,"-"))))</f>
        <v>-</v>
      </c>
      <c r="AJ392" s="345" t="str">
        <f t="array" ref="AJ392">IF(COUNT(IF($R$5:$R$84=$AC392,IF($G$5:$G$84=AJ$397,$T$5:$T$84,"-")))=0,"-",COUNT(IF($R$5:$R$84=$AC392,IF($G$5:$G$84=AJ$397,$T$5:$T$84,"-"))))</f>
        <v>-</v>
      </c>
      <c r="AK392" s="345" t="str">
        <f t="array" ref="AK392">IF(COUNT(IF($R$5:$R$84=$AC392,IF($G$5:$G$84=AK$397,$T$5:$T$84,"-")))=0,"-",COUNT(IF($R$5:$R$84=$AC392,IF($G$5:$G$84=AK$397,$T$5:$T$84,"-"))))</f>
        <v>-</v>
      </c>
      <c r="AL392" s="345" t="str">
        <f t="array" ref="AL392">IF(COUNT(IF($R$5:$R$84=$AC392,IF($G$5:$G$84=AL$397,$T$5:$T$84,"-")))=0,"-",COUNT(IF($R$5:$R$84=$AC392,IF($G$5:$G$84=AL$397,$T$5:$T$84,"-"))))</f>
        <v>-</v>
      </c>
      <c r="AM392" s="345" t="str">
        <f t="array" ref="AM392">IF(COUNT(IF($R$5:$R$84=$AC392,IF($G$5:$G$84=AM$397,$T$5:$T$84,"-")))=0,"-",COUNT(IF($R$5:$R$84=$AC392,IF($G$5:$G$84=AM$397,$T$5:$T$84,"-"))))</f>
        <v>-</v>
      </c>
      <c r="AN392" s="345" t="str">
        <f t="array" ref="AN392">IF(COUNT(IF($R$5:$R$84=$AC392,IF($G$5:$G$84=AN$397,$T$5:$T$84,"-")))=0,"-",COUNT(IF($R$5:$R$84=$AC392,IF($G$5:$G$84=AN$397,$T$5:$T$84,"-"))))</f>
        <v>-</v>
      </c>
      <c r="AO392" s="345" t="str">
        <f t="array" ref="AO392">IF(COUNT(IF($R$5:$R$84=$AC392,IF($G$5:$G$84=AO$397,$T$5:$T$84,"-")))=0,"-",COUNT(IF($R$5:$R$84=$AC392,IF($G$5:$G$84=AO$397,$T$5:$T$84,"-"))))</f>
        <v>-</v>
      </c>
      <c r="AP392" s="348">
        <f t="shared" si="51"/>
        <v>0</v>
      </c>
      <c r="AQ392" s="19"/>
      <c r="AR392" s="19"/>
      <c r="AS392" s="19"/>
      <c r="AT392" s="19"/>
      <c r="AU392" s="19"/>
      <c r="AV392" s="19"/>
      <c r="AW392" s="19"/>
      <c r="AX392" s="19"/>
      <c r="AY392" s="19"/>
      <c r="AZ392" s="19"/>
      <c r="BA392" s="19"/>
      <c r="BB392" s="19"/>
      <c r="BC392" s="19"/>
      <c r="BF392" s="12"/>
      <c r="BG392" s="12"/>
      <c r="BH392" s="12"/>
      <c r="BI392" s="12"/>
      <c r="BJ392" s="12"/>
      <c r="BK392" s="12"/>
      <c r="BL392" s="12"/>
      <c r="BM392" s="12"/>
      <c r="BN392" s="12"/>
      <c r="BO392" s="12"/>
      <c r="BP392" s="12"/>
      <c r="BQ392" s="12"/>
      <c r="BR392" s="12"/>
      <c r="BS392" s="12"/>
      <c r="BT392" s="12"/>
      <c r="BU392" s="12"/>
    </row>
    <row r="393" spans="1:73">
      <c r="A393" s="19"/>
      <c r="B393" s="19"/>
      <c r="C393" s="19"/>
      <c r="D393" s="19"/>
      <c r="E393" s="89"/>
      <c r="F393" s="89"/>
      <c r="G393" s="19"/>
      <c r="H393" s="90"/>
      <c r="I393" s="90"/>
      <c r="J393" s="19"/>
      <c r="K393" s="19"/>
      <c r="L393" s="19"/>
      <c r="M393" s="19"/>
      <c r="N393" s="19"/>
      <c r="O393" s="19"/>
      <c r="P393" s="19"/>
      <c r="Q393" s="19"/>
      <c r="R393" s="141"/>
      <c r="S393" s="141"/>
      <c r="T393" s="141"/>
      <c r="U393" s="141"/>
      <c r="V393" s="141"/>
      <c r="W393" s="141"/>
      <c r="X393" s="141"/>
      <c r="Y393" s="141"/>
      <c r="Z393" s="19"/>
      <c r="AA393" s="19"/>
      <c r="AB393" s="19"/>
      <c r="AC393" s="161" t="s">
        <v>35</v>
      </c>
      <c r="AD393" s="349">
        <f t="shared" ref="AD393:AP393" si="52">SUM(AD377:AD392)</f>
        <v>44</v>
      </c>
      <c r="AE393" s="350">
        <f t="shared" si="52"/>
        <v>0</v>
      </c>
      <c r="AF393" s="350">
        <f t="shared" si="52"/>
        <v>36</v>
      </c>
      <c r="AG393" s="350">
        <f t="shared" si="52"/>
        <v>0</v>
      </c>
      <c r="AH393" s="350">
        <f t="shared" si="52"/>
        <v>0</v>
      </c>
      <c r="AI393" s="350">
        <f t="shared" si="52"/>
        <v>0</v>
      </c>
      <c r="AJ393" s="350">
        <f t="shared" si="52"/>
        <v>0</v>
      </c>
      <c r="AK393" s="350">
        <f t="shared" si="52"/>
        <v>0</v>
      </c>
      <c r="AL393" s="350">
        <f t="shared" si="52"/>
        <v>0</v>
      </c>
      <c r="AM393" s="350">
        <f t="shared" si="52"/>
        <v>0</v>
      </c>
      <c r="AN393" s="350">
        <f t="shared" si="52"/>
        <v>0</v>
      </c>
      <c r="AO393" s="351">
        <f t="shared" si="52"/>
        <v>0</v>
      </c>
      <c r="AP393" s="352">
        <f t="shared" si="52"/>
        <v>80</v>
      </c>
      <c r="AQ393" s="19"/>
      <c r="AR393" s="19"/>
      <c r="AS393" s="19"/>
      <c r="AT393" s="19"/>
      <c r="AU393" s="19"/>
      <c r="AV393" s="19"/>
      <c r="AW393" s="19"/>
      <c r="AX393" s="19"/>
      <c r="AY393" s="19"/>
      <c r="AZ393" s="19"/>
      <c r="BA393" s="19"/>
      <c r="BB393" s="19"/>
      <c r="BC393" s="19"/>
      <c r="BF393" s="12"/>
      <c r="BG393" s="12"/>
      <c r="BH393" s="12"/>
      <c r="BI393" s="12"/>
      <c r="BJ393" s="12"/>
      <c r="BK393" s="12"/>
      <c r="BL393" s="12"/>
      <c r="BM393" s="12"/>
      <c r="BN393" s="12"/>
      <c r="BO393" s="12"/>
      <c r="BP393" s="12"/>
      <c r="BQ393" s="12"/>
      <c r="BR393" s="12"/>
      <c r="BS393" s="12"/>
      <c r="BT393" s="12"/>
      <c r="BU393" s="12"/>
    </row>
    <row r="394" spans="1:73">
      <c r="A394" s="19"/>
      <c r="B394" s="19"/>
      <c r="C394" s="19"/>
      <c r="D394" s="19"/>
      <c r="E394" s="89"/>
      <c r="F394" s="89"/>
      <c r="G394" s="19"/>
      <c r="H394" s="90"/>
      <c r="I394" s="90"/>
      <c r="J394" s="19"/>
      <c r="K394" s="19"/>
      <c r="L394" s="19"/>
      <c r="M394" s="19"/>
      <c r="N394" s="19"/>
      <c r="O394" s="19"/>
      <c r="P394" s="19"/>
      <c r="Q394" s="19"/>
      <c r="R394" s="141"/>
      <c r="S394" s="141"/>
      <c r="T394" s="141"/>
      <c r="U394" s="141"/>
      <c r="V394" s="141"/>
      <c r="W394" s="141"/>
      <c r="X394" s="141"/>
      <c r="Y394" s="141"/>
      <c r="Z394" s="19"/>
      <c r="AA394" s="19"/>
      <c r="AB394" s="19"/>
      <c r="AC394" s="168"/>
      <c r="AD394" s="353"/>
      <c r="AE394" s="353"/>
      <c r="AF394" s="353"/>
      <c r="AG394" s="353"/>
      <c r="AH394" s="353"/>
      <c r="AI394" s="353"/>
      <c r="AJ394" s="353"/>
      <c r="AK394" s="353"/>
      <c r="AL394" s="353"/>
      <c r="AM394" s="353"/>
      <c r="AN394" s="353"/>
      <c r="AO394" s="353"/>
      <c r="AP394" s="354"/>
      <c r="AQ394" s="19"/>
      <c r="AR394" s="19"/>
      <c r="AS394" s="19"/>
      <c r="AT394" s="19"/>
      <c r="AU394" s="19"/>
      <c r="AV394" s="19"/>
      <c r="AW394" s="19"/>
      <c r="AX394" s="19"/>
      <c r="AY394" s="19"/>
      <c r="AZ394" s="19"/>
      <c r="BA394" s="19"/>
      <c r="BB394" s="19"/>
      <c r="BC394" s="19"/>
      <c r="BF394" s="12"/>
      <c r="BG394" s="12"/>
      <c r="BH394" s="12"/>
      <c r="BI394" s="12"/>
      <c r="BJ394" s="12"/>
      <c r="BK394" s="12"/>
      <c r="BL394" s="12"/>
      <c r="BM394" s="12"/>
      <c r="BN394" s="12"/>
      <c r="BO394" s="12"/>
      <c r="BP394" s="12"/>
      <c r="BQ394" s="12"/>
      <c r="BR394" s="12"/>
      <c r="BS394" s="12"/>
      <c r="BT394" s="12"/>
      <c r="BU394" s="12"/>
    </row>
    <row r="395" spans="1:73">
      <c r="A395" s="19"/>
      <c r="B395" s="19"/>
      <c r="C395" s="19"/>
      <c r="D395" s="19"/>
      <c r="E395" s="89"/>
      <c r="F395" s="89"/>
      <c r="G395" s="19"/>
      <c r="H395" s="90"/>
      <c r="I395" s="90"/>
      <c r="J395" s="19"/>
      <c r="K395" s="19"/>
      <c r="L395" s="19"/>
      <c r="M395" s="19"/>
      <c r="N395" s="19"/>
      <c r="O395" s="19"/>
      <c r="P395" s="19"/>
      <c r="Q395" s="19"/>
      <c r="R395" s="141"/>
      <c r="S395" s="141"/>
      <c r="T395" s="141"/>
      <c r="U395" s="141"/>
      <c r="V395" s="141"/>
      <c r="W395" s="141"/>
      <c r="X395" s="141"/>
      <c r="Y395" s="141"/>
      <c r="Z395" s="19"/>
      <c r="AA395" s="19"/>
      <c r="AB395" s="19"/>
      <c r="AC395" s="168"/>
      <c r="AD395" s="353"/>
      <c r="AE395" s="353"/>
      <c r="AF395" s="353"/>
      <c r="AG395" s="353"/>
      <c r="AH395" s="353"/>
      <c r="AI395" s="353"/>
      <c r="AJ395" s="353"/>
      <c r="AK395" s="353"/>
      <c r="AL395" s="353"/>
      <c r="AM395" s="353"/>
      <c r="AN395" s="353"/>
      <c r="AO395" s="353"/>
      <c r="AP395" s="354"/>
      <c r="AQ395" s="19"/>
      <c r="AR395" s="19"/>
      <c r="AS395" s="19"/>
      <c r="AT395" s="19"/>
      <c r="AU395" s="19"/>
      <c r="AV395" s="19"/>
      <c r="AW395" s="19"/>
      <c r="AX395" s="19"/>
      <c r="AY395" s="19"/>
      <c r="AZ395" s="19"/>
      <c r="BA395" s="19"/>
      <c r="BB395" s="19"/>
      <c r="BC395" s="19"/>
      <c r="BF395" s="12"/>
      <c r="BG395" s="12"/>
      <c r="BH395" s="12"/>
      <c r="BI395" s="12"/>
      <c r="BJ395" s="12"/>
      <c r="BK395" s="12"/>
      <c r="BL395" s="12"/>
      <c r="BM395" s="12"/>
      <c r="BN395" s="12"/>
      <c r="BO395" s="12"/>
      <c r="BP395" s="12"/>
      <c r="BQ395" s="12"/>
      <c r="BR395" s="12"/>
      <c r="BS395" s="12"/>
      <c r="BT395" s="12"/>
      <c r="BU395" s="12"/>
    </row>
    <row r="396" spans="1:73">
      <c r="A396" s="19"/>
      <c r="B396" s="19"/>
      <c r="C396" s="19"/>
      <c r="D396" s="19"/>
      <c r="E396" s="89"/>
      <c r="F396" s="89"/>
      <c r="G396" s="19"/>
      <c r="H396" s="90"/>
      <c r="I396" s="90"/>
      <c r="J396" s="19"/>
      <c r="K396" s="19"/>
      <c r="L396" s="19"/>
      <c r="M396" s="19"/>
      <c r="N396" s="19"/>
      <c r="O396" s="19"/>
      <c r="P396" s="19"/>
      <c r="Q396" s="19"/>
      <c r="R396" s="141"/>
      <c r="S396" s="141"/>
      <c r="T396" s="141"/>
      <c r="U396" s="141"/>
      <c r="V396" s="141"/>
      <c r="W396" s="141"/>
      <c r="X396" s="141"/>
      <c r="Y396" s="141"/>
      <c r="Z396" s="19"/>
      <c r="AA396" s="19"/>
      <c r="AB396" s="19"/>
      <c r="AC396" s="593" t="s">
        <v>38</v>
      </c>
      <c r="AD396" s="594"/>
      <c r="AE396" s="594"/>
      <c r="AF396" s="594"/>
      <c r="AG396" s="595"/>
      <c r="AH396" s="136"/>
      <c r="AI396" s="118"/>
      <c r="AJ396" s="118"/>
      <c r="AK396" s="118"/>
      <c r="AL396" s="118"/>
      <c r="AM396" s="118"/>
      <c r="AN396" s="118"/>
      <c r="AO396" s="118"/>
      <c r="AP396" s="118"/>
      <c r="AQ396" s="19"/>
      <c r="AR396" s="19"/>
      <c r="AS396" s="19"/>
      <c r="AT396" s="19"/>
      <c r="AU396" s="19"/>
      <c r="AV396" s="19"/>
      <c r="AW396" s="19"/>
      <c r="AX396" s="19"/>
      <c r="AY396" s="19"/>
      <c r="AZ396" s="19"/>
      <c r="BA396" s="19"/>
      <c r="BB396" s="19"/>
      <c r="BC396" s="19"/>
      <c r="BF396" s="12"/>
      <c r="BG396" s="12"/>
      <c r="BH396" s="12"/>
      <c r="BI396" s="12"/>
      <c r="BJ396" s="12"/>
      <c r="BK396" s="12"/>
      <c r="BL396" s="12"/>
      <c r="BM396" s="12"/>
      <c r="BN396" s="12"/>
      <c r="BO396" s="12"/>
      <c r="BP396" s="12"/>
      <c r="BQ396" s="12"/>
      <c r="BR396" s="12"/>
      <c r="BS396" s="12"/>
      <c r="BT396" s="12"/>
      <c r="BU396" s="12"/>
    </row>
    <row r="397" spans="1:73">
      <c r="A397" s="19"/>
      <c r="B397" s="19"/>
      <c r="C397" s="19"/>
      <c r="D397" s="19"/>
      <c r="E397" s="89"/>
      <c r="F397" s="89"/>
      <c r="G397" s="19"/>
      <c r="H397" s="90"/>
      <c r="I397" s="90"/>
      <c r="J397" s="19"/>
      <c r="K397" s="19"/>
      <c r="L397" s="19"/>
      <c r="M397" s="19"/>
      <c r="N397" s="19"/>
      <c r="O397" s="19"/>
      <c r="P397" s="19"/>
      <c r="Q397" s="19"/>
      <c r="R397" s="141"/>
      <c r="S397" s="141"/>
      <c r="T397" s="141"/>
      <c r="U397" s="141"/>
      <c r="V397" s="141"/>
      <c r="W397" s="141"/>
      <c r="X397" s="141"/>
      <c r="Y397" s="141"/>
      <c r="Z397" s="19"/>
      <c r="AA397" s="19"/>
      <c r="AB397" s="19"/>
      <c r="AC397" s="138" t="str">
        <f>$R$3</f>
        <v>MODAL</v>
      </c>
      <c r="AD397" s="341">
        <v>1</v>
      </c>
      <c r="AE397" s="341">
        <v>2</v>
      </c>
      <c r="AF397" s="341">
        <v>3</v>
      </c>
      <c r="AG397" s="341">
        <v>4</v>
      </c>
      <c r="AH397" s="341">
        <v>5</v>
      </c>
      <c r="AI397" s="341">
        <v>6</v>
      </c>
      <c r="AJ397" s="341">
        <v>7</v>
      </c>
      <c r="AK397" s="341">
        <v>8</v>
      </c>
      <c r="AL397" s="341">
        <v>9</v>
      </c>
      <c r="AM397" s="341">
        <v>10</v>
      </c>
      <c r="AN397" s="341">
        <v>11</v>
      </c>
      <c r="AO397" s="342">
        <v>12</v>
      </c>
      <c r="AP397" s="20" t="s">
        <v>5</v>
      </c>
      <c r="AQ397" s="19"/>
      <c r="AR397" s="19"/>
      <c r="AS397" s="19"/>
      <c r="AT397" s="19"/>
      <c r="AU397" s="19"/>
      <c r="AV397" s="19"/>
      <c r="AW397" s="19"/>
      <c r="AX397" s="19"/>
      <c r="AY397" s="19"/>
      <c r="AZ397" s="19"/>
      <c r="BA397" s="19"/>
      <c r="BB397" s="19"/>
      <c r="BC397" s="19"/>
      <c r="BF397" s="12"/>
      <c r="BG397" s="12"/>
      <c r="BH397" s="12"/>
      <c r="BI397" s="12"/>
      <c r="BJ397" s="12"/>
      <c r="BK397" s="12"/>
      <c r="BL397" s="12"/>
      <c r="BM397" s="12"/>
      <c r="BN397" s="12"/>
      <c r="BO397" s="12"/>
      <c r="BP397" s="12"/>
      <c r="BQ397" s="12"/>
      <c r="BR397" s="12"/>
      <c r="BS397" s="12"/>
      <c r="BT397" s="12"/>
      <c r="BU397" s="12"/>
    </row>
    <row r="398" spans="1:73">
      <c r="A398" s="19"/>
      <c r="B398" s="19"/>
      <c r="C398" s="19"/>
      <c r="D398" s="19"/>
      <c r="E398" s="89"/>
      <c r="F398" s="89"/>
      <c r="G398" s="19"/>
      <c r="H398" s="90"/>
      <c r="I398" s="90"/>
      <c r="J398" s="19"/>
      <c r="K398" s="19"/>
      <c r="L398" s="19"/>
      <c r="M398" s="19"/>
      <c r="N398" s="19"/>
      <c r="O398" s="19"/>
      <c r="P398" s="19"/>
      <c r="Q398" s="19"/>
      <c r="R398" s="141"/>
      <c r="S398" s="141"/>
      <c r="T398" s="141"/>
      <c r="U398" s="141"/>
      <c r="V398" s="141"/>
      <c r="W398" s="141"/>
      <c r="X398" s="141"/>
      <c r="Y398" s="141"/>
      <c r="Z398" s="19"/>
      <c r="AA398" s="19"/>
      <c r="AB398" s="19"/>
      <c r="AC398" s="132" t="str">
        <f>$R$4</f>
        <v>(R1-R5)</v>
      </c>
      <c r="AD398" s="355" t="s">
        <v>74</v>
      </c>
      <c r="AE398" s="343" t="s">
        <v>75</v>
      </c>
      <c r="AF398" s="343" t="s">
        <v>76</v>
      </c>
      <c r="AG398" s="343" t="s">
        <v>77</v>
      </c>
      <c r="AH398" s="343" t="s">
        <v>78</v>
      </c>
      <c r="AI398" s="343" t="s">
        <v>79</v>
      </c>
      <c r="AJ398" s="343" t="s">
        <v>80</v>
      </c>
      <c r="AK398" s="343" t="s">
        <v>81</v>
      </c>
      <c r="AL398" s="343" t="s">
        <v>82</v>
      </c>
      <c r="AM398" s="343" t="s">
        <v>83</v>
      </c>
      <c r="AN398" s="343" t="s">
        <v>84</v>
      </c>
      <c r="AO398" s="344" t="s">
        <v>85</v>
      </c>
      <c r="AP398" s="356" t="s">
        <v>14</v>
      </c>
      <c r="AQ398" s="19"/>
      <c r="AR398" s="19"/>
      <c r="AS398" s="19"/>
      <c r="AT398" s="19"/>
      <c r="AU398" s="19"/>
      <c r="AV398" s="19"/>
      <c r="AW398" s="19"/>
      <c r="AX398" s="19"/>
      <c r="AY398" s="19"/>
      <c r="AZ398" s="19"/>
      <c r="BA398" s="19"/>
      <c r="BB398" s="19"/>
      <c r="BC398" s="19"/>
      <c r="BF398" s="12"/>
      <c r="BG398" s="12"/>
      <c r="BH398" s="12"/>
      <c r="BI398" s="12"/>
      <c r="BJ398" s="12"/>
      <c r="BK398" s="12"/>
      <c r="BL398" s="12"/>
      <c r="BM398" s="12"/>
      <c r="BN398" s="12"/>
      <c r="BO398" s="12"/>
      <c r="BP398" s="12"/>
      <c r="BQ398" s="12"/>
      <c r="BR398" s="12"/>
      <c r="BS398" s="12"/>
      <c r="BT398" s="12"/>
      <c r="BU398" s="12"/>
    </row>
    <row r="399" spans="1:73">
      <c r="A399" s="19"/>
      <c r="B399" s="19"/>
      <c r="C399" s="19"/>
      <c r="D399" s="19"/>
      <c r="E399" s="89"/>
      <c r="F399" s="89"/>
      <c r="G399" s="19"/>
      <c r="H399" s="90"/>
      <c r="I399" s="90"/>
      <c r="J399" s="19"/>
      <c r="K399" s="19"/>
      <c r="L399" s="19"/>
      <c r="M399" s="19"/>
      <c r="N399" s="19"/>
      <c r="O399" s="19"/>
      <c r="P399" s="19"/>
      <c r="Q399" s="19"/>
      <c r="R399" s="141"/>
      <c r="S399" s="141"/>
      <c r="T399" s="141"/>
      <c r="U399" s="141"/>
      <c r="V399" s="141"/>
      <c r="W399" s="141"/>
      <c r="X399" s="141"/>
      <c r="Y399" s="141"/>
      <c r="Z399" s="19"/>
      <c r="AA399" s="19"/>
      <c r="AB399" s="19"/>
      <c r="AC399" s="234">
        <v>0</v>
      </c>
      <c r="AD399" s="357" t="str">
        <f t="array" ref="AD399">IF(COUNT(IF($R$5:$R$84=$AC399,IF($G$5:$G$84=AD$397,$T$5:$T$84,""),""))=0,"-",AVERAGE(IF($R$5:$R$84=$AC399,IF($G$5:$G$84=AD$397,$T$5:$T$84,""))))</f>
        <v>-</v>
      </c>
      <c r="AE399" s="357" t="str">
        <f t="array" ref="AE399">IF(COUNT(IF($R$5:$R$84=$AC399,IF($G$5:$G$84=AE$397,$T$5:$T$84,""),""))=0,"-",AVERAGE(IF($R$5:$R$84=$AC399,IF($G$5:$G$84=AE$397,$T$5:$T$84,""))))</f>
        <v>-</v>
      </c>
      <c r="AF399" s="357" t="str">
        <f t="array" ref="AF399">IF(COUNT(IF($R$5:$R$84=$AC399,IF($G$5:$G$84=AF$397,$T$5:$T$84,""),""))=0,"-",AVERAGE(IF($R$5:$R$84=$AC399,IF($G$5:$G$84=AF$397,$T$5:$T$84,""))))</f>
        <v>-</v>
      </c>
      <c r="AG399" s="357" t="str">
        <f t="array" ref="AG399">IF(COUNT(IF($R$5:$R$84=$AC399,IF($G$5:$G$84=AG$397,$T$5:$T$84,""),""))=0,"-",AVERAGE(IF($R$5:$R$84=$AC399,IF($G$5:$G$84=AG$397,$T$5:$T$84,""))))</f>
        <v>-</v>
      </c>
      <c r="AH399" s="357" t="str">
        <f t="array" ref="AH399">IF(COUNT(IF($R$5:$R$84=$AC399,IF($G$5:$G$84=AH$397,$T$5:$T$84,""),""))=0,"-",AVERAGE(IF($R$5:$R$84=$AC399,IF($G$5:$G$84=AH$397,$T$5:$T$84,""))))</f>
        <v>-</v>
      </c>
      <c r="AI399" s="357" t="str">
        <f t="array" ref="AI399">IF(COUNT(IF($R$5:$R$84=$AC399,IF($G$5:$G$84=AI$397,$T$5:$T$84,""),""))=0,"-",AVERAGE(IF($R$5:$R$84=$AC399,IF($G$5:$G$84=AI$397,$T$5:$T$84,""))))</f>
        <v>-</v>
      </c>
      <c r="AJ399" s="357" t="str">
        <f t="array" ref="AJ399">IF(COUNT(IF($R$5:$R$84=$AC399,IF($G$5:$G$84=AJ$397,$T$5:$T$84,""),""))=0,"-",AVERAGE(IF($R$5:$R$84=$AC399,IF($G$5:$G$84=AJ$397,$T$5:$T$84,""))))</f>
        <v>-</v>
      </c>
      <c r="AK399" s="357" t="str">
        <f t="array" ref="AK399">IF(COUNT(IF($R$5:$R$84=$AC399,IF($G$5:$G$84=AK$397,$T$5:$T$84,""),""))=0,"-",AVERAGE(IF($R$5:$R$84=$AC399,IF($G$5:$G$84=AK$397,$T$5:$T$84,""))))</f>
        <v>-</v>
      </c>
      <c r="AL399" s="357" t="str">
        <f t="array" ref="AL399">IF(COUNT(IF($R$5:$R$84=$AC399,IF($G$5:$G$84=AL$397,$T$5:$T$84,""),""))=0,"-",AVERAGE(IF($R$5:$R$84=$AC399,IF($G$5:$G$84=AL$397,$T$5:$T$84,""))))</f>
        <v>-</v>
      </c>
      <c r="AM399" s="357" t="str">
        <f t="array" ref="AM399">IF(COUNT(IF($R$5:$R$84=$AC399,IF($G$5:$G$84=AM$397,$T$5:$T$84,""),""))=0,"-",AVERAGE(IF($R$5:$R$84=$AC399,IF($G$5:$G$84=AM$397,$T$5:$T$84,""))))</f>
        <v>-</v>
      </c>
      <c r="AN399" s="357" t="str">
        <f t="array" ref="AN399">IF(COUNT(IF($R$5:$R$84=$AC399,IF($G$5:$G$84=AN$397,$T$5:$T$84,""),""))=0,"-",AVERAGE(IF($R$5:$R$84=$AC399,IF($G$5:$G$84=AN$397,$T$5:$T$84,""))))</f>
        <v>-</v>
      </c>
      <c r="AO399" s="357" t="str">
        <f t="array" ref="AO399">IF(COUNT(IF($R$5:$R$84=$AC399,IF($G$5:$G$84=AO$397,$T$5:$T$84,""),""))=0,"-",AVERAGE(IF($R$5:$R$84=$AC399,IF($G$5:$G$84=AO$397,$T$5:$T$84,""))))</f>
        <v>-</v>
      </c>
      <c r="AP399" s="358" t="str">
        <f t="array" ref="AP399">IF(AP377&gt;1,AVERAGE(IF($R$5:$R$84=$AC399,$T$5:$T$84,"-")),"-")</f>
        <v>-</v>
      </c>
      <c r="AQ399" s="19"/>
      <c r="AR399" s="19"/>
      <c r="AS399" s="19"/>
      <c r="AT399" s="19"/>
      <c r="AU399" s="19"/>
      <c r="AV399" s="19"/>
      <c r="AW399" s="19"/>
      <c r="AX399" s="19"/>
      <c r="AY399" s="19"/>
      <c r="AZ399" s="19"/>
      <c r="BA399" s="19"/>
      <c r="BB399" s="19"/>
      <c r="BC399" s="19"/>
      <c r="BF399" s="12"/>
      <c r="BG399" s="12"/>
      <c r="BH399" s="12"/>
      <c r="BI399" s="12"/>
      <c r="BJ399" s="12"/>
      <c r="BK399" s="12"/>
      <c r="BL399" s="12"/>
      <c r="BM399" s="12"/>
      <c r="BN399" s="12"/>
      <c r="BO399" s="12"/>
      <c r="BP399" s="12"/>
      <c r="BQ399" s="12"/>
      <c r="BR399" s="12"/>
      <c r="BS399" s="12"/>
      <c r="BT399" s="12"/>
      <c r="BU399" s="12"/>
    </row>
    <row r="400" spans="1:73">
      <c r="A400" s="19"/>
      <c r="B400" s="19"/>
      <c r="C400" s="19"/>
      <c r="D400" s="19"/>
      <c r="E400" s="89"/>
      <c r="F400" s="89"/>
      <c r="G400" s="19"/>
      <c r="H400" s="90"/>
      <c r="I400" s="90"/>
      <c r="J400" s="19"/>
      <c r="K400" s="19"/>
      <c r="L400" s="19"/>
      <c r="M400" s="19"/>
      <c r="N400" s="19"/>
      <c r="O400" s="19"/>
      <c r="P400" s="19"/>
      <c r="Q400" s="19"/>
      <c r="R400" s="141"/>
      <c r="S400" s="141"/>
      <c r="T400" s="141"/>
      <c r="U400" s="141"/>
      <c r="V400" s="141"/>
      <c r="W400" s="141"/>
      <c r="X400" s="141"/>
      <c r="Y400" s="141"/>
      <c r="Z400" s="19"/>
      <c r="AA400" s="19"/>
      <c r="AB400" s="19"/>
      <c r="AC400" s="140">
        <v>1</v>
      </c>
      <c r="AD400" s="357" t="str">
        <f t="array" ref="AD400">IF(COUNT(IF($R$5:$R$84=$AC400,IF($G$5:$G$84=AD$397,$T$5:$T$84,""),""))=0,"-",AVERAGE(IF($R$5:$R$84=$AC400,IF($G$5:$G$84=AD$397,$T$5:$T$84,""))))</f>
        <v>-</v>
      </c>
      <c r="AE400" s="357" t="str">
        <f t="array" ref="AE400">IF(COUNT(IF($R$5:$R$84=$AC400,IF($G$5:$G$84=AE$397,$T$5:$T$84,""),""))=0,"-",AVERAGE(IF($R$5:$R$84=$AC400,IF($G$5:$G$84=AE$397,$T$5:$T$84,""))))</f>
        <v>-</v>
      </c>
      <c r="AF400" s="357" t="str">
        <f t="array" ref="AF400">IF(COUNT(IF($R$5:$R$84=$AC400,IF($G$5:$G$84=AF$397,$T$5:$T$84,""),""))=0,"-",AVERAGE(IF($R$5:$R$84=$AC400,IF($G$5:$G$84=AF$397,$T$5:$T$84,""))))</f>
        <v>-</v>
      </c>
      <c r="AG400" s="357" t="str">
        <f t="array" ref="AG400">IF(COUNT(IF($R$5:$R$84=$AC400,IF($G$5:$G$84=AG$397,$T$5:$T$84,""),""))=0,"-",AVERAGE(IF($R$5:$R$84=$AC400,IF($G$5:$G$84=AG$397,$T$5:$T$84,""))))</f>
        <v>-</v>
      </c>
      <c r="AH400" s="357" t="str">
        <f t="array" ref="AH400">IF(COUNT(IF($R$5:$R$84=$AC400,IF($G$5:$G$84=AH$397,$T$5:$T$84,""),""))=0,"-",AVERAGE(IF($R$5:$R$84=$AC400,IF($G$5:$G$84=AH$397,$T$5:$T$84,""))))</f>
        <v>-</v>
      </c>
      <c r="AI400" s="357" t="str">
        <f t="array" ref="AI400">IF(COUNT(IF($R$5:$R$84=$AC400,IF($G$5:$G$84=AI$397,$T$5:$T$84,""),""))=0,"-",AVERAGE(IF($R$5:$R$84=$AC400,IF($G$5:$G$84=AI$397,$T$5:$T$84,""))))</f>
        <v>-</v>
      </c>
      <c r="AJ400" s="357" t="str">
        <f t="array" ref="AJ400">IF(COUNT(IF($R$5:$R$84=$AC400,IF($G$5:$G$84=AJ$397,$T$5:$T$84,""),""))=0,"-",AVERAGE(IF($R$5:$R$84=$AC400,IF($G$5:$G$84=AJ$397,$T$5:$T$84,""))))</f>
        <v>-</v>
      </c>
      <c r="AK400" s="357" t="str">
        <f t="array" ref="AK400">IF(COUNT(IF($R$5:$R$84=$AC400,IF($G$5:$G$84=AK$397,$T$5:$T$84,""),""))=0,"-",AVERAGE(IF($R$5:$R$84=$AC400,IF($G$5:$G$84=AK$397,$T$5:$T$84,""))))</f>
        <v>-</v>
      </c>
      <c r="AL400" s="357" t="str">
        <f t="array" ref="AL400">IF(COUNT(IF($R$5:$R$84=$AC400,IF($G$5:$G$84=AL$397,$T$5:$T$84,""),""))=0,"-",AVERAGE(IF($R$5:$R$84=$AC400,IF($G$5:$G$84=AL$397,$T$5:$T$84,""))))</f>
        <v>-</v>
      </c>
      <c r="AM400" s="357" t="str">
        <f t="array" ref="AM400">IF(COUNT(IF($R$5:$R$84=$AC400,IF($G$5:$G$84=AM$397,$T$5:$T$84,""),""))=0,"-",AVERAGE(IF($R$5:$R$84=$AC400,IF($G$5:$G$84=AM$397,$T$5:$T$84,""))))</f>
        <v>-</v>
      </c>
      <c r="AN400" s="357" t="str">
        <f t="array" ref="AN400">IF(COUNT(IF($R$5:$R$84=$AC400,IF($G$5:$G$84=AN$397,$T$5:$T$84,""),""))=0,"-",AVERAGE(IF($R$5:$R$84=$AC400,IF($G$5:$G$84=AN$397,$T$5:$T$84,""))))</f>
        <v>-</v>
      </c>
      <c r="AO400" s="357" t="str">
        <f t="array" ref="AO400">IF(COUNT(IF($R$5:$R$84=$AC400,IF($G$5:$G$84=AO$397,$T$5:$T$84,""),""))=0,"-",AVERAGE(IF($R$5:$R$84=$AC400,IF($G$5:$G$84=AO$397,$T$5:$T$84,""))))</f>
        <v>-</v>
      </c>
      <c r="AP400" s="359" t="str">
        <f t="array" ref="AP400">IF(AP378&gt;1,AVERAGE(IF($R$5:$R$84=$AC400,$T$5:$T$84,"-")),"-")</f>
        <v>-</v>
      </c>
      <c r="AQ400" s="19"/>
      <c r="AR400" s="19"/>
      <c r="AS400" s="19"/>
      <c r="AT400" s="19"/>
      <c r="AU400" s="19"/>
      <c r="AV400" s="19"/>
      <c r="AW400" s="19"/>
      <c r="AX400" s="19"/>
      <c r="AY400" s="19"/>
      <c r="AZ400" s="19"/>
      <c r="BA400" s="19"/>
      <c r="BB400" s="19"/>
      <c r="BC400" s="19"/>
      <c r="BF400" s="12"/>
      <c r="BG400" s="12"/>
      <c r="BH400" s="12"/>
      <c r="BI400" s="12"/>
      <c r="BJ400" s="12"/>
      <c r="BK400" s="12"/>
      <c r="BL400" s="12"/>
      <c r="BM400" s="12"/>
      <c r="BN400" s="12"/>
      <c r="BO400" s="12"/>
      <c r="BP400" s="12"/>
      <c r="BQ400" s="12"/>
      <c r="BR400" s="12"/>
      <c r="BS400" s="12"/>
      <c r="BT400" s="12"/>
      <c r="BU400" s="12"/>
    </row>
    <row r="401" spans="1:73">
      <c r="A401" s="19"/>
      <c r="B401" s="19"/>
      <c r="C401" s="19"/>
      <c r="D401" s="19"/>
      <c r="E401" s="89"/>
      <c r="F401" s="89"/>
      <c r="G401" s="19"/>
      <c r="H401" s="90"/>
      <c r="I401" s="90"/>
      <c r="J401" s="19"/>
      <c r="K401" s="19"/>
      <c r="L401" s="19"/>
      <c r="M401" s="19"/>
      <c r="N401" s="19"/>
      <c r="O401" s="19"/>
      <c r="P401" s="19"/>
      <c r="Q401" s="19"/>
      <c r="R401" s="141"/>
      <c r="S401" s="141"/>
      <c r="T401" s="141"/>
      <c r="U401" s="141"/>
      <c r="V401" s="141"/>
      <c r="W401" s="141"/>
      <c r="X401" s="141"/>
      <c r="Y401" s="141"/>
      <c r="Z401" s="19"/>
      <c r="AA401" s="19"/>
      <c r="AB401" s="19"/>
      <c r="AC401" s="140">
        <v>2</v>
      </c>
      <c r="AD401" s="357">
        <f t="array" ref="AD401">IF(COUNT(IF($R$5:$R$84=$AC401,IF($G$5:$G$84=AD$397,$T$5:$T$84,""),""))=0,"-",AVERAGE(IF($R$5:$R$84=$AC401,IF($G$5:$G$84=AD$397,$T$5:$T$84,""))))</f>
        <v>7.5292325242104191E-2</v>
      </c>
      <c r="AE401" s="357" t="str">
        <f t="array" ref="AE401">IF(COUNT(IF($R$5:$R$84=$AC401,IF($G$5:$G$84=AE$397,$T$5:$T$84,""),""))=0,"-",AVERAGE(IF($R$5:$R$84=$AC401,IF($G$5:$G$84=AE$397,$T$5:$T$84,""))))</f>
        <v>-</v>
      </c>
      <c r="AF401" s="357" t="str">
        <f t="array" ref="AF401">IF(COUNT(IF($R$5:$R$84=$AC401,IF($G$5:$G$84=AF$397,$T$5:$T$84,""),""))=0,"-",AVERAGE(IF($R$5:$R$84=$AC401,IF($G$5:$G$84=AF$397,$T$5:$T$84,""))))</f>
        <v>-</v>
      </c>
      <c r="AG401" s="357" t="str">
        <f t="array" ref="AG401">IF(COUNT(IF($R$5:$R$84=$AC401,IF($G$5:$G$84=AG$397,$T$5:$T$84,""),""))=0,"-",AVERAGE(IF($R$5:$R$84=$AC401,IF($G$5:$G$84=AG$397,$T$5:$T$84,""))))</f>
        <v>-</v>
      </c>
      <c r="AH401" s="357" t="str">
        <f t="array" ref="AH401">IF(COUNT(IF($R$5:$R$84=$AC401,IF($G$5:$G$84=AH$397,$T$5:$T$84,""),""))=0,"-",AVERAGE(IF($R$5:$R$84=$AC401,IF($G$5:$G$84=AH$397,$T$5:$T$84,""))))</f>
        <v>-</v>
      </c>
      <c r="AI401" s="357" t="str">
        <f t="array" ref="AI401">IF(COUNT(IF($R$5:$R$84=$AC401,IF($G$5:$G$84=AI$397,$T$5:$T$84,""),""))=0,"-",AVERAGE(IF($R$5:$R$84=$AC401,IF($G$5:$G$84=AI$397,$T$5:$T$84,""))))</f>
        <v>-</v>
      </c>
      <c r="AJ401" s="357" t="str">
        <f t="array" ref="AJ401">IF(COUNT(IF($R$5:$R$84=$AC401,IF($G$5:$G$84=AJ$397,$T$5:$T$84,""),""))=0,"-",AVERAGE(IF($R$5:$R$84=$AC401,IF($G$5:$G$84=AJ$397,$T$5:$T$84,""))))</f>
        <v>-</v>
      </c>
      <c r="AK401" s="357" t="str">
        <f t="array" ref="AK401">IF(COUNT(IF($R$5:$R$84=$AC401,IF($G$5:$G$84=AK$397,$T$5:$T$84,""),""))=0,"-",AVERAGE(IF($R$5:$R$84=$AC401,IF($G$5:$G$84=AK$397,$T$5:$T$84,""))))</f>
        <v>-</v>
      </c>
      <c r="AL401" s="357" t="str">
        <f t="array" ref="AL401">IF(COUNT(IF($R$5:$R$84=$AC401,IF($G$5:$G$84=AL$397,$T$5:$T$84,""),""))=0,"-",AVERAGE(IF($R$5:$R$84=$AC401,IF($G$5:$G$84=AL$397,$T$5:$T$84,""))))</f>
        <v>-</v>
      </c>
      <c r="AM401" s="357" t="str">
        <f t="array" ref="AM401">IF(COUNT(IF($R$5:$R$84=$AC401,IF($G$5:$G$84=AM$397,$T$5:$T$84,""),""))=0,"-",AVERAGE(IF($R$5:$R$84=$AC401,IF($G$5:$G$84=AM$397,$T$5:$T$84,""))))</f>
        <v>-</v>
      </c>
      <c r="AN401" s="357" t="str">
        <f t="array" ref="AN401">IF(COUNT(IF($R$5:$R$84=$AC401,IF($G$5:$G$84=AN$397,$T$5:$T$84,""),""))=0,"-",AVERAGE(IF($R$5:$R$84=$AC401,IF($G$5:$G$84=AN$397,$T$5:$T$84,""))))</f>
        <v>-</v>
      </c>
      <c r="AO401" s="357" t="str">
        <f t="array" ref="AO401">IF(COUNT(IF($R$5:$R$84=$AC401,IF($G$5:$G$84=AO$397,$T$5:$T$84,""),""))=0,"-",AVERAGE(IF($R$5:$R$84=$AC401,IF($G$5:$G$84=AO$397,$T$5:$T$84,""))))</f>
        <v>-</v>
      </c>
      <c r="AP401" s="359">
        <f t="array" ref="AP401">IF(AP379&gt;1,AVERAGE(IF($R$5:$R$84=$AC401,$T$5:$T$84,"-")),"-")</f>
        <v>7.5292325242104191E-2</v>
      </c>
      <c r="AQ401" s="19"/>
      <c r="AR401" s="19"/>
      <c r="AS401" s="19"/>
      <c r="AT401" s="19"/>
      <c r="AU401" s="19"/>
      <c r="AV401" s="19"/>
      <c r="AW401" s="19"/>
      <c r="AX401" s="19"/>
      <c r="AY401" s="19"/>
      <c r="AZ401" s="19"/>
      <c r="BA401" s="19"/>
      <c r="BB401" s="19"/>
      <c r="BC401" s="19"/>
      <c r="BF401" s="12"/>
      <c r="BG401" s="12"/>
      <c r="BH401" s="12"/>
      <c r="BI401" s="12"/>
      <c r="BJ401" s="12"/>
      <c r="BK401" s="12"/>
      <c r="BL401" s="12"/>
      <c r="BM401" s="12"/>
      <c r="BN401" s="12"/>
      <c r="BO401" s="12"/>
      <c r="BP401" s="12"/>
      <c r="BQ401" s="12"/>
      <c r="BR401" s="12"/>
      <c r="BS401" s="12"/>
      <c r="BT401" s="12"/>
      <c r="BU401" s="12"/>
    </row>
    <row r="402" spans="1:73">
      <c r="A402" s="19"/>
      <c r="B402" s="19"/>
      <c r="C402" s="19"/>
      <c r="D402" s="19"/>
      <c r="E402" s="89"/>
      <c r="F402" s="89"/>
      <c r="G402" s="19"/>
      <c r="H402" s="90"/>
      <c r="I402" s="90"/>
      <c r="J402" s="19"/>
      <c r="K402" s="19"/>
      <c r="L402" s="19"/>
      <c r="M402" s="19"/>
      <c r="N402" s="19"/>
      <c r="O402" s="19"/>
      <c r="P402" s="19"/>
      <c r="Q402" s="19"/>
      <c r="R402" s="141"/>
      <c r="S402" s="141"/>
      <c r="T402" s="141"/>
      <c r="U402" s="141"/>
      <c r="V402" s="141"/>
      <c r="W402" s="141"/>
      <c r="X402" s="141"/>
      <c r="Y402" s="141"/>
      <c r="Z402" s="19"/>
      <c r="AA402" s="19"/>
      <c r="AB402" s="19"/>
      <c r="AC402" s="140">
        <v>3</v>
      </c>
      <c r="AD402" s="357">
        <f t="array" ref="AD402">IF(COUNT(IF($R$5:$R$84=$AC402,IF($G$5:$G$84=AD$397,$T$5:$T$84,""),""))=0,"-",AVERAGE(IF($R$5:$R$84=$AC402,IF($G$5:$G$84=AD$397,$T$5:$T$84,""))))</f>
        <v>0.15484232428486958</v>
      </c>
      <c r="AE402" s="357" t="str">
        <f t="array" ref="AE402">IF(COUNT(IF($R$5:$R$84=$AC402,IF($G$5:$G$84=AE$397,$T$5:$T$84,""),""))=0,"-",AVERAGE(IF($R$5:$R$84=$AC402,IF($G$5:$G$84=AE$397,$T$5:$T$84,""))))</f>
        <v>-</v>
      </c>
      <c r="AF402" s="357">
        <f t="array" ref="AF402">IF(COUNT(IF($R$5:$R$84=$AC402,IF($G$5:$G$84=AF$397,$T$5:$T$84,""),""))=0,"-",AVERAGE(IF($R$5:$R$84=$AC402,IF($G$5:$G$84=AF$397,$T$5:$T$84,""))))</f>
        <v>0</v>
      </c>
      <c r="AG402" s="357" t="str">
        <f t="array" ref="AG402">IF(COUNT(IF($R$5:$R$84=$AC402,IF($G$5:$G$84=AG$397,$T$5:$T$84,""),""))=0,"-",AVERAGE(IF($R$5:$R$84=$AC402,IF($G$5:$G$84=AG$397,$T$5:$T$84,""))))</f>
        <v>-</v>
      </c>
      <c r="AH402" s="357" t="str">
        <f t="array" ref="AH402">IF(COUNT(IF($R$5:$R$84=$AC402,IF($G$5:$G$84=AH$397,$T$5:$T$84,""),""))=0,"-",AVERAGE(IF($R$5:$R$84=$AC402,IF($G$5:$G$84=AH$397,$T$5:$T$84,""))))</f>
        <v>-</v>
      </c>
      <c r="AI402" s="357" t="str">
        <f t="array" ref="AI402">IF(COUNT(IF($R$5:$R$84=$AC402,IF($G$5:$G$84=AI$397,$T$5:$T$84,""),""))=0,"-",AVERAGE(IF($R$5:$R$84=$AC402,IF($G$5:$G$84=AI$397,$T$5:$T$84,""))))</f>
        <v>-</v>
      </c>
      <c r="AJ402" s="357" t="str">
        <f t="array" ref="AJ402">IF(COUNT(IF($R$5:$R$84=$AC402,IF($G$5:$G$84=AJ$397,$T$5:$T$84,""),""))=0,"-",AVERAGE(IF($R$5:$R$84=$AC402,IF($G$5:$G$84=AJ$397,$T$5:$T$84,""))))</f>
        <v>-</v>
      </c>
      <c r="AK402" s="357" t="str">
        <f t="array" ref="AK402">IF(COUNT(IF($R$5:$R$84=$AC402,IF($G$5:$G$84=AK$397,$T$5:$T$84,""),""))=0,"-",AVERAGE(IF($R$5:$R$84=$AC402,IF($G$5:$G$84=AK$397,$T$5:$T$84,""))))</f>
        <v>-</v>
      </c>
      <c r="AL402" s="357" t="str">
        <f t="array" ref="AL402">IF(COUNT(IF($R$5:$R$84=$AC402,IF($G$5:$G$84=AL$397,$T$5:$T$84,""),""))=0,"-",AVERAGE(IF($R$5:$R$84=$AC402,IF($G$5:$G$84=AL$397,$T$5:$T$84,""))))</f>
        <v>-</v>
      </c>
      <c r="AM402" s="357" t="str">
        <f t="array" ref="AM402">IF(COUNT(IF($R$5:$R$84=$AC402,IF($G$5:$G$84=AM$397,$T$5:$T$84,""),""))=0,"-",AVERAGE(IF($R$5:$R$84=$AC402,IF($G$5:$G$84=AM$397,$T$5:$T$84,""))))</f>
        <v>-</v>
      </c>
      <c r="AN402" s="357" t="str">
        <f t="array" ref="AN402">IF(COUNT(IF($R$5:$R$84=$AC402,IF($G$5:$G$84=AN$397,$T$5:$T$84,""),""))=0,"-",AVERAGE(IF($R$5:$R$84=$AC402,IF($G$5:$G$84=AN$397,$T$5:$T$84,""))))</f>
        <v>-</v>
      </c>
      <c r="AO402" s="357" t="str">
        <f t="array" ref="AO402">IF(COUNT(IF($R$5:$R$84=$AC402,IF($G$5:$G$84=AO$397,$T$5:$T$84,""),""))=0,"-",AVERAGE(IF($R$5:$R$84=$AC402,IF($G$5:$G$84=AO$397,$T$5:$T$84,""))))</f>
        <v>-</v>
      </c>
      <c r="AP402" s="359">
        <f t="array" ref="AP402">IF(AP380&gt;1,AVERAGE(IF($R$5:$R$84=$AC402,$T$5:$T$84,"-")),"-")</f>
        <v>0.12043291888823189</v>
      </c>
      <c r="AQ402" s="19"/>
      <c r="AR402" s="19"/>
      <c r="AS402" s="19"/>
      <c r="AT402" s="19"/>
      <c r="AU402" s="19"/>
      <c r="AV402" s="19"/>
      <c r="AW402" s="19"/>
      <c r="AX402" s="19"/>
      <c r="AY402" s="19"/>
      <c r="AZ402" s="19"/>
      <c r="BA402" s="19"/>
      <c r="BB402" s="19"/>
      <c r="BC402" s="19"/>
      <c r="BF402" s="12"/>
      <c r="BG402" s="12"/>
      <c r="BH402" s="12"/>
      <c r="BI402" s="12"/>
      <c r="BJ402" s="12"/>
      <c r="BK402" s="12"/>
      <c r="BL402" s="12"/>
      <c r="BM402" s="12"/>
      <c r="BN402" s="12"/>
      <c r="BO402" s="12"/>
      <c r="BP402" s="12"/>
      <c r="BQ402" s="12"/>
      <c r="BR402" s="12"/>
      <c r="BS402" s="12"/>
      <c r="BT402" s="12"/>
      <c r="BU402" s="12"/>
    </row>
    <row r="403" spans="1:73">
      <c r="A403" s="19"/>
      <c r="B403" s="19"/>
      <c r="C403" s="19"/>
      <c r="D403" s="19"/>
      <c r="E403" s="89"/>
      <c r="F403" s="89"/>
      <c r="G403" s="19"/>
      <c r="H403" s="90"/>
      <c r="I403" s="90"/>
      <c r="J403" s="19"/>
      <c r="K403" s="19"/>
      <c r="L403" s="19"/>
      <c r="M403" s="19"/>
      <c r="N403" s="19"/>
      <c r="O403" s="19"/>
      <c r="P403" s="19"/>
      <c r="Q403" s="19"/>
      <c r="R403" s="141"/>
      <c r="S403" s="141"/>
      <c r="T403" s="141"/>
      <c r="U403" s="141"/>
      <c r="V403" s="141"/>
      <c r="W403" s="141"/>
      <c r="X403" s="141"/>
      <c r="Y403" s="141"/>
      <c r="Z403" s="19"/>
      <c r="AA403" s="19"/>
      <c r="AB403" s="19"/>
      <c r="AC403" s="140">
        <v>4</v>
      </c>
      <c r="AD403" s="357">
        <f t="array" ref="AD403">IF(COUNT(IF($R$5:$R$84=$AC403,IF($G$5:$G$84=AD$397,$T$5:$T$84,""),""))=0,"-",AVERAGE(IF($R$5:$R$84=$AC403,IF($G$5:$G$84=AD$397,$T$5:$T$84,""))))</f>
        <v>9.008316838391052E-2</v>
      </c>
      <c r="AE403" s="357" t="str">
        <f t="array" ref="AE403">IF(COUNT(IF($R$5:$R$84=$AC403,IF($G$5:$G$84=AE$397,$T$5:$T$84,""),""))=0,"-",AVERAGE(IF($R$5:$R$84=$AC403,IF($G$5:$G$84=AE$397,$T$5:$T$84,""))))</f>
        <v>-</v>
      </c>
      <c r="AF403" s="357">
        <f t="array" ref="AF403">IF(COUNT(IF($R$5:$R$84=$AC403,IF($G$5:$G$84=AF$397,$T$5:$T$84,""),""))=0,"-",AVERAGE(IF($R$5:$R$84=$AC403,IF($G$5:$G$84=AF$397,$T$5:$T$84,""))))</f>
        <v>0.27706399350576616</v>
      </c>
      <c r="AG403" s="357" t="str">
        <f t="array" ref="AG403">IF(COUNT(IF($R$5:$R$84=$AC403,IF($G$5:$G$84=AG$397,$T$5:$T$84,""),""))=0,"-",AVERAGE(IF($R$5:$R$84=$AC403,IF($G$5:$G$84=AG$397,$T$5:$T$84,""))))</f>
        <v>-</v>
      </c>
      <c r="AH403" s="357" t="str">
        <f t="array" ref="AH403">IF(COUNT(IF($R$5:$R$84=$AC403,IF($G$5:$G$84=AH$397,$T$5:$T$84,""),""))=0,"-",AVERAGE(IF($R$5:$R$84=$AC403,IF($G$5:$G$84=AH$397,$T$5:$T$84,""))))</f>
        <v>-</v>
      </c>
      <c r="AI403" s="357" t="str">
        <f t="array" ref="AI403">IF(COUNT(IF($R$5:$R$84=$AC403,IF($G$5:$G$84=AI$397,$T$5:$T$84,""),""))=0,"-",AVERAGE(IF($R$5:$R$84=$AC403,IF($G$5:$G$84=AI$397,$T$5:$T$84,""))))</f>
        <v>-</v>
      </c>
      <c r="AJ403" s="357" t="str">
        <f t="array" ref="AJ403">IF(COUNT(IF($R$5:$R$84=$AC403,IF($G$5:$G$84=AJ$397,$T$5:$T$84,""),""))=0,"-",AVERAGE(IF($R$5:$R$84=$AC403,IF($G$5:$G$84=AJ$397,$T$5:$T$84,""))))</f>
        <v>-</v>
      </c>
      <c r="AK403" s="357" t="str">
        <f t="array" ref="AK403">IF(COUNT(IF($R$5:$R$84=$AC403,IF($G$5:$G$84=AK$397,$T$5:$T$84,""),""))=0,"-",AVERAGE(IF($R$5:$R$84=$AC403,IF($G$5:$G$84=AK$397,$T$5:$T$84,""))))</f>
        <v>-</v>
      </c>
      <c r="AL403" s="357" t="str">
        <f t="array" ref="AL403">IF(COUNT(IF($R$5:$R$84=$AC403,IF($G$5:$G$84=AL$397,$T$5:$T$84,""),""))=0,"-",AVERAGE(IF($R$5:$R$84=$AC403,IF($G$5:$G$84=AL$397,$T$5:$T$84,""))))</f>
        <v>-</v>
      </c>
      <c r="AM403" s="357" t="str">
        <f t="array" ref="AM403">IF(COUNT(IF($R$5:$R$84=$AC403,IF($G$5:$G$84=AM$397,$T$5:$T$84,""),""))=0,"-",AVERAGE(IF($R$5:$R$84=$AC403,IF($G$5:$G$84=AM$397,$T$5:$T$84,""))))</f>
        <v>-</v>
      </c>
      <c r="AN403" s="357" t="str">
        <f t="array" ref="AN403">IF(COUNT(IF($R$5:$R$84=$AC403,IF($G$5:$G$84=AN$397,$T$5:$T$84,""),""))=0,"-",AVERAGE(IF($R$5:$R$84=$AC403,IF($G$5:$G$84=AN$397,$T$5:$T$84,""))))</f>
        <v>-</v>
      </c>
      <c r="AO403" s="357" t="str">
        <f t="array" ref="AO403">IF(COUNT(IF($R$5:$R$84=$AC403,IF($G$5:$G$84=AO$397,$T$5:$T$84,""),""))=0,"-",AVERAGE(IF($R$5:$R$84=$AC403,IF($G$5:$G$84=AO$397,$T$5:$T$84,""))))</f>
        <v>-</v>
      </c>
      <c r="AP403" s="359">
        <f t="array" ref="AP403">IF(AP381&gt;1,AVERAGE(IF($R$5:$R$84=$AC403,$T$5:$T$84,"-")),"-")</f>
        <v>0.12260157275292889</v>
      </c>
      <c r="AQ403" s="19"/>
      <c r="AR403" s="19"/>
      <c r="AS403" s="19"/>
      <c r="AT403" s="19"/>
      <c r="AU403" s="19"/>
      <c r="AV403" s="19"/>
      <c r="AW403" s="19"/>
      <c r="AX403" s="19"/>
      <c r="AY403" s="19"/>
      <c r="AZ403" s="19"/>
      <c r="BA403" s="19"/>
      <c r="BB403" s="19"/>
      <c r="BC403" s="19"/>
      <c r="BF403" s="12"/>
      <c r="BG403" s="12"/>
      <c r="BH403" s="12"/>
      <c r="BI403" s="12"/>
      <c r="BJ403" s="12"/>
      <c r="BK403" s="12"/>
      <c r="BL403" s="12"/>
      <c r="BM403" s="12"/>
      <c r="BN403" s="12"/>
      <c r="BO403" s="12"/>
      <c r="BP403" s="12"/>
      <c r="BQ403" s="12"/>
      <c r="BR403" s="12"/>
      <c r="BS403" s="12"/>
      <c r="BT403" s="12"/>
      <c r="BU403" s="12"/>
    </row>
    <row r="404" spans="1:73">
      <c r="A404" s="19"/>
      <c r="B404" s="19"/>
      <c r="C404" s="19"/>
      <c r="D404" s="19"/>
      <c r="E404" s="89"/>
      <c r="F404" s="89"/>
      <c r="G404" s="19"/>
      <c r="H404" s="90"/>
      <c r="I404" s="90"/>
      <c r="J404" s="19"/>
      <c r="K404" s="19"/>
      <c r="L404" s="19"/>
      <c r="M404" s="19"/>
      <c r="N404" s="19"/>
      <c r="O404" s="19"/>
      <c r="P404" s="19"/>
      <c r="Q404" s="19"/>
      <c r="R404" s="141"/>
      <c r="S404" s="141"/>
      <c r="T404" s="141"/>
      <c r="U404" s="141"/>
      <c r="V404" s="141"/>
      <c r="W404" s="141"/>
      <c r="X404" s="141"/>
      <c r="Y404" s="141"/>
      <c r="Z404" s="19"/>
      <c r="AA404" s="19"/>
      <c r="AB404" s="19"/>
      <c r="AC404" s="140">
        <v>5</v>
      </c>
      <c r="AD404" s="357">
        <f t="array" ref="AD404">IF(COUNT(IF($R$5:$R$84=$AC404,IF($G$5:$G$84=AD$397,$T$5:$T$84,""),""))=0,"-",AVERAGE(IF($R$5:$R$84=$AC404,IF($G$5:$G$84=AD$397,$T$5:$T$84,""))))</f>
        <v>7.0659861370482163E-2</v>
      </c>
      <c r="AE404" s="357" t="str">
        <f t="array" ref="AE404">IF(COUNT(IF($R$5:$R$84=$AC404,IF($G$5:$G$84=AE$397,$T$5:$T$84,""),""))=0,"-",AVERAGE(IF($R$5:$R$84=$AC404,IF($G$5:$G$84=AE$397,$T$5:$T$84,""))))</f>
        <v>-</v>
      </c>
      <c r="AF404" s="357">
        <f t="array" ref="AF404">IF(COUNT(IF($R$5:$R$84=$AC404,IF($G$5:$G$84=AF$397,$T$5:$T$84,""),""))=0,"-",AVERAGE(IF($R$5:$R$84=$AC404,IF($G$5:$G$84=AF$397,$T$5:$T$84,""))))</f>
        <v>0.35252548490497987</v>
      </c>
      <c r="AG404" s="357" t="str">
        <f t="array" ref="AG404">IF(COUNT(IF($R$5:$R$84=$AC404,IF($G$5:$G$84=AG$397,$T$5:$T$84,""),""))=0,"-",AVERAGE(IF($R$5:$R$84=$AC404,IF($G$5:$G$84=AG$397,$T$5:$T$84,""))))</f>
        <v>-</v>
      </c>
      <c r="AH404" s="357" t="str">
        <f t="array" ref="AH404">IF(COUNT(IF($R$5:$R$84=$AC404,IF($G$5:$G$84=AH$397,$T$5:$T$84,""),""))=0,"-",AVERAGE(IF($R$5:$R$84=$AC404,IF($G$5:$G$84=AH$397,$T$5:$T$84,""))))</f>
        <v>-</v>
      </c>
      <c r="AI404" s="357" t="str">
        <f t="array" ref="AI404">IF(COUNT(IF($R$5:$R$84=$AC404,IF($G$5:$G$84=AI$397,$T$5:$T$84,""),""))=0,"-",AVERAGE(IF($R$5:$R$84=$AC404,IF($G$5:$G$84=AI$397,$T$5:$T$84,""))))</f>
        <v>-</v>
      </c>
      <c r="AJ404" s="357" t="str">
        <f t="array" ref="AJ404">IF(COUNT(IF($R$5:$R$84=$AC404,IF($G$5:$G$84=AJ$397,$T$5:$T$84,""),""))=0,"-",AVERAGE(IF($R$5:$R$84=$AC404,IF($G$5:$G$84=AJ$397,$T$5:$T$84,""))))</f>
        <v>-</v>
      </c>
      <c r="AK404" s="357" t="str">
        <f t="array" ref="AK404">IF(COUNT(IF($R$5:$R$84=$AC404,IF($G$5:$G$84=AK$397,$T$5:$T$84,""),""))=0,"-",AVERAGE(IF($R$5:$R$84=$AC404,IF($G$5:$G$84=AK$397,$T$5:$T$84,""))))</f>
        <v>-</v>
      </c>
      <c r="AL404" s="357" t="str">
        <f t="array" ref="AL404">IF(COUNT(IF($R$5:$R$84=$AC404,IF($G$5:$G$84=AL$397,$T$5:$T$84,""),""))=0,"-",AVERAGE(IF($R$5:$R$84=$AC404,IF($G$5:$G$84=AL$397,$T$5:$T$84,""))))</f>
        <v>-</v>
      </c>
      <c r="AM404" s="357" t="str">
        <f t="array" ref="AM404">IF(COUNT(IF($R$5:$R$84=$AC404,IF($G$5:$G$84=AM$397,$T$5:$T$84,""),""))=0,"-",AVERAGE(IF($R$5:$R$84=$AC404,IF($G$5:$G$84=AM$397,$T$5:$T$84,""))))</f>
        <v>-</v>
      </c>
      <c r="AN404" s="357" t="str">
        <f t="array" ref="AN404">IF(COUNT(IF($R$5:$R$84=$AC404,IF($G$5:$G$84=AN$397,$T$5:$T$84,""),""))=0,"-",AVERAGE(IF($R$5:$R$84=$AC404,IF($G$5:$G$84=AN$397,$T$5:$T$84,""))))</f>
        <v>-</v>
      </c>
      <c r="AO404" s="357" t="str">
        <f t="array" ref="AO404">IF(COUNT(IF($R$5:$R$84=$AC404,IF($G$5:$G$84=AO$397,$T$5:$T$84,""),""))=0,"-",AVERAGE(IF($R$5:$R$84=$AC404,IF($G$5:$G$84=AO$397,$T$5:$T$84,""))))</f>
        <v>-</v>
      </c>
      <c r="AP404" s="359">
        <f t="array" ref="AP404">IF(AP382&gt;1,AVERAGE(IF($R$5:$R$84=$AC404,$T$5:$T$84,"-")),"-")</f>
        <v>0.27835032081695416</v>
      </c>
      <c r="AQ404" s="19"/>
      <c r="AR404" s="19"/>
      <c r="AS404" s="19"/>
      <c r="AT404" s="19"/>
      <c r="AU404" s="19"/>
      <c r="AV404" s="19"/>
      <c r="AW404" s="19"/>
      <c r="AX404" s="19"/>
      <c r="AY404" s="19"/>
      <c r="AZ404" s="19"/>
      <c r="BA404" s="19"/>
      <c r="BB404" s="19"/>
      <c r="BC404" s="19"/>
      <c r="BF404" s="12"/>
      <c r="BG404" s="12"/>
      <c r="BH404" s="12"/>
      <c r="BI404" s="12"/>
      <c r="BJ404" s="12"/>
      <c r="BK404" s="12"/>
      <c r="BL404" s="12"/>
      <c r="BM404" s="12"/>
      <c r="BN404" s="12"/>
      <c r="BO404" s="12"/>
      <c r="BP404" s="12"/>
      <c r="BQ404" s="12"/>
      <c r="BR404" s="12"/>
      <c r="BS404" s="12"/>
      <c r="BT404" s="12"/>
      <c r="BU404" s="12"/>
    </row>
    <row r="405" spans="1:73">
      <c r="A405" s="19"/>
      <c r="B405" s="19"/>
      <c r="C405" s="19"/>
      <c r="D405" s="19"/>
      <c r="E405" s="89"/>
      <c r="F405" s="89"/>
      <c r="G405" s="19"/>
      <c r="H405" s="90"/>
      <c r="I405" s="90"/>
      <c r="J405" s="19"/>
      <c r="K405" s="19"/>
      <c r="L405" s="19"/>
      <c r="M405" s="19"/>
      <c r="N405" s="19"/>
      <c r="O405" s="19"/>
      <c r="P405" s="19"/>
      <c r="Q405" s="19"/>
      <c r="R405" s="141"/>
      <c r="S405" s="141"/>
      <c r="T405" s="141"/>
      <c r="U405" s="141"/>
      <c r="V405" s="141"/>
      <c r="W405" s="141"/>
      <c r="X405" s="141"/>
      <c r="Y405" s="141"/>
      <c r="Z405" s="19"/>
      <c r="AA405" s="19"/>
      <c r="AB405" s="19"/>
      <c r="AC405" s="140">
        <v>6</v>
      </c>
      <c r="AD405" s="357">
        <f t="array" ref="AD405">IF(COUNT(IF($R$5:$R$84=$AC405,IF($G$5:$G$84=AD$397,$T$5:$T$84,""),""))=0,"-",AVERAGE(IF($R$5:$R$84=$AC405,IF($G$5:$G$84=AD$397,$T$5:$T$84,""))))</f>
        <v>0.11815790855863233</v>
      </c>
      <c r="AE405" s="357" t="str">
        <f t="array" ref="AE405">IF(COUNT(IF($R$5:$R$84=$AC405,IF($G$5:$G$84=AE$397,$T$5:$T$84,""),""))=0,"-",AVERAGE(IF($R$5:$R$84=$AC405,IF($G$5:$G$84=AE$397,$T$5:$T$84,""))))</f>
        <v>-</v>
      </c>
      <c r="AF405" s="357">
        <f t="array" ref="AF405">IF(COUNT(IF($R$5:$R$84=$AC405,IF($G$5:$G$84=AF$397,$T$5:$T$84,""),""))=0,"-",AVERAGE(IF($R$5:$R$84=$AC405,IF($G$5:$G$84=AF$397,$T$5:$T$84,""))))</f>
        <v>0.43355963686138321</v>
      </c>
      <c r="AG405" s="357" t="str">
        <f t="array" ref="AG405">IF(COUNT(IF($R$5:$R$84=$AC405,IF($G$5:$G$84=AG$397,$T$5:$T$84,""),""))=0,"-",AVERAGE(IF($R$5:$R$84=$AC405,IF($G$5:$G$84=AG$397,$T$5:$T$84,""))))</f>
        <v>-</v>
      </c>
      <c r="AH405" s="357" t="str">
        <f t="array" ref="AH405">IF(COUNT(IF($R$5:$R$84=$AC405,IF($G$5:$G$84=AH$397,$T$5:$T$84,""),""))=0,"-",AVERAGE(IF($R$5:$R$84=$AC405,IF($G$5:$G$84=AH$397,$T$5:$T$84,""))))</f>
        <v>-</v>
      </c>
      <c r="AI405" s="357" t="str">
        <f t="array" ref="AI405">IF(COUNT(IF($R$5:$R$84=$AC405,IF($G$5:$G$84=AI$397,$T$5:$T$84,""),""))=0,"-",AVERAGE(IF($R$5:$R$84=$AC405,IF($G$5:$G$84=AI$397,$T$5:$T$84,""))))</f>
        <v>-</v>
      </c>
      <c r="AJ405" s="357" t="str">
        <f t="array" ref="AJ405">IF(COUNT(IF($R$5:$R$84=$AC405,IF($G$5:$G$84=AJ$397,$T$5:$T$84,""),""))=0,"-",AVERAGE(IF($R$5:$R$84=$AC405,IF($G$5:$G$84=AJ$397,$T$5:$T$84,""))))</f>
        <v>-</v>
      </c>
      <c r="AK405" s="357" t="str">
        <f t="array" ref="AK405">IF(COUNT(IF($R$5:$R$84=$AC405,IF($G$5:$G$84=AK$397,$T$5:$T$84,""),""))=0,"-",AVERAGE(IF($R$5:$R$84=$AC405,IF($G$5:$G$84=AK$397,$T$5:$T$84,""))))</f>
        <v>-</v>
      </c>
      <c r="AL405" s="357" t="str">
        <f t="array" ref="AL405">IF(COUNT(IF($R$5:$R$84=$AC405,IF($G$5:$G$84=AL$397,$T$5:$T$84,""),""))=0,"-",AVERAGE(IF($R$5:$R$84=$AC405,IF($G$5:$G$84=AL$397,$T$5:$T$84,""))))</f>
        <v>-</v>
      </c>
      <c r="AM405" s="357" t="str">
        <f t="array" ref="AM405">IF(COUNT(IF($R$5:$R$84=$AC405,IF($G$5:$G$84=AM$397,$T$5:$T$84,""),""))=0,"-",AVERAGE(IF($R$5:$R$84=$AC405,IF($G$5:$G$84=AM$397,$T$5:$T$84,""))))</f>
        <v>-</v>
      </c>
      <c r="AN405" s="357" t="str">
        <f t="array" ref="AN405">IF(COUNT(IF($R$5:$R$84=$AC405,IF($G$5:$G$84=AN$397,$T$5:$T$84,""),""))=0,"-",AVERAGE(IF($R$5:$R$84=$AC405,IF($G$5:$G$84=AN$397,$T$5:$T$84,""))))</f>
        <v>-</v>
      </c>
      <c r="AO405" s="357" t="str">
        <f t="array" ref="AO405">IF(COUNT(IF($R$5:$R$84=$AC405,IF($G$5:$G$84=AO$397,$T$5:$T$84,""),""))=0,"-",AVERAGE(IF($R$5:$R$84=$AC405,IF($G$5:$G$84=AO$397,$T$5:$T$84,""))))</f>
        <v>-</v>
      </c>
      <c r="AP405" s="359">
        <f t="array" ref="AP405">IF(AP383&gt;1,AVERAGE(IF($R$5:$R$84=$AC405,$T$5:$T$84,"-")),"-")</f>
        <v>0.32224137981335349</v>
      </c>
      <c r="AQ405" s="19"/>
      <c r="AR405" s="19"/>
      <c r="AS405" s="19"/>
      <c r="AT405" s="19"/>
      <c r="AU405" s="19"/>
      <c r="AV405" s="19"/>
      <c r="AW405" s="19"/>
      <c r="AX405" s="19"/>
      <c r="AY405" s="19"/>
      <c r="AZ405" s="19"/>
      <c r="BA405" s="19"/>
      <c r="BB405" s="19"/>
      <c r="BC405" s="19"/>
      <c r="BF405" s="12"/>
      <c r="BG405" s="12"/>
      <c r="BH405" s="12"/>
      <c r="BI405" s="12"/>
      <c r="BJ405" s="12"/>
      <c r="BK405" s="12"/>
      <c r="BL405" s="12"/>
      <c r="BM405" s="12"/>
      <c r="BN405" s="12"/>
      <c r="BO405" s="12"/>
      <c r="BP405" s="12"/>
      <c r="BQ405" s="12"/>
      <c r="BR405" s="12"/>
      <c r="BS405" s="12"/>
      <c r="BT405" s="12"/>
      <c r="BU405" s="12"/>
    </row>
    <row r="406" spans="1:73">
      <c r="A406" s="19"/>
      <c r="B406" s="19"/>
      <c r="C406" s="19"/>
      <c r="D406" s="19"/>
      <c r="E406" s="89"/>
      <c r="F406" s="89"/>
      <c r="G406" s="19"/>
      <c r="H406" s="90"/>
      <c r="I406" s="90"/>
      <c r="J406" s="19"/>
      <c r="K406" s="19"/>
      <c r="L406" s="19"/>
      <c r="M406" s="19"/>
      <c r="N406" s="19"/>
      <c r="O406" s="19"/>
      <c r="P406" s="19"/>
      <c r="Q406" s="19"/>
      <c r="R406" s="141"/>
      <c r="S406" s="141"/>
      <c r="T406" s="141"/>
      <c r="U406" s="141"/>
      <c r="V406" s="141"/>
      <c r="W406" s="141"/>
      <c r="X406" s="141"/>
      <c r="Y406" s="141"/>
      <c r="Z406" s="19"/>
      <c r="AA406" s="19"/>
      <c r="AB406" s="19"/>
      <c r="AC406" s="140">
        <v>7</v>
      </c>
      <c r="AD406" s="357">
        <f t="array" ref="AD406">IF(COUNT(IF($R$5:$R$84=$AC406,IF($G$5:$G$84=AD$397,$T$5:$T$84,""),""))=0,"-",AVERAGE(IF($R$5:$R$84=$AC406,IF($G$5:$G$84=AD$397,$T$5:$T$84,""))))</f>
        <v>3.5136418446315321E-2</v>
      </c>
      <c r="AE406" s="357" t="str">
        <f t="array" ref="AE406">IF(COUNT(IF($R$5:$R$84=$AC406,IF($G$5:$G$84=AE$397,$T$5:$T$84,""),""))=0,"-",AVERAGE(IF($R$5:$R$84=$AC406,IF($G$5:$G$84=AE$397,$T$5:$T$84,""))))</f>
        <v>-</v>
      </c>
      <c r="AF406" s="357">
        <f t="array" ref="AF406">IF(COUNT(IF($R$5:$R$84=$AC406,IF($G$5:$G$84=AF$397,$T$5:$T$84,""),""))=0,"-",AVERAGE(IF($R$5:$R$84=$AC406,IF($G$5:$G$84=AF$397,$T$5:$T$84,""))))</f>
        <v>0.51533023885426099</v>
      </c>
      <c r="AG406" s="357" t="str">
        <f t="array" ref="AG406">IF(COUNT(IF($R$5:$R$84=$AC406,IF($G$5:$G$84=AG$397,$T$5:$T$84,""),""))=0,"-",AVERAGE(IF($R$5:$R$84=$AC406,IF($G$5:$G$84=AG$397,$T$5:$T$84,""))))</f>
        <v>-</v>
      </c>
      <c r="AH406" s="357" t="str">
        <f t="array" ref="AH406">IF(COUNT(IF($R$5:$R$84=$AC406,IF($G$5:$G$84=AH$397,$T$5:$T$84,""),""))=0,"-",AVERAGE(IF($R$5:$R$84=$AC406,IF($G$5:$G$84=AH$397,$T$5:$T$84,""))))</f>
        <v>-</v>
      </c>
      <c r="AI406" s="357" t="str">
        <f t="array" ref="AI406">IF(COUNT(IF($R$5:$R$84=$AC406,IF($G$5:$G$84=AI$397,$T$5:$T$84,""),""))=0,"-",AVERAGE(IF($R$5:$R$84=$AC406,IF($G$5:$G$84=AI$397,$T$5:$T$84,""))))</f>
        <v>-</v>
      </c>
      <c r="AJ406" s="357" t="str">
        <f t="array" ref="AJ406">IF(COUNT(IF($R$5:$R$84=$AC406,IF($G$5:$G$84=AJ$397,$T$5:$T$84,""),""))=0,"-",AVERAGE(IF($R$5:$R$84=$AC406,IF($G$5:$G$84=AJ$397,$T$5:$T$84,""))))</f>
        <v>-</v>
      </c>
      <c r="AK406" s="357" t="str">
        <f t="array" ref="AK406">IF(COUNT(IF($R$5:$R$84=$AC406,IF($G$5:$G$84=AK$397,$T$5:$T$84,""),""))=0,"-",AVERAGE(IF($R$5:$R$84=$AC406,IF($G$5:$G$84=AK$397,$T$5:$T$84,""))))</f>
        <v>-</v>
      </c>
      <c r="AL406" s="357" t="str">
        <f t="array" ref="AL406">IF(COUNT(IF($R$5:$R$84=$AC406,IF($G$5:$G$84=AL$397,$T$5:$T$84,""),""))=0,"-",AVERAGE(IF($R$5:$R$84=$AC406,IF($G$5:$G$84=AL$397,$T$5:$T$84,""))))</f>
        <v>-</v>
      </c>
      <c r="AM406" s="357" t="str">
        <f t="array" ref="AM406">IF(COUNT(IF($R$5:$R$84=$AC406,IF($G$5:$G$84=AM$397,$T$5:$T$84,""),""))=0,"-",AVERAGE(IF($R$5:$R$84=$AC406,IF($G$5:$G$84=AM$397,$T$5:$T$84,""))))</f>
        <v>-</v>
      </c>
      <c r="AN406" s="357" t="str">
        <f t="array" ref="AN406">IF(COUNT(IF($R$5:$R$84=$AC406,IF($G$5:$G$84=AN$397,$T$5:$T$84,""),""))=0,"-",AVERAGE(IF($R$5:$R$84=$AC406,IF($G$5:$G$84=AN$397,$T$5:$T$84,""))))</f>
        <v>-</v>
      </c>
      <c r="AO406" s="357" t="str">
        <f t="array" ref="AO406">IF(COUNT(IF($R$5:$R$84=$AC406,IF($G$5:$G$84=AO$397,$T$5:$T$84,""),""))=0,"-",AVERAGE(IF($R$5:$R$84=$AC406,IF($G$5:$G$84=AO$397,$T$5:$T$84,""))))</f>
        <v>-</v>
      </c>
      <c r="AP406" s="359">
        <f t="array" ref="AP406">IF(AP384&gt;1,AVERAGE(IF($R$5:$R$84=$AC406,$T$5:$T$84,"-")),"-")</f>
        <v>0.3781320044519908</v>
      </c>
      <c r="AQ406" s="19"/>
      <c r="AR406" s="19"/>
      <c r="AS406" s="19"/>
      <c r="AT406" s="19"/>
      <c r="AU406" s="19"/>
      <c r="AV406" s="19"/>
      <c r="AW406" s="19"/>
      <c r="AX406" s="19"/>
      <c r="AY406" s="19"/>
      <c r="AZ406" s="19"/>
      <c r="BA406" s="19"/>
      <c r="BB406" s="19"/>
      <c r="BC406" s="19"/>
      <c r="BF406" s="12"/>
      <c r="BG406" s="12"/>
      <c r="BH406" s="12"/>
      <c r="BI406" s="12"/>
      <c r="BJ406" s="12"/>
      <c r="BK406" s="12"/>
      <c r="BL406" s="12"/>
      <c r="BM406" s="12"/>
      <c r="BN406" s="12"/>
      <c r="BO406" s="12"/>
      <c r="BP406" s="12"/>
      <c r="BQ406" s="12"/>
      <c r="BR406" s="12"/>
      <c r="BS406" s="12"/>
      <c r="BT406" s="12"/>
      <c r="BU406" s="12"/>
    </row>
    <row r="407" spans="1:73">
      <c r="A407" s="19"/>
      <c r="B407" s="19"/>
      <c r="C407" s="19"/>
      <c r="D407" s="19"/>
      <c r="E407" s="89"/>
      <c r="F407" s="89"/>
      <c r="G407" s="19"/>
      <c r="H407" s="90"/>
      <c r="I407" s="90"/>
      <c r="J407" s="19"/>
      <c r="K407" s="19"/>
      <c r="L407" s="19"/>
      <c r="M407" s="19"/>
      <c r="N407" s="19"/>
      <c r="O407" s="19"/>
      <c r="P407" s="19"/>
      <c r="Q407" s="19"/>
      <c r="R407" s="141"/>
      <c r="S407" s="141"/>
      <c r="T407" s="141"/>
      <c r="U407" s="141"/>
      <c r="V407" s="141"/>
      <c r="W407" s="141"/>
      <c r="X407" s="141"/>
      <c r="Y407" s="141"/>
      <c r="Z407" s="19"/>
      <c r="AA407" s="19"/>
      <c r="AB407" s="19"/>
      <c r="AC407" s="140">
        <v>8</v>
      </c>
      <c r="AD407" s="357" t="str">
        <f t="array" ref="AD407">IF(COUNT(IF($R$5:$R$84=$AC407,IF($G$5:$G$84=AD$397,$T$5:$T$84,""),""))=0,"-",AVERAGE(IF($R$5:$R$84=$AC407,IF($G$5:$G$84=AD$397,$T$5:$T$84,""))))</f>
        <v>-</v>
      </c>
      <c r="AE407" s="357" t="str">
        <f t="array" ref="AE407">IF(COUNT(IF($R$5:$R$84=$AC407,IF($G$5:$G$84=AE$397,$T$5:$T$84,""),""))=0,"-",AVERAGE(IF($R$5:$R$84=$AC407,IF($G$5:$G$84=AE$397,$T$5:$T$84,""))))</f>
        <v>-</v>
      </c>
      <c r="AF407" s="357" t="str">
        <f t="array" ref="AF407">IF(COUNT(IF($R$5:$R$84=$AC407,IF($G$5:$G$84=AF$397,$T$5:$T$84,""),""))=0,"-",AVERAGE(IF($R$5:$R$84=$AC407,IF($G$5:$G$84=AF$397,$T$5:$T$84,""))))</f>
        <v>-</v>
      </c>
      <c r="AG407" s="357" t="str">
        <f t="array" ref="AG407">IF(COUNT(IF($R$5:$R$84=$AC407,IF($G$5:$G$84=AG$397,$T$5:$T$84,""),""))=0,"-",AVERAGE(IF($R$5:$R$84=$AC407,IF($G$5:$G$84=AG$397,$T$5:$T$84,""))))</f>
        <v>-</v>
      </c>
      <c r="AH407" s="357" t="str">
        <f t="array" ref="AH407">IF(COUNT(IF($R$5:$R$84=$AC407,IF($G$5:$G$84=AH$397,$T$5:$T$84,""),""))=0,"-",AVERAGE(IF($R$5:$R$84=$AC407,IF($G$5:$G$84=AH$397,$T$5:$T$84,""))))</f>
        <v>-</v>
      </c>
      <c r="AI407" s="357" t="str">
        <f t="array" ref="AI407">IF(COUNT(IF($R$5:$R$84=$AC407,IF($G$5:$G$84=AI$397,$T$5:$T$84,""),""))=0,"-",AVERAGE(IF($R$5:$R$84=$AC407,IF($G$5:$G$84=AI$397,$T$5:$T$84,""))))</f>
        <v>-</v>
      </c>
      <c r="AJ407" s="357" t="str">
        <f t="array" ref="AJ407">IF(COUNT(IF($R$5:$R$84=$AC407,IF($G$5:$G$84=AJ$397,$T$5:$T$84,""),""))=0,"-",AVERAGE(IF($R$5:$R$84=$AC407,IF($G$5:$G$84=AJ$397,$T$5:$T$84,""))))</f>
        <v>-</v>
      </c>
      <c r="AK407" s="357" t="str">
        <f t="array" ref="AK407">IF(COUNT(IF($R$5:$R$84=$AC407,IF($G$5:$G$84=AK$397,$T$5:$T$84,""),""))=0,"-",AVERAGE(IF($R$5:$R$84=$AC407,IF($G$5:$G$84=AK$397,$T$5:$T$84,""))))</f>
        <v>-</v>
      </c>
      <c r="AL407" s="357" t="str">
        <f t="array" ref="AL407">IF(COUNT(IF($R$5:$R$84=$AC407,IF($G$5:$G$84=AL$397,$T$5:$T$84,""),""))=0,"-",AVERAGE(IF($R$5:$R$84=$AC407,IF($G$5:$G$84=AL$397,$T$5:$T$84,""))))</f>
        <v>-</v>
      </c>
      <c r="AM407" s="357" t="str">
        <f t="array" ref="AM407">IF(COUNT(IF($R$5:$R$84=$AC407,IF($G$5:$G$84=AM$397,$T$5:$T$84,""),""))=0,"-",AVERAGE(IF($R$5:$R$84=$AC407,IF($G$5:$G$84=AM$397,$T$5:$T$84,""))))</f>
        <v>-</v>
      </c>
      <c r="AN407" s="357" t="str">
        <f t="array" ref="AN407">IF(COUNT(IF($R$5:$R$84=$AC407,IF($G$5:$G$84=AN$397,$T$5:$T$84,""),""))=0,"-",AVERAGE(IF($R$5:$R$84=$AC407,IF($G$5:$G$84=AN$397,$T$5:$T$84,""))))</f>
        <v>-</v>
      </c>
      <c r="AO407" s="357" t="str">
        <f t="array" ref="AO407">IF(COUNT(IF($R$5:$R$84=$AC407,IF($G$5:$G$84=AO$397,$T$5:$T$84,""),""))=0,"-",AVERAGE(IF($R$5:$R$84=$AC407,IF($G$5:$G$84=AO$397,$T$5:$T$84,""))))</f>
        <v>-</v>
      </c>
      <c r="AP407" s="359" t="str">
        <f t="array" ref="AP407">IF(AP385&gt;1,AVERAGE(IF($R$5:$R$84=$AC407,$T$5:$T$84,"-")),"-")</f>
        <v>-</v>
      </c>
      <c r="AQ407" s="19"/>
      <c r="AR407" s="19"/>
      <c r="AS407" s="19"/>
      <c r="AT407" s="19"/>
      <c r="AU407" s="19"/>
      <c r="AV407" s="19"/>
      <c r="AW407" s="19"/>
      <c r="AX407" s="19"/>
      <c r="AY407" s="19"/>
      <c r="AZ407" s="19"/>
      <c r="BA407" s="19"/>
      <c r="BB407" s="19"/>
      <c r="BC407" s="19"/>
      <c r="BF407" s="12"/>
      <c r="BG407" s="12"/>
      <c r="BH407" s="12"/>
      <c r="BI407" s="12"/>
      <c r="BJ407" s="12"/>
      <c r="BK407" s="12"/>
      <c r="BL407" s="12"/>
      <c r="BM407" s="12"/>
      <c r="BN407" s="12"/>
      <c r="BO407" s="12"/>
      <c r="BP407" s="12"/>
      <c r="BQ407" s="12"/>
      <c r="BR407" s="12"/>
      <c r="BS407" s="12"/>
      <c r="BT407" s="12"/>
      <c r="BU407" s="12"/>
    </row>
    <row r="408" spans="1:73">
      <c r="A408" s="19"/>
      <c r="B408" s="19"/>
      <c r="C408" s="19"/>
      <c r="D408" s="19"/>
      <c r="E408" s="89"/>
      <c r="F408" s="89"/>
      <c r="G408" s="19"/>
      <c r="H408" s="90"/>
      <c r="I408" s="90"/>
      <c r="J408" s="19"/>
      <c r="K408" s="19"/>
      <c r="L408" s="19"/>
      <c r="M408" s="19"/>
      <c r="N408" s="19"/>
      <c r="O408" s="19"/>
      <c r="P408" s="19"/>
      <c r="Q408" s="19"/>
      <c r="R408" s="141"/>
      <c r="S408" s="141"/>
      <c r="T408" s="141"/>
      <c r="U408" s="141"/>
      <c r="V408" s="141"/>
      <c r="W408" s="141"/>
      <c r="X408" s="141"/>
      <c r="Y408" s="141"/>
      <c r="Z408" s="19"/>
      <c r="AA408" s="19"/>
      <c r="AB408" s="19"/>
      <c r="AC408" s="140">
        <v>9</v>
      </c>
      <c r="AD408" s="357">
        <f t="array" ref="AD408">IF(COUNT(IF($R$5:$R$84=$AC408,IF($G$5:$G$84=AD$397,$T$5:$T$84,""),""))=0,"-",AVERAGE(IF($R$5:$R$84=$AC408,IF($G$5:$G$84=AD$397,$T$5:$T$84,""))))</f>
        <v>0.12931591538473083</v>
      </c>
      <c r="AE408" s="357" t="str">
        <f t="array" ref="AE408">IF(COUNT(IF($R$5:$R$84=$AC408,IF($G$5:$G$84=AE$397,$T$5:$T$84,""),""))=0,"-",AVERAGE(IF($R$5:$R$84=$AC408,IF($G$5:$G$84=AE$397,$T$5:$T$84,""))))</f>
        <v>-</v>
      </c>
      <c r="AF408" s="357" t="str">
        <f t="array" ref="AF408">IF(COUNT(IF($R$5:$R$84=$AC408,IF($G$5:$G$84=AF$397,$T$5:$T$84,""),""))=0,"-",AVERAGE(IF($R$5:$R$84=$AC408,IF($G$5:$G$84=AF$397,$T$5:$T$84,""))))</f>
        <v>-</v>
      </c>
      <c r="AG408" s="357" t="str">
        <f t="array" ref="AG408">IF(COUNT(IF($R$5:$R$84=$AC408,IF($G$5:$G$84=AG$397,$T$5:$T$84,""),""))=0,"-",AVERAGE(IF($R$5:$R$84=$AC408,IF($G$5:$G$84=AG$397,$T$5:$T$84,""))))</f>
        <v>-</v>
      </c>
      <c r="AH408" s="357" t="str">
        <f t="array" ref="AH408">IF(COUNT(IF($R$5:$R$84=$AC408,IF($G$5:$G$84=AH$397,$T$5:$T$84,""),""))=0,"-",AVERAGE(IF($R$5:$R$84=$AC408,IF($G$5:$G$84=AH$397,$T$5:$T$84,""))))</f>
        <v>-</v>
      </c>
      <c r="AI408" s="357" t="str">
        <f t="array" ref="AI408">IF(COUNT(IF($R$5:$R$84=$AC408,IF($G$5:$G$84=AI$397,$T$5:$T$84,""),""))=0,"-",AVERAGE(IF($R$5:$R$84=$AC408,IF($G$5:$G$84=AI$397,$T$5:$T$84,""))))</f>
        <v>-</v>
      </c>
      <c r="AJ408" s="357" t="str">
        <f t="array" ref="AJ408">IF(COUNT(IF($R$5:$R$84=$AC408,IF($G$5:$G$84=AJ$397,$T$5:$T$84,""),""))=0,"-",AVERAGE(IF($R$5:$R$84=$AC408,IF($G$5:$G$84=AJ$397,$T$5:$T$84,""))))</f>
        <v>-</v>
      </c>
      <c r="AK408" s="357" t="str">
        <f t="array" ref="AK408">IF(COUNT(IF($R$5:$R$84=$AC408,IF($G$5:$G$84=AK$397,$T$5:$T$84,""),""))=0,"-",AVERAGE(IF($R$5:$R$84=$AC408,IF($G$5:$G$84=AK$397,$T$5:$T$84,""))))</f>
        <v>-</v>
      </c>
      <c r="AL408" s="357" t="str">
        <f t="array" ref="AL408">IF(COUNT(IF($R$5:$R$84=$AC408,IF($G$5:$G$84=AL$397,$T$5:$T$84,""),""))=0,"-",AVERAGE(IF($R$5:$R$84=$AC408,IF($G$5:$G$84=AL$397,$T$5:$T$84,""))))</f>
        <v>-</v>
      </c>
      <c r="AM408" s="357" t="str">
        <f t="array" ref="AM408">IF(COUNT(IF($R$5:$R$84=$AC408,IF($G$5:$G$84=AM$397,$T$5:$T$84,""),""))=0,"-",AVERAGE(IF($R$5:$R$84=$AC408,IF($G$5:$G$84=AM$397,$T$5:$T$84,""))))</f>
        <v>-</v>
      </c>
      <c r="AN408" s="357" t="str">
        <f t="array" ref="AN408">IF(COUNT(IF($R$5:$R$84=$AC408,IF($G$5:$G$84=AN$397,$T$5:$T$84,""),""))=0,"-",AVERAGE(IF($R$5:$R$84=$AC408,IF($G$5:$G$84=AN$397,$T$5:$T$84,""))))</f>
        <v>-</v>
      </c>
      <c r="AO408" s="357" t="str">
        <f t="array" ref="AO408">IF(COUNT(IF($R$5:$R$84=$AC408,IF($G$5:$G$84=AO$397,$T$5:$T$84,""),""))=0,"-",AVERAGE(IF($R$5:$R$84=$AC408,IF($G$5:$G$84=AO$397,$T$5:$T$84,""))))</f>
        <v>-</v>
      </c>
      <c r="AP408" s="359">
        <f t="array" ref="AP408">IF(AP386&gt;1,AVERAGE(IF($R$5:$R$84=$AC408,$T$5:$T$84,"-")),"-")</f>
        <v>0.12931591538473083</v>
      </c>
      <c r="AQ408" s="19"/>
      <c r="AR408" s="19"/>
      <c r="AS408" s="19"/>
      <c r="AT408" s="19"/>
      <c r="AU408" s="19"/>
      <c r="AV408" s="19"/>
      <c r="AW408" s="19"/>
      <c r="AX408" s="19"/>
      <c r="AY408" s="19"/>
      <c r="AZ408" s="19"/>
      <c r="BA408" s="19"/>
      <c r="BB408" s="19"/>
      <c r="BC408" s="19"/>
      <c r="BF408" s="12"/>
      <c r="BG408" s="12"/>
      <c r="BH408" s="12"/>
      <c r="BI408" s="12"/>
      <c r="BJ408" s="12"/>
      <c r="BK408" s="12"/>
      <c r="BL408" s="12"/>
      <c r="BM408" s="12"/>
      <c r="BN408" s="12"/>
      <c r="BO408" s="12"/>
      <c r="BP408" s="12"/>
      <c r="BQ408" s="12"/>
      <c r="BR408" s="12"/>
      <c r="BS408" s="12"/>
      <c r="BT408" s="12"/>
      <c r="BU408" s="12"/>
    </row>
    <row r="409" spans="1:73">
      <c r="A409" s="19"/>
      <c r="B409" s="19"/>
      <c r="C409" s="19"/>
      <c r="D409" s="19"/>
      <c r="E409" s="89"/>
      <c r="F409" s="89"/>
      <c r="G409" s="19"/>
      <c r="H409" s="90"/>
      <c r="I409" s="90"/>
      <c r="J409" s="19"/>
      <c r="K409" s="19"/>
      <c r="L409" s="19"/>
      <c r="M409" s="19"/>
      <c r="N409" s="19"/>
      <c r="O409" s="19"/>
      <c r="P409" s="19"/>
      <c r="Q409" s="19"/>
      <c r="R409" s="141"/>
      <c r="S409" s="141"/>
      <c r="T409" s="141"/>
      <c r="U409" s="141"/>
      <c r="V409" s="141"/>
      <c r="W409" s="141"/>
      <c r="X409" s="141"/>
      <c r="Y409" s="141"/>
      <c r="Z409" s="19"/>
      <c r="AA409" s="19"/>
      <c r="AB409" s="19"/>
      <c r="AC409" s="140">
        <v>10</v>
      </c>
      <c r="AD409" s="357">
        <f t="array" ref="AD409">IF(COUNT(IF($R$5:$R$84=$AC409,IF($G$5:$G$84=AD$397,$T$5:$T$84,""),""))=0,"-",AVERAGE(IF($R$5:$R$84=$AC409,IF($G$5:$G$84=AD$397,$T$5:$T$84,""))))</f>
        <v>4.3024185852631014E-2</v>
      </c>
      <c r="AE409" s="357" t="str">
        <f t="array" ref="AE409">IF(COUNT(IF($R$5:$R$84=$AC409,IF($G$5:$G$84=AE$397,$T$5:$T$84,""),""))=0,"-",AVERAGE(IF($R$5:$R$84=$AC409,IF($G$5:$G$84=AE$397,$T$5:$T$84,""))))</f>
        <v>-</v>
      </c>
      <c r="AF409" s="357" t="str">
        <f t="array" ref="AF409">IF(COUNT(IF($R$5:$R$84=$AC409,IF($G$5:$G$84=AF$397,$T$5:$T$84,""),""))=0,"-",AVERAGE(IF($R$5:$R$84=$AC409,IF($G$5:$G$84=AF$397,$T$5:$T$84,""))))</f>
        <v>-</v>
      </c>
      <c r="AG409" s="357" t="str">
        <f t="array" ref="AG409">IF(COUNT(IF($R$5:$R$84=$AC409,IF($G$5:$G$84=AG$397,$T$5:$T$84,""),""))=0,"-",AVERAGE(IF($R$5:$R$84=$AC409,IF($G$5:$G$84=AG$397,$T$5:$T$84,""))))</f>
        <v>-</v>
      </c>
      <c r="AH409" s="357" t="str">
        <f t="array" ref="AH409">IF(COUNT(IF($R$5:$R$84=$AC409,IF($G$5:$G$84=AH$397,$T$5:$T$84,""),""))=0,"-",AVERAGE(IF($R$5:$R$84=$AC409,IF($G$5:$G$84=AH$397,$T$5:$T$84,""))))</f>
        <v>-</v>
      </c>
      <c r="AI409" s="357" t="str">
        <f t="array" ref="AI409">IF(COUNT(IF($R$5:$R$84=$AC409,IF($G$5:$G$84=AI$397,$T$5:$T$84,""),""))=0,"-",AVERAGE(IF($R$5:$R$84=$AC409,IF($G$5:$G$84=AI$397,$T$5:$T$84,""))))</f>
        <v>-</v>
      </c>
      <c r="AJ409" s="357" t="str">
        <f t="array" ref="AJ409">IF(COUNT(IF($R$5:$R$84=$AC409,IF($G$5:$G$84=AJ$397,$T$5:$T$84,""),""))=0,"-",AVERAGE(IF($R$5:$R$84=$AC409,IF($G$5:$G$84=AJ$397,$T$5:$T$84,""))))</f>
        <v>-</v>
      </c>
      <c r="AK409" s="357" t="str">
        <f t="array" ref="AK409">IF(COUNT(IF($R$5:$R$84=$AC409,IF($G$5:$G$84=AK$397,$T$5:$T$84,""),""))=0,"-",AVERAGE(IF($R$5:$R$84=$AC409,IF($G$5:$G$84=AK$397,$T$5:$T$84,""))))</f>
        <v>-</v>
      </c>
      <c r="AL409" s="357" t="str">
        <f t="array" ref="AL409">IF(COUNT(IF($R$5:$R$84=$AC409,IF($G$5:$G$84=AL$397,$T$5:$T$84,""),""))=0,"-",AVERAGE(IF($R$5:$R$84=$AC409,IF($G$5:$G$84=AL$397,$T$5:$T$84,""))))</f>
        <v>-</v>
      </c>
      <c r="AM409" s="357" t="str">
        <f t="array" ref="AM409">IF(COUNT(IF($R$5:$R$84=$AC409,IF($G$5:$G$84=AM$397,$T$5:$T$84,""),""))=0,"-",AVERAGE(IF($R$5:$R$84=$AC409,IF($G$5:$G$84=AM$397,$T$5:$T$84,""))))</f>
        <v>-</v>
      </c>
      <c r="AN409" s="357" t="str">
        <f t="array" ref="AN409">IF(COUNT(IF($R$5:$R$84=$AC409,IF($G$5:$G$84=AN$397,$T$5:$T$84,""),""))=0,"-",AVERAGE(IF($R$5:$R$84=$AC409,IF($G$5:$G$84=AN$397,$T$5:$T$84,""))))</f>
        <v>-</v>
      </c>
      <c r="AO409" s="357" t="str">
        <f t="array" ref="AO409">IF(COUNT(IF($R$5:$R$84=$AC409,IF($G$5:$G$84=AO$397,$T$5:$T$84,""),""))=0,"-",AVERAGE(IF($R$5:$R$84=$AC409,IF($G$5:$G$84=AO$397,$T$5:$T$84,""))))</f>
        <v>-</v>
      </c>
      <c r="AP409" s="359" t="str">
        <f t="array" ref="AP409">IF(AP387&gt;1,AVERAGE(IF($R$5:$R$84=$AC409,$T$5:$T$84,"-")),"-")</f>
        <v>-</v>
      </c>
      <c r="AQ409" s="19"/>
      <c r="AR409" s="19"/>
      <c r="AS409" s="19"/>
      <c r="AT409" s="19"/>
      <c r="AU409" s="19"/>
      <c r="AV409" s="19"/>
      <c r="AW409" s="19"/>
      <c r="AX409" s="19"/>
      <c r="AY409" s="19"/>
      <c r="AZ409" s="19"/>
      <c r="BA409" s="19"/>
      <c r="BB409" s="19"/>
      <c r="BC409" s="19"/>
      <c r="BF409" s="12"/>
      <c r="BG409" s="12"/>
      <c r="BH409" s="12"/>
      <c r="BI409" s="12"/>
      <c r="BJ409" s="12"/>
      <c r="BK409" s="12"/>
      <c r="BL409" s="12"/>
      <c r="BM409" s="12"/>
      <c r="BN409" s="12"/>
      <c r="BO409" s="12"/>
      <c r="BP409" s="12"/>
      <c r="BQ409" s="12"/>
      <c r="BR409" s="12"/>
      <c r="BS409" s="12"/>
      <c r="BT409" s="12"/>
      <c r="BU409" s="12"/>
    </row>
    <row r="410" spans="1:73">
      <c r="A410" s="19"/>
      <c r="B410" s="19"/>
      <c r="C410" s="19"/>
      <c r="D410" s="19"/>
      <c r="E410" s="89"/>
      <c r="F410" s="89"/>
      <c r="G410" s="19"/>
      <c r="H410" s="90"/>
      <c r="I410" s="90"/>
      <c r="J410" s="19"/>
      <c r="K410" s="19"/>
      <c r="L410" s="19"/>
      <c r="M410" s="19"/>
      <c r="N410" s="19"/>
      <c r="O410" s="19"/>
      <c r="P410" s="19"/>
      <c r="Q410" s="19"/>
      <c r="R410" s="141"/>
      <c r="S410" s="141"/>
      <c r="T410" s="141"/>
      <c r="U410" s="141"/>
      <c r="V410" s="141"/>
      <c r="W410" s="141"/>
      <c r="X410" s="141"/>
      <c r="Y410" s="141"/>
      <c r="Z410" s="19"/>
      <c r="AA410" s="19"/>
      <c r="AB410" s="19"/>
      <c r="AC410" s="140">
        <v>11</v>
      </c>
      <c r="AD410" s="357" t="str">
        <f t="array" ref="AD410">IF(COUNT(IF($R$5:$R$84=$AC410,IF($G$5:$G$84=AD$397,$T$5:$T$84,""),""))=0,"-",AVERAGE(IF($R$5:$R$84=$AC410,IF($G$5:$G$84=AD$397,$T$5:$T$84,""))))</f>
        <v>-</v>
      </c>
      <c r="AE410" s="357" t="str">
        <f t="array" ref="AE410">IF(COUNT(IF($R$5:$R$84=$AC410,IF($G$5:$G$84=AE$397,$T$5:$T$84,""),""))=0,"-",AVERAGE(IF($R$5:$R$84=$AC410,IF($G$5:$G$84=AE$397,$T$5:$T$84,""))))</f>
        <v>-</v>
      </c>
      <c r="AF410" s="357" t="str">
        <f t="array" ref="AF410">IF(COUNT(IF($R$5:$R$84=$AC410,IF($G$5:$G$84=AF$397,$T$5:$T$84,""),""))=0,"-",AVERAGE(IF($R$5:$R$84=$AC410,IF($G$5:$G$84=AF$397,$T$5:$T$84,""))))</f>
        <v>-</v>
      </c>
      <c r="AG410" s="357" t="str">
        <f t="array" ref="AG410">IF(COUNT(IF($R$5:$R$84=$AC410,IF($G$5:$G$84=AG$397,$T$5:$T$84,""),""))=0,"-",AVERAGE(IF($R$5:$R$84=$AC410,IF($G$5:$G$84=AG$397,$T$5:$T$84,""))))</f>
        <v>-</v>
      </c>
      <c r="AH410" s="357" t="str">
        <f t="array" ref="AH410">IF(COUNT(IF($R$5:$R$84=$AC410,IF($G$5:$G$84=AH$397,$T$5:$T$84,""),""))=0,"-",AVERAGE(IF($R$5:$R$84=$AC410,IF($G$5:$G$84=AH$397,$T$5:$T$84,""))))</f>
        <v>-</v>
      </c>
      <c r="AI410" s="357" t="str">
        <f t="array" ref="AI410">IF(COUNT(IF($R$5:$R$84=$AC410,IF($G$5:$G$84=AI$397,$T$5:$T$84,""),""))=0,"-",AVERAGE(IF($R$5:$R$84=$AC410,IF($G$5:$G$84=AI$397,$T$5:$T$84,""))))</f>
        <v>-</v>
      </c>
      <c r="AJ410" s="357" t="str">
        <f t="array" ref="AJ410">IF(COUNT(IF($R$5:$R$84=$AC410,IF($G$5:$G$84=AJ$397,$T$5:$T$84,""),""))=0,"-",AVERAGE(IF($R$5:$R$84=$AC410,IF($G$5:$G$84=AJ$397,$T$5:$T$84,""))))</f>
        <v>-</v>
      </c>
      <c r="AK410" s="357" t="str">
        <f t="array" ref="AK410">IF(COUNT(IF($R$5:$R$84=$AC410,IF($G$5:$G$84=AK$397,$T$5:$T$84,""),""))=0,"-",AVERAGE(IF($R$5:$R$84=$AC410,IF($G$5:$G$84=AK$397,$T$5:$T$84,""))))</f>
        <v>-</v>
      </c>
      <c r="AL410" s="357" t="str">
        <f t="array" ref="AL410">IF(COUNT(IF($R$5:$R$84=$AC410,IF($G$5:$G$84=AL$397,$T$5:$T$84,""),""))=0,"-",AVERAGE(IF($R$5:$R$84=$AC410,IF($G$5:$G$84=AL$397,$T$5:$T$84,""))))</f>
        <v>-</v>
      </c>
      <c r="AM410" s="357" t="str">
        <f t="array" ref="AM410">IF(COUNT(IF($R$5:$R$84=$AC410,IF($G$5:$G$84=AM$397,$T$5:$T$84,""),""))=0,"-",AVERAGE(IF($R$5:$R$84=$AC410,IF($G$5:$G$84=AM$397,$T$5:$T$84,""))))</f>
        <v>-</v>
      </c>
      <c r="AN410" s="357" t="str">
        <f t="array" ref="AN410">IF(COUNT(IF($R$5:$R$84=$AC410,IF($G$5:$G$84=AN$397,$T$5:$T$84,""),""))=0,"-",AVERAGE(IF($R$5:$R$84=$AC410,IF($G$5:$G$84=AN$397,$T$5:$T$84,""))))</f>
        <v>-</v>
      </c>
      <c r="AO410" s="357" t="str">
        <f t="array" ref="AO410">IF(COUNT(IF($R$5:$R$84=$AC410,IF($G$5:$G$84=AO$397,$T$5:$T$84,""),""))=0,"-",AVERAGE(IF($R$5:$R$84=$AC410,IF($G$5:$G$84=AO$397,$T$5:$T$84,""))))</f>
        <v>-</v>
      </c>
      <c r="AP410" s="359" t="str">
        <f t="array" ref="AP410">IF(AP388&gt;1,AVERAGE(IF($R$5:$R$84=$AC410,$T$5:$T$84,"-")),"-")</f>
        <v>-</v>
      </c>
      <c r="AQ410" s="19"/>
      <c r="AR410" s="19"/>
      <c r="AS410" s="19"/>
      <c r="AT410" s="19"/>
      <c r="AU410" s="19"/>
      <c r="AV410" s="19"/>
      <c r="AW410" s="19"/>
      <c r="AX410" s="19"/>
      <c r="AY410" s="19"/>
      <c r="AZ410" s="19"/>
      <c r="BA410" s="19"/>
      <c r="BB410" s="19"/>
      <c r="BC410" s="19"/>
      <c r="BF410" s="12"/>
      <c r="BG410" s="12"/>
      <c r="BH410" s="12"/>
      <c r="BI410" s="12"/>
      <c r="BJ410" s="12"/>
      <c r="BK410" s="12"/>
      <c r="BL410" s="12"/>
      <c r="BM410" s="12"/>
      <c r="BN410" s="12"/>
      <c r="BO410" s="12"/>
      <c r="BP410" s="12"/>
      <c r="BQ410" s="12"/>
      <c r="BR410" s="12"/>
      <c r="BS410" s="12"/>
      <c r="BT410" s="12"/>
      <c r="BU410" s="12"/>
    </row>
    <row r="411" spans="1:73">
      <c r="A411" s="19"/>
      <c r="B411" s="19"/>
      <c r="C411" s="19"/>
      <c r="D411" s="19"/>
      <c r="E411" s="89"/>
      <c r="F411" s="89"/>
      <c r="G411" s="19"/>
      <c r="H411" s="90"/>
      <c r="I411" s="90"/>
      <c r="J411" s="19"/>
      <c r="K411" s="19"/>
      <c r="L411" s="19"/>
      <c r="M411" s="19"/>
      <c r="N411" s="19"/>
      <c r="O411" s="19"/>
      <c r="P411" s="19"/>
      <c r="Q411" s="19"/>
      <c r="R411" s="141"/>
      <c r="S411" s="141"/>
      <c r="T411" s="141"/>
      <c r="U411" s="141"/>
      <c r="V411" s="141"/>
      <c r="W411" s="141"/>
      <c r="X411" s="141"/>
      <c r="Y411" s="141"/>
      <c r="Z411" s="19"/>
      <c r="AA411" s="19"/>
      <c r="AB411" s="19"/>
      <c r="AC411" s="140">
        <v>12</v>
      </c>
      <c r="AD411" s="357" t="str">
        <f t="array" ref="AD411">IF(COUNT(IF($R$5:$R$84=$AC411,IF($G$5:$G$84=AD$397,$T$5:$T$84,""),""))=0,"-",AVERAGE(IF($R$5:$R$84=$AC411,IF($G$5:$G$84=AD$397,$T$5:$T$84,""))))</f>
        <v>-</v>
      </c>
      <c r="AE411" s="357" t="str">
        <f t="array" ref="AE411">IF(COUNT(IF($R$5:$R$84=$AC411,IF($G$5:$G$84=AE$397,$T$5:$T$84,""),""))=0,"-",AVERAGE(IF($R$5:$R$84=$AC411,IF($G$5:$G$84=AE$397,$T$5:$T$84,""))))</f>
        <v>-</v>
      </c>
      <c r="AF411" s="357" t="str">
        <f t="array" ref="AF411">IF(COUNT(IF($R$5:$R$84=$AC411,IF($G$5:$G$84=AF$397,$T$5:$T$84,""),""))=0,"-",AVERAGE(IF($R$5:$R$84=$AC411,IF($G$5:$G$84=AF$397,$T$5:$T$84,""))))</f>
        <v>-</v>
      </c>
      <c r="AG411" s="357" t="str">
        <f t="array" ref="AG411">IF(COUNT(IF($R$5:$R$84=$AC411,IF($G$5:$G$84=AG$397,$T$5:$T$84,""),""))=0,"-",AVERAGE(IF($R$5:$R$84=$AC411,IF($G$5:$G$84=AG$397,$T$5:$T$84,""))))</f>
        <v>-</v>
      </c>
      <c r="AH411" s="357" t="str">
        <f t="array" ref="AH411">IF(COUNT(IF($R$5:$R$84=$AC411,IF($G$5:$G$84=AH$397,$T$5:$T$84,""),""))=0,"-",AVERAGE(IF($R$5:$R$84=$AC411,IF($G$5:$G$84=AH$397,$T$5:$T$84,""))))</f>
        <v>-</v>
      </c>
      <c r="AI411" s="357" t="str">
        <f t="array" ref="AI411">IF(COUNT(IF($R$5:$R$84=$AC411,IF($G$5:$G$84=AI$397,$T$5:$T$84,""),""))=0,"-",AVERAGE(IF($R$5:$R$84=$AC411,IF($G$5:$G$84=AI$397,$T$5:$T$84,""))))</f>
        <v>-</v>
      </c>
      <c r="AJ411" s="357" t="str">
        <f t="array" ref="AJ411">IF(COUNT(IF($R$5:$R$84=$AC411,IF($G$5:$G$84=AJ$397,$T$5:$T$84,""),""))=0,"-",AVERAGE(IF($R$5:$R$84=$AC411,IF($G$5:$G$84=AJ$397,$T$5:$T$84,""))))</f>
        <v>-</v>
      </c>
      <c r="AK411" s="357" t="str">
        <f t="array" ref="AK411">IF(COUNT(IF($R$5:$R$84=$AC411,IF($G$5:$G$84=AK$397,$T$5:$T$84,""),""))=0,"-",AVERAGE(IF($R$5:$R$84=$AC411,IF($G$5:$G$84=AK$397,$T$5:$T$84,""))))</f>
        <v>-</v>
      </c>
      <c r="AL411" s="357" t="str">
        <f t="array" ref="AL411">IF(COUNT(IF($R$5:$R$84=$AC411,IF($G$5:$G$84=AL$397,$T$5:$T$84,""),""))=0,"-",AVERAGE(IF($R$5:$R$84=$AC411,IF($G$5:$G$84=AL$397,$T$5:$T$84,""))))</f>
        <v>-</v>
      </c>
      <c r="AM411" s="357" t="str">
        <f t="array" ref="AM411">IF(COUNT(IF($R$5:$R$84=$AC411,IF($G$5:$G$84=AM$397,$T$5:$T$84,""),""))=0,"-",AVERAGE(IF($R$5:$R$84=$AC411,IF($G$5:$G$84=AM$397,$T$5:$T$84,""))))</f>
        <v>-</v>
      </c>
      <c r="AN411" s="357" t="str">
        <f t="array" ref="AN411">IF(COUNT(IF($R$5:$R$84=$AC411,IF($G$5:$G$84=AN$397,$T$5:$T$84,""),""))=0,"-",AVERAGE(IF($R$5:$R$84=$AC411,IF($G$5:$G$84=AN$397,$T$5:$T$84,""))))</f>
        <v>-</v>
      </c>
      <c r="AO411" s="357" t="str">
        <f t="array" ref="AO411">IF(COUNT(IF($R$5:$R$84=$AC411,IF($G$5:$G$84=AO$397,$T$5:$T$84,""),""))=0,"-",AVERAGE(IF($R$5:$R$84=$AC411,IF($G$5:$G$84=AO$397,$T$5:$T$84,""))))</f>
        <v>-</v>
      </c>
      <c r="AP411" s="359" t="str">
        <f t="array" ref="AP411">IF(AP389&gt;1,AVERAGE(IF($R$5:$R$84=$AC411,$T$5:$T$84,"-")),"-")</f>
        <v>-</v>
      </c>
      <c r="AQ411" s="19"/>
      <c r="AR411" s="19"/>
      <c r="AS411" s="19"/>
      <c r="AT411" s="19"/>
      <c r="AU411" s="19"/>
      <c r="AV411" s="19"/>
      <c r="AW411" s="19"/>
      <c r="AX411" s="19"/>
      <c r="AY411" s="19"/>
      <c r="AZ411" s="19"/>
      <c r="BA411" s="19"/>
      <c r="BB411" s="19"/>
      <c r="BC411" s="19"/>
      <c r="BF411" s="12"/>
      <c r="BG411" s="12"/>
      <c r="BH411" s="12"/>
      <c r="BI411" s="12"/>
      <c r="BJ411" s="12"/>
      <c r="BK411" s="12"/>
      <c r="BL411" s="12"/>
      <c r="BM411" s="12"/>
      <c r="BN411" s="12"/>
      <c r="BO411" s="12"/>
      <c r="BP411" s="12"/>
      <c r="BQ411" s="12"/>
      <c r="BR411" s="12"/>
      <c r="BS411" s="12"/>
      <c r="BT411" s="12"/>
      <c r="BU411" s="12"/>
    </row>
    <row r="412" spans="1:73">
      <c r="A412" s="19"/>
      <c r="B412" s="19"/>
      <c r="C412" s="19"/>
      <c r="D412" s="19"/>
      <c r="E412" s="89"/>
      <c r="F412" s="89"/>
      <c r="G412" s="19"/>
      <c r="H412" s="90"/>
      <c r="I412" s="90"/>
      <c r="J412" s="19"/>
      <c r="K412" s="19"/>
      <c r="L412" s="19"/>
      <c r="M412" s="19"/>
      <c r="N412" s="19"/>
      <c r="O412" s="19"/>
      <c r="P412" s="19"/>
      <c r="Q412" s="19"/>
      <c r="R412" s="141"/>
      <c r="S412" s="141"/>
      <c r="T412" s="141"/>
      <c r="U412" s="141"/>
      <c r="V412" s="141"/>
      <c r="W412" s="141"/>
      <c r="X412" s="141"/>
      <c r="Y412" s="141"/>
      <c r="Z412" s="19"/>
      <c r="AA412" s="19"/>
      <c r="AB412" s="19"/>
      <c r="AC412" s="140">
        <v>13</v>
      </c>
      <c r="AD412" s="357" t="str">
        <f t="array" ref="AD412">IF(COUNT(IF($R$5:$R$84=$AC412,IF($G$5:$G$84=AD$397,$T$5:$T$84,""),""))=0,"-",AVERAGE(IF($R$5:$R$84=$AC412,IF($G$5:$G$84=AD$397,$T$5:$T$84,""))))</f>
        <v>-</v>
      </c>
      <c r="AE412" s="357" t="str">
        <f t="array" ref="AE412">IF(COUNT(IF($R$5:$R$84=$AC412,IF($G$5:$G$84=AE$397,$T$5:$T$84,""),""))=0,"-",AVERAGE(IF($R$5:$R$84=$AC412,IF($G$5:$G$84=AE$397,$T$5:$T$84,""))))</f>
        <v>-</v>
      </c>
      <c r="AF412" s="357" t="str">
        <f t="array" ref="AF412">IF(COUNT(IF($R$5:$R$84=$AC412,IF($G$5:$G$84=AF$397,$T$5:$T$84,""),""))=0,"-",AVERAGE(IF($R$5:$R$84=$AC412,IF($G$5:$G$84=AF$397,$T$5:$T$84,""))))</f>
        <v>-</v>
      </c>
      <c r="AG412" s="357" t="str">
        <f t="array" ref="AG412">IF(COUNT(IF($R$5:$R$84=$AC412,IF($G$5:$G$84=AG$397,$T$5:$T$84,""),""))=0,"-",AVERAGE(IF($R$5:$R$84=$AC412,IF($G$5:$G$84=AG$397,$T$5:$T$84,""))))</f>
        <v>-</v>
      </c>
      <c r="AH412" s="357" t="str">
        <f t="array" ref="AH412">IF(COUNT(IF($R$5:$R$84=$AC412,IF($G$5:$G$84=AH$397,$T$5:$T$84,""),""))=0,"-",AVERAGE(IF($R$5:$R$84=$AC412,IF($G$5:$G$84=AH$397,$T$5:$T$84,""))))</f>
        <v>-</v>
      </c>
      <c r="AI412" s="357" t="str">
        <f t="array" ref="AI412">IF(COUNT(IF($R$5:$R$84=$AC412,IF($G$5:$G$84=AI$397,$T$5:$T$84,""),""))=0,"-",AVERAGE(IF($R$5:$R$84=$AC412,IF($G$5:$G$84=AI$397,$T$5:$T$84,""))))</f>
        <v>-</v>
      </c>
      <c r="AJ412" s="357" t="str">
        <f t="array" ref="AJ412">IF(COUNT(IF($R$5:$R$84=$AC412,IF($G$5:$G$84=AJ$397,$T$5:$T$84,""),""))=0,"-",AVERAGE(IF($R$5:$R$84=$AC412,IF($G$5:$G$84=AJ$397,$T$5:$T$84,""))))</f>
        <v>-</v>
      </c>
      <c r="AK412" s="357" t="str">
        <f t="array" ref="AK412">IF(COUNT(IF($R$5:$R$84=$AC412,IF($G$5:$G$84=AK$397,$T$5:$T$84,""),""))=0,"-",AVERAGE(IF($R$5:$R$84=$AC412,IF($G$5:$G$84=AK$397,$T$5:$T$84,""))))</f>
        <v>-</v>
      </c>
      <c r="AL412" s="357" t="str">
        <f t="array" ref="AL412">IF(COUNT(IF($R$5:$R$84=$AC412,IF($G$5:$G$84=AL$397,$T$5:$T$84,""),""))=0,"-",AVERAGE(IF($R$5:$R$84=$AC412,IF($G$5:$G$84=AL$397,$T$5:$T$84,""))))</f>
        <v>-</v>
      </c>
      <c r="AM412" s="357" t="str">
        <f t="array" ref="AM412">IF(COUNT(IF($R$5:$R$84=$AC412,IF($G$5:$G$84=AM$397,$T$5:$T$84,""),""))=0,"-",AVERAGE(IF($R$5:$R$84=$AC412,IF($G$5:$G$84=AM$397,$T$5:$T$84,""))))</f>
        <v>-</v>
      </c>
      <c r="AN412" s="357" t="str">
        <f t="array" ref="AN412">IF(COUNT(IF($R$5:$R$84=$AC412,IF($G$5:$G$84=AN$397,$T$5:$T$84,""),""))=0,"-",AVERAGE(IF($R$5:$R$84=$AC412,IF($G$5:$G$84=AN$397,$T$5:$T$84,""))))</f>
        <v>-</v>
      </c>
      <c r="AO412" s="357" t="str">
        <f t="array" ref="AO412">IF(COUNT(IF($R$5:$R$84=$AC412,IF($G$5:$G$84=AO$397,$T$5:$T$84,""),""))=0,"-",AVERAGE(IF($R$5:$R$84=$AC412,IF($G$5:$G$84=AO$397,$T$5:$T$84,""))))</f>
        <v>-</v>
      </c>
      <c r="AP412" s="359" t="str">
        <f t="array" ref="AP412">IF(AP390&gt;1,AVERAGE(IF($R$5:$R$84=$AC412,$T$5:$T$84,"-")),"-")</f>
        <v>-</v>
      </c>
      <c r="AQ412" s="19"/>
      <c r="AR412" s="19"/>
      <c r="AS412" s="19"/>
      <c r="AT412" s="19"/>
      <c r="AU412" s="19"/>
      <c r="AV412" s="19"/>
      <c r="AW412" s="19"/>
      <c r="AX412" s="19"/>
      <c r="AY412" s="19"/>
      <c r="AZ412" s="19"/>
      <c r="BA412" s="19"/>
      <c r="BB412" s="19"/>
      <c r="BC412" s="19"/>
      <c r="BF412" s="12"/>
      <c r="BG412" s="12"/>
      <c r="BH412" s="12"/>
      <c r="BI412" s="12"/>
      <c r="BJ412" s="12"/>
      <c r="BK412" s="12"/>
      <c r="BL412" s="12"/>
      <c r="BM412" s="12"/>
      <c r="BN412" s="12"/>
      <c r="BO412" s="12"/>
      <c r="BP412" s="12"/>
      <c r="BQ412" s="12"/>
      <c r="BR412" s="12"/>
      <c r="BS412" s="12"/>
      <c r="BT412" s="12"/>
      <c r="BU412" s="12"/>
    </row>
    <row r="413" spans="1:73">
      <c r="A413" s="19"/>
      <c r="B413" s="19"/>
      <c r="C413" s="19"/>
      <c r="D413" s="19"/>
      <c r="E413" s="89"/>
      <c r="F413" s="89"/>
      <c r="G413" s="19"/>
      <c r="H413" s="90"/>
      <c r="I413" s="90"/>
      <c r="J413" s="19"/>
      <c r="K413" s="19"/>
      <c r="L413" s="19"/>
      <c r="M413" s="19"/>
      <c r="N413" s="19"/>
      <c r="O413" s="19"/>
      <c r="P413" s="19"/>
      <c r="Q413" s="19"/>
      <c r="R413" s="141"/>
      <c r="S413" s="141"/>
      <c r="T413" s="141"/>
      <c r="U413" s="141"/>
      <c r="V413" s="141"/>
      <c r="W413" s="141"/>
      <c r="X413" s="141"/>
      <c r="Y413" s="141"/>
      <c r="Z413" s="19"/>
      <c r="AA413" s="19"/>
      <c r="AB413" s="19"/>
      <c r="AC413" s="140">
        <v>14</v>
      </c>
      <c r="AD413" s="357" t="str">
        <f t="array" ref="AD413">IF(COUNT(IF($R$5:$R$84=$AC413,IF($G$5:$G$84=AD$397,$T$5:$T$84,""),""))=0,"-",AVERAGE(IF($R$5:$R$84=$AC413,IF($G$5:$G$84=AD$397,$T$5:$T$84,""))))</f>
        <v>-</v>
      </c>
      <c r="AE413" s="357" t="str">
        <f t="array" ref="AE413">IF(COUNT(IF($R$5:$R$84=$AC413,IF($G$5:$G$84=AE$397,$T$5:$T$84,""),""))=0,"-",AVERAGE(IF($R$5:$R$84=$AC413,IF($G$5:$G$84=AE$397,$T$5:$T$84,""))))</f>
        <v>-</v>
      </c>
      <c r="AF413" s="357" t="str">
        <f t="array" ref="AF413">IF(COUNT(IF($R$5:$R$84=$AC413,IF($G$5:$G$84=AF$397,$T$5:$T$84,""),""))=0,"-",AVERAGE(IF($R$5:$R$84=$AC413,IF($G$5:$G$84=AF$397,$T$5:$T$84,""))))</f>
        <v>-</v>
      </c>
      <c r="AG413" s="357" t="str">
        <f t="array" ref="AG413">IF(COUNT(IF($R$5:$R$84=$AC413,IF($G$5:$G$84=AG$397,$T$5:$T$84,""),""))=0,"-",AVERAGE(IF($R$5:$R$84=$AC413,IF($G$5:$G$84=AG$397,$T$5:$T$84,""))))</f>
        <v>-</v>
      </c>
      <c r="AH413" s="357" t="str">
        <f t="array" ref="AH413">IF(COUNT(IF($R$5:$R$84=$AC413,IF($G$5:$G$84=AH$397,$T$5:$T$84,""),""))=0,"-",AVERAGE(IF($R$5:$R$84=$AC413,IF($G$5:$G$84=AH$397,$T$5:$T$84,""))))</f>
        <v>-</v>
      </c>
      <c r="AI413" s="357" t="str">
        <f t="array" ref="AI413">IF(COUNT(IF($R$5:$R$84=$AC413,IF($G$5:$G$84=AI$397,$T$5:$T$84,""),""))=0,"-",AVERAGE(IF($R$5:$R$84=$AC413,IF($G$5:$G$84=AI$397,$T$5:$T$84,""))))</f>
        <v>-</v>
      </c>
      <c r="AJ413" s="357" t="str">
        <f t="array" ref="AJ413">IF(COUNT(IF($R$5:$R$84=$AC413,IF($G$5:$G$84=AJ$397,$T$5:$T$84,""),""))=0,"-",AVERAGE(IF($R$5:$R$84=$AC413,IF($G$5:$G$84=AJ$397,$T$5:$T$84,""))))</f>
        <v>-</v>
      </c>
      <c r="AK413" s="357" t="str">
        <f t="array" ref="AK413">IF(COUNT(IF($R$5:$R$84=$AC413,IF($G$5:$G$84=AK$397,$T$5:$T$84,""),""))=0,"-",AVERAGE(IF($R$5:$R$84=$AC413,IF($G$5:$G$84=AK$397,$T$5:$T$84,""))))</f>
        <v>-</v>
      </c>
      <c r="AL413" s="357" t="str">
        <f t="array" ref="AL413">IF(COUNT(IF($R$5:$R$84=$AC413,IF($G$5:$G$84=AL$397,$T$5:$T$84,""),""))=0,"-",AVERAGE(IF($R$5:$R$84=$AC413,IF($G$5:$G$84=AL$397,$T$5:$T$84,""))))</f>
        <v>-</v>
      </c>
      <c r="AM413" s="357" t="str">
        <f t="array" ref="AM413">IF(COUNT(IF($R$5:$R$84=$AC413,IF($G$5:$G$84=AM$397,$T$5:$T$84,""),""))=0,"-",AVERAGE(IF($R$5:$R$84=$AC413,IF($G$5:$G$84=AM$397,$T$5:$T$84,""))))</f>
        <v>-</v>
      </c>
      <c r="AN413" s="357" t="str">
        <f t="array" ref="AN413">IF(COUNT(IF($R$5:$R$84=$AC413,IF($G$5:$G$84=AN$397,$T$5:$T$84,""),""))=0,"-",AVERAGE(IF($R$5:$R$84=$AC413,IF($G$5:$G$84=AN$397,$T$5:$T$84,""))))</f>
        <v>-</v>
      </c>
      <c r="AO413" s="357" t="str">
        <f t="array" ref="AO413">IF(COUNT(IF($R$5:$R$84=$AC413,IF($G$5:$G$84=AO$397,$T$5:$T$84,""),""))=0,"-",AVERAGE(IF($R$5:$R$84=$AC413,IF($G$5:$G$84=AO$397,$T$5:$T$84,""))))</f>
        <v>-</v>
      </c>
      <c r="AP413" s="359" t="str">
        <f t="array" ref="AP413">IF(AP391&gt;1,AVERAGE(IF($R$5:$R$84=$AC413,$T$5:$T$84,"-")),"-")</f>
        <v>-</v>
      </c>
      <c r="AQ413" s="19"/>
      <c r="AR413" s="19"/>
      <c r="AS413" s="19"/>
      <c r="AT413" s="19"/>
      <c r="AU413" s="19"/>
      <c r="AV413" s="19"/>
      <c r="AW413" s="19"/>
      <c r="AX413" s="19"/>
      <c r="AY413" s="19"/>
      <c r="AZ413" s="19"/>
      <c r="BA413" s="19"/>
      <c r="BB413" s="19"/>
      <c r="BC413" s="19"/>
      <c r="BF413" s="12"/>
      <c r="BG413" s="12"/>
      <c r="BH413" s="12"/>
      <c r="BI413" s="12"/>
      <c r="BJ413" s="12"/>
      <c r="BK413" s="12"/>
      <c r="BL413" s="12"/>
      <c r="BM413" s="12"/>
      <c r="BN413" s="12"/>
      <c r="BO413" s="12"/>
      <c r="BP413" s="12"/>
      <c r="BQ413" s="12"/>
      <c r="BR413" s="12"/>
      <c r="BS413" s="12"/>
      <c r="BT413" s="12"/>
      <c r="BU413" s="12"/>
    </row>
    <row r="414" spans="1:73">
      <c r="A414" s="19"/>
      <c r="B414" s="19"/>
      <c r="C414" s="19"/>
      <c r="D414" s="19"/>
      <c r="E414" s="89"/>
      <c r="F414" s="89"/>
      <c r="G414" s="19"/>
      <c r="H414" s="90"/>
      <c r="I414" s="90"/>
      <c r="J414" s="19"/>
      <c r="K414" s="19"/>
      <c r="L414" s="19"/>
      <c r="M414" s="19"/>
      <c r="N414" s="19"/>
      <c r="O414" s="19"/>
      <c r="P414" s="19"/>
      <c r="Q414" s="19"/>
      <c r="R414" s="141"/>
      <c r="S414" s="141"/>
      <c r="T414" s="141"/>
      <c r="U414" s="141"/>
      <c r="V414" s="141"/>
      <c r="W414" s="141"/>
      <c r="X414" s="141"/>
      <c r="Y414" s="141"/>
      <c r="Z414" s="19"/>
      <c r="AA414" s="19"/>
      <c r="AB414" s="19"/>
      <c r="AC414" s="140">
        <v>15</v>
      </c>
      <c r="AD414" s="357" t="str">
        <f t="array" ref="AD414">IF(COUNT(IF($R$5:$R$84=$AC414,IF($G$5:$G$84=AD$397,$T$5:$T$84,""),""))=0,"-",AVERAGE(IF($R$5:$R$84=$AC414,IF($G$5:$G$84=AD$397,$T$5:$T$84,""))))</f>
        <v>-</v>
      </c>
      <c r="AE414" s="357" t="str">
        <f t="array" ref="AE414">IF(COUNT(IF($R$5:$R$84=$AC414,IF($G$5:$G$84=AE$397,$T$5:$T$84,""),""))=0,"-",AVERAGE(IF($R$5:$R$84=$AC414,IF($G$5:$G$84=AE$397,$T$5:$T$84,""))))</f>
        <v>-</v>
      </c>
      <c r="AF414" s="357" t="str">
        <f t="array" ref="AF414">IF(COUNT(IF($R$5:$R$84=$AC414,IF($G$5:$G$84=AF$397,$T$5:$T$84,""),""))=0,"-",AVERAGE(IF($R$5:$R$84=$AC414,IF($G$5:$G$84=AF$397,$T$5:$T$84,""))))</f>
        <v>-</v>
      </c>
      <c r="AG414" s="357" t="str">
        <f t="array" ref="AG414">IF(COUNT(IF($R$5:$R$84=$AC414,IF($G$5:$G$84=AG$397,$T$5:$T$84,""),""))=0,"-",AVERAGE(IF($R$5:$R$84=$AC414,IF($G$5:$G$84=AG$397,$T$5:$T$84,""))))</f>
        <v>-</v>
      </c>
      <c r="AH414" s="357" t="str">
        <f t="array" ref="AH414">IF(COUNT(IF($R$5:$R$84=$AC414,IF($G$5:$G$84=AH$397,$T$5:$T$84,""),""))=0,"-",AVERAGE(IF($R$5:$R$84=$AC414,IF($G$5:$G$84=AH$397,$T$5:$T$84,""))))</f>
        <v>-</v>
      </c>
      <c r="AI414" s="357" t="str">
        <f t="array" ref="AI414">IF(COUNT(IF($R$5:$R$84=$AC414,IF($G$5:$G$84=AI$397,$T$5:$T$84,""),""))=0,"-",AVERAGE(IF($R$5:$R$84=$AC414,IF($G$5:$G$84=AI$397,$T$5:$T$84,""))))</f>
        <v>-</v>
      </c>
      <c r="AJ414" s="357" t="str">
        <f t="array" ref="AJ414">IF(COUNT(IF($R$5:$R$84=$AC414,IF($G$5:$G$84=AJ$397,$T$5:$T$84,""),""))=0,"-",AVERAGE(IF($R$5:$R$84=$AC414,IF($G$5:$G$84=AJ$397,$T$5:$T$84,""))))</f>
        <v>-</v>
      </c>
      <c r="AK414" s="357" t="str">
        <f t="array" ref="AK414">IF(COUNT(IF($R$5:$R$84=$AC414,IF($G$5:$G$84=AK$397,$T$5:$T$84,""),""))=0,"-",AVERAGE(IF($R$5:$R$84=$AC414,IF($G$5:$G$84=AK$397,$T$5:$T$84,""))))</f>
        <v>-</v>
      </c>
      <c r="AL414" s="357" t="str">
        <f t="array" ref="AL414">IF(COUNT(IF($R$5:$R$84=$AC414,IF($G$5:$G$84=AL$397,$T$5:$T$84,""),""))=0,"-",AVERAGE(IF($R$5:$R$84=$AC414,IF($G$5:$G$84=AL$397,$T$5:$T$84,""))))</f>
        <v>-</v>
      </c>
      <c r="AM414" s="357" t="str">
        <f t="array" ref="AM414">IF(COUNT(IF($R$5:$R$84=$AC414,IF($G$5:$G$84=AM$397,$T$5:$T$84,""),""))=0,"-",AVERAGE(IF($R$5:$R$84=$AC414,IF($G$5:$G$84=AM$397,$T$5:$T$84,""))))</f>
        <v>-</v>
      </c>
      <c r="AN414" s="357" t="str">
        <f t="array" ref="AN414">IF(COUNT(IF($R$5:$R$84=$AC414,IF($G$5:$G$84=AN$397,$T$5:$T$84,""),""))=0,"-",AVERAGE(IF($R$5:$R$84=$AC414,IF($G$5:$G$84=AN$397,$T$5:$T$84,""))))</f>
        <v>-</v>
      </c>
      <c r="AO414" s="357" t="str">
        <f t="array" ref="AO414">IF(COUNT(IF($R$5:$R$84=$AC414,IF($G$5:$G$84=AO$397,$T$5:$T$84,""),""))=0,"-",AVERAGE(IF($R$5:$R$84=$AC414,IF($G$5:$G$84=AO$397,$T$5:$T$84,""))))</f>
        <v>-</v>
      </c>
      <c r="AP414" s="360" t="str">
        <f t="array" ref="AP414">IF(AP392&gt;1,AVERAGE(IF($R$5:$R$84=$AC414,$T$5:$T$84,"-")),"-")</f>
        <v>-</v>
      </c>
      <c r="AQ414" s="19"/>
      <c r="AR414" s="19"/>
      <c r="AS414" s="19"/>
      <c r="AT414" s="19"/>
      <c r="AU414" s="19"/>
      <c r="AV414" s="19"/>
      <c r="AW414" s="19"/>
      <c r="AX414" s="19"/>
      <c r="AY414" s="19"/>
      <c r="AZ414" s="19"/>
      <c r="BA414" s="19"/>
      <c r="BB414" s="19"/>
      <c r="BC414" s="19"/>
      <c r="BF414" s="12"/>
      <c r="BG414" s="12"/>
      <c r="BH414" s="12"/>
      <c r="BI414" s="12"/>
      <c r="BJ414" s="12"/>
      <c r="BK414" s="12"/>
      <c r="BL414" s="12"/>
      <c r="BM414" s="12"/>
      <c r="BN414" s="12"/>
      <c r="BO414" s="12"/>
      <c r="BP414" s="12"/>
      <c r="BQ414" s="12"/>
      <c r="BR414" s="12"/>
      <c r="BS414" s="12"/>
      <c r="BT414" s="12"/>
      <c r="BU414" s="12"/>
    </row>
    <row r="415" spans="1:73">
      <c r="A415" s="19"/>
      <c r="B415" s="19"/>
      <c r="C415" s="19"/>
      <c r="D415" s="19"/>
      <c r="E415" s="89"/>
      <c r="F415" s="89"/>
      <c r="G415" s="19"/>
      <c r="H415" s="90"/>
      <c r="I415" s="90"/>
      <c r="J415" s="19"/>
      <c r="K415" s="19"/>
      <c r="L415" s="19"/>
      <c r="M415" s="19"/>
      <c r="N415" s="19"/>
      <c r="O415" s="19"/>
      <c r="P415" s="19"/>
      <c r="Q415" s="19"/>
      <c r="R415" s="141"/>
      <c r="S415" s="141"/>
      <c r="T415" s="141"/>
      <c r="U415" s="141"/>
      <c r="V415" s="141"/>
      <c r="W415" s="141"/>
      <c r="X415" s="141"/>
      <c r="Y415" s="141"/>
      <c r="Z415" s="19"/>
      <c r="AA415" s="19"/>
      <c r="AB415" s="19"/>
      <c r="AC415" s="361" t="s">
        <v>87</v>
      </c>
      <c r="AD415" s="362">
        <f t="shared" ref="AD415:AP415" si="53">IF(AD$393=0,"-",SUMPRODUCT(AD399:AD414,AD377:AD392)/AD393)</f>
        <v>9.9550834806625535E-2</v>
      </c>
      <c r="AE415" s="363" t="str">
        <f t="shared" si="53"/>
        <v>-</v>
      </c>
      <c r="AF415" s="363">
        <f t="shared" si="53"/>
        <v>0.37192833228998068</v>
      </c>
      <c r="AG415" s="363" t="str">
        <f t="shared" si="53"/>
        <v>-</v>
      </c>
      <c r="AH415" s="363" t="str">
        <f t="shared" si="53"/>
        <v>-</v>
      </c>
      <c r="AI415" s="363" t="str">
        <f t="shared" si="53"/>
        <v>-</v>
      </c>
      <c r="AJ415" s="363" t="str">
        <f t="shared" si="53"/>
        <v>-</v>
      </c>
      <c r="AK415" s="363" t="str">
        <f t="shared" si="53"/>
        <v>-</v>
      </c>
      <c r="AL415" s="363" t="str">
        <f t="shared" si="53"/>
        <v>-</v>
      </c>
      <c r="AM415" s="363" t="str">
        <f t="shared" si="53"/>
        <v>-</v>
      </c>
      <c r="AN415" s="363" t="str">
        <f t="shared" si="53"/>
        <v>-</v>
      </c>
      <c r="AO415" s="364" t="str">
        <f t="shared" si="53"/>
        <v>-</v>
      </c>
      <c r="AP415" s="365">
        <f t="shared" si="53"/>
        <v>0.22158290635097747</v>
      </c>
      <c r="AQ415" s="19"/>
      <c r="AR415" s="19"/>
      <c r="AS415" s="19"/>
      <c r="AT415" s="19"/>
      <c r="AU415" s="19"/>
      <c r="AV415" s="19"/>
      <c r="AW415" s="19"/>
      <c r="AX415" s="19"/>
      <c r="AY415" s="19"/>
      <c r="AZ415" s="19"/>
      <c r="BA415" s="19"/>
      <c r="BB415" s="19"/>
      <c r="BC415" s="19"/>
      <c r="BF415" s="12"/>
      <c r="BG415" s="12"/>
      <c r="BH415" s="12"/>
      <c r="BI415" s="12"/>
      <c r="BJ415" s="12"/>
      <c r="BK415" s="12"/>
      <c r="BL415" s="12"/>
      <c r="BM415" s="12"/>
      <c r="BN415" s="12"/>
      <c r="BO415" s="12"/>
      <c r="BP415" s="12"/>
      <c r="BQ415" s="12"/>
      <c r="BR415" s="12"/>
      <c r="BS415" s="12"/>
      <c r="BT415" s="12"/>
      <c r="BU415" s="12"/>
    </row>
    <row r="416" spans="1:73">
      <c r="A416" s="19"/>
      <c r="B416" s="19"/>
      <c r="C416" s="19"/>
      <c r="D416" s="19"/>
      <c r="E416" s="89"/>
      <c r="F416" s="89"/>
      <c r="G416" s="19"/>
      <c r="H416" s="90"/>
      <c r="I416" s="90"/>
      <c r="J416" s="19"/>
      <c r="K416" s="19"/>
      <c r="L416" s="19"/>
      <c r="M416" s="19"/>
      <c r="N416" s="19"/>
      <c r="O416" s="19"/>
      <c r="P416" s="19"/>
      <c r="Q416" s="19"/>
      <c r="R416" s="141"/>
      <c r="S416" s="141"/>
      <c r="T416" s="141"/>
      <c r="U416" s="141"/>
      <c r="V416" s="141"/>
      <c r="W416" s="141"/>
      <c r="X416" s="141"/>
      <c r="Y416" s="141"/>
      <c r="Z416" s="19"/>
      <c r="AA416" s="19"/>
      <c r="AB416" s="19"/>
      <c r="AC416" s="366" t="s">
        <v>88</v>
      </c>
      <c r="AD416" s="118"/>
      <c r="AE416" s="367" t="s">
        <v>116</v>
      </c>
      <c r="AF416" s="118"/>
      <c r="AG416" s="118"/>
      <c r="AH416" s="118"/>
      <c r="AI416" s="118"/>
      <c r="AJ416" s="118"/>
      <c r="AK416" s="118"/>
      <c r="AL416" s="118"/>
      <c r="AM416" s="118"/>
      <c r="AN416" s="118"/>
      <c r="AO416" s="118"/>
      <c r="AP416" s="118"/>
      <c r="AQ416" s="19"/>
      <c r="AR416" s="19"/>
      <c r="AS416" s="19"/>
      <c r="AT416" s="19"/>
      <c r="AU416" s="19"/>
      <c r="AV416" s="19"/>
      <c r="AW416" s="19"/>
      <c r="AX416" s="19"/>
      <c r="AY416" s="19"/>
      <c r="AZ416" s="19"/>
      <c r="BA416" s="19"/>
      <c r="BB416" s="19"/>
      <c r="BC416" s="19"/>
      <c r="BF416" s="12"/>
      <c r="BG416" s="12"/>
      <c r="BH416" s="12"/>
      <c r="BI416" s="12"/>
      <c r="BJ416" s="12"/>
      <c r="BK416" s="12"/>
      <c r="BL416" s="12"/>
      <c r="BM416" s="12"/>
      <c r="BN416" s="12"/>
      <c r="BO416" s="12"/>
      <c r="BP416" s="12"/>
      <c r="BQ416" s="12"/>
      <c r="BR416" s="12"/>
      <c r="BS416" s="12"/>
      <c r="BT416" s="12"/>
      <c r="BU416" s="12"/>
    </row>
    <row r="417" spans="1:73">
      <c r="A417" s="19"/>
      <c r="B417" s="19"/>
      <c r="C417" s="19"/>
      <c r="D417" s="19"/>
      <c r="E417" s="89"/>
      <c r="F417" s="89"/>
      <c r="G417" s="19"/>
      <c r="H417" s="90"/>
      <c r="I417" s="90"/>
      <c r="J417" s="19"/>
      <c r="K417" s="19"/>
      <c r="L417" s="19"/>
      <c r="M417" s="19"/>
      <c r="N417" s="19"/>
      <c r="O417" s="19"/>
      <c r="P417" s="19"/>
      <c r="Q417" s="19"/>
      <c r="R417" s="141"/>
      <c r="S417" s="141"/>
      <c r="T417" s="141"/>
      <c r="U417" s="141"/>
      <c r="V417" s="141"/>
      <c r="W417" s="141"/>
      <c r="X417" s="141"/>
      <c r="Y417" s="141"/>
      <c r="Z417" s="19"/>
      <c r="AA417" s="19"/>
      <c r="AB417" s="19"/>
      <c r="AC417" s="168"/>
      <c r="AD417" s="353"/>
      <c r="AE417" s="353"/>
      <c r="AF417" s="353"/>
      <c r="AG417" s="353"/>
      <c r="AH417" s="353"/>
      <c r="AI417" s="353"/>
      <c r="AJ417" s="353"/>
      <c r="AK417" s="353"/>
      <c r="AL417" s="353"/>
      <c r="AM417" s="353"/>
      <c r="AN417" s="353"/>
      <c r="AO417" s="353"/>
      <c r="AP417" s="354"/>
      <c r="AQ417" s="19"/>
      <c r="AR417" s="19"/>
      <c r="AS417" s="19"/>
      <c r="AT417" s="19"/>
      <c r="AU417" s="19"/>
      <c r="AV417" s="19"/>
      <c r="AW417" s="19"/>
      <c r="AX417" s="19"/>
      <c r="AY417" s="19"/>
      <c r="AZ417" s="19"/>
      <c r="BA417" s="19"/>
      <c r="BB417" s="19"/>
      <c r="BC417" s="19"/>
      <c r="BF417" s="12"/>
      <c r="BG417" s="12"/>
      <c r="BH417" s="12"/>
      <c r="BI417" s="12"/>
      <c r="BJ417" s="12"/>
      <c r="BK417" s="12"/>
      <c r="BL417" s="12"/>
      <c r="BM417" s="12"/>
      <c r="BN417" s="12"/>
      <c r="BO417" s="12"/>
      <c r="BP417" s="12"/>
      <c r="BQ417" s="12"/>
      <c r="BR417" s="12"/>
      <c r="BS417" s="12"/>
      <c r="BT417" s="12"/>
      <c r="BU417" s="12"/>
    </row>
    <row r="418" spans="1:73">
      <c r="A418" s="19"/>
      <c r="B418" s="19"/>
      <c r="C418" s="19"/>
      <c r="D418" s="19"/>
      <c r="E418" s="89"/>
      <c r="F418" s="89"/>
      <c r="G418" s="19"/>
      <c r="H418" s="90"/>
      <c r="I418" s="90"/>
      <c r="J418" s="19"/>
      <c r="K418" s="19"/>
      <c r="L418" s="19"/>
      <c r="M418" s="19"/>
      <c r="N418" s="19"/>
      <c r="O418" s="19"/>
      <c r="P418" s="19"/>
      <c r="Q418" s="19"/>
      <c r="R418" s="141"/>
      <c r="S418" s="141"/>
      <c r="T418" s="141"/>
      <c r="U418" s="141"/>
      <c r="V418" s="141"/>
      <c r="W418" s="141"/>
      <c r="X418" s="141"/>
      <c r="Y418" s="141"/>
      <c r="Z418" s="19"/>
      <c r="AA418" s="19"/>
      <c r="AB418" s="19"/>
      <c r="AC418" s="593" t="s">
        <v>43</v>
      </c>
      <c r="AD418" s="594"/>
      <c r="AE418" s="594"/>
      <c r="AF418" s="594"/>
      <c r="AG418" s="595"/>
      <c r="AH418" s="136"/>
      <c r="AI418" s="118"/>
      <c r="AJ418" s="118"/>
      <c r="AK418" s="118"/>
      <c r="AL418" s="118"/>
      <c r="AM418" s="118"/>
      <c r="AN418" s="118"/>
      <c r="AO418" s="118"/>
      <c r="AP418" s="118"/>
      <c r="AQ418" s="19"/>
      <c r="AR418" s="19"/>
      <c r="AS418" s="19"/>
      <c r="AT418" s="19"/>
      <c r="AU418" s="19"/>
      <c r="AV418" s="19"/>
      <c r="AW418" s="19"/>
      <c r="AX418" s="19"/>
      <c r="AY418" s="19"/>
      <c r="AZ418" s="19"/>
      <c r="BA418" s="19"/>
      <c r="BB418" s="19"/>
      <c r="BC418" s="19"/>
      <c r="BF418" s="12"/>
      <c r="BG418" s="12"/>
      <c r="BH418" s="12"/>
      <c r="BI418" s="12"/>
      <c r="BJ418" s="12"/>
      <c r="BK418" s="12"/>
      <c r="BL418" s="12"/>
      <c r="BM418" s="12"/>
      <c r="BN418" s="12"/>
      <c r="BO418" s="12"/>
      <c r="BP418" s="12"/>
      <c r="BQ418" s="12"/>
      <c r="BR418" s="12"/>
      <c r="BS418" s="12"/>
      <c r="BT418" s="12"/>
      <c r="BU418" s="12"/>
    </row>
    <row r="419" spans="1:73">
      <c r="A419" s="19"/>
      <c r="B419" s="19"/>
      <c r="C419" s="19"/>
      <c r="D419" s="19"/>
      <c r="E419" s="89"/>
      <c r="F419" s="89"/>
      <c r="G419" s="19"/>
      <c r="H419" s="90"/>
      <c r="I419" s="90"/>
      <c r="J419" s="19"/>
      <c r="K419" s="19"/>
      <c r="L419" s="19"/>
      <c r="M419" s="19"/>
      <c r="N419" s="19"/>
      <c r="O419" s="19"/>
      <c r="P419" s="19"/>
      <c r="Q419" s="19"/>
      <c r="R419" s="141"/>
      <c r="S419" s="141"/>
      <c r="T419" s="141"/>
      <c r="U419" s="141"/>
      <c r="V419" s="141"/>
      <c r="W419" s="141"/>
      <c r="X419" s="141"/>
      <c r="Y419" s="141"/>
      <c r="Z419" s="19"/>
      <c r="AA419" s="19"/>
      <c r="AB419" s="19"/>
      <c r="AC419" s="368" t="str">
        <f>$R$3</f>
        <v>MODAL</v>
      </c>
      <c r="AD419" s="341">
        <v>1</v>
      </c>
      <c r="AE419" s="341">
        <v>2</v>
      </c>
      <c r="AF419" s="341">
        <v>3</v>
      </c>
      <c r="AG419" s="341">
        <v>4</v>
      </c>
      <c r="AH419" s="341">
        <v>5</v>
      </c>
      <c r="AI419" s="341">
        <v>6</v>
      </c>
      <c r="AJ419" s="341">
        <v>7</v>
      </c>
      <c r="AK419" s="341">
        <v>8</v>
      </c>
      <c r="AL419" s="341">
        <v>9</v>
      </c>
      <c r="AM419" s="341">
        <v>10</v>
      </c>
      <c r="AN419" s="341">
        <v>11</v>
      </c>
      <c r="AO419" s="342">
        <v>12</v>
      </c>
      <c r="AP419" s="369" t="s">
        <v>89</v>
      </c>
      <c r="AQ419" s="19"/>
      <c r="AR419" s="19"/>
      <c r="AS419" s="19"/>
      <c r="AT419" s="19"/>
      <c r="AU419" s="19"/>
      <c r="AV419" s="19"/>
      <c r="AW419" s="19"/>
      <c r="AX419" s="19"/>
      <c r="AY419" s="19"/>
      <c r="AZ419" s="19"/>
      <c r="BA419" s="19"/>
      <c r="BB419" s="19"/>
      <c r="BC419" s="19"/>
      <c r="BF419" s="12"/>
      <c r="BG419" s="12"/>
      <c r="BH419" s="12"/>
      <c r="BI419" s="12"/>
      <c r="BJ419" s="12"/>
      <c r="BK419" s="12"/>
      <c r="BL419" s="12"/>
      <c r="BM419" s="12"/>
      <c r="BN419" s="12"/>
      <c r="BO419" s="12"/>
      <c r="BP419" s="12"/>
      <c r="BQ419" s="12"/>
      <c r="BR419" s="12"/>
      <c r="BS419" s="12"/>
      <c r="BT419" s="12"/>
      <c r="BU419" s="12"/>
    </row>
    <row r="420" spans="1:73">
      <c r="A420" s="19"/>
      <c r="B420" s="19"/>
      <c r="C420" s="19"/>
      <c r="D420" s="19"/>
      <c r="E420" s="89"/>
      <c r="F420" s="89"/>
      <c r="G420" s="19"/>
      <c r="H420" s="90"/>
      <c r="I420" s="90"/>
      <c r="J420" s="19"/>
      <c r="K420" s="19"/>
      <c r="L420" s="19"/>
      <c r="M420" s="19"/>
      <c r="N420" s="19"/>
      <c r="O420" s="19"/>
      <c r="P420" s="19"/>
      <c r="Q420" s="19"/>
      <c r="R420" s="141"/>
      <c r="S420" s="141"/>
      <c r="T420" s="141"/>
      <c r="U420" s="141"/>
      <c r="V420" s="141"/>
      <c r="W420" s="141"/>
      <c r="X420" s="141"/>
      <c r="Y420" s="141"/>
      <c r="Z420" s="19"/>
      <c r="AA420" s="19"/>
      <c r="AB420" s="19"/>
      <c r="AC420" s="370" t="str">
        <f>$R$4</f>
        <v>(R1-R5)</v>
      </c>
      <c r="AD420" s="371" t="str">
        <f t="shared" ref="AD420:AO420" si="54">AD376</f>
        <v>Jan</v>
      </c>
      <c r="AE420" s="372" t="str">
        <f t="shared" si="54"/>
        <v>Feb</v>
      </c>
      <c r="AF420" s="372" t="str">
        <f t="shared" si="54"/>
        <v>Mar</v>
      </c>
      <c r="AG420" s="372" t="str">
        <f t="shared" si="54"/>
        <v>Apr</v>
      </c>
      <c r="AH420" s="372" t="str">
        <f t="shared" si="54"/>
        <v>May</v>
      </c>
      <c r="AI420" s="372" t="str">
        <f t="shared" si="54"/>
        <v>Jun</v>
      </c>
      <c r="AJ420" s="372" t="str">
        <f t="shared" si="54"/>
        <v>Jul</v>
      </c>
      <c r="AK420" s="372" t="str">
        <f t="shared" si="54"/>
        <v>Aug</v>
      </c>
      <c r="AL420" s="372" t="str">
        <f t="shared" si="54"/>
        <v>Sep</v>
      </c>
      <c r="AM420" s="372" t="str">
        <f t="shared" si="54"/>
        <v>Oct</v>
      </c>
      <c r="AN420" s="372" t="str">
        <f t="shared" si="54"/>
        <v>Nov</v>
      </c>
      <c r="AO420" s="373" t="str">
        <f t="shared" si="54"/>
        <v>Dec</v>
      </c>
      <c r="AP420" s="374" t="s">
        <v>90</v>
      </c>
      <c r="AQ420" s="19"/>
      <c r="AR420" s="19"/>
      <c r="AS420" s="19"/>
      <c r="AT420" s="19"/>
      <c r="AU420" s="19"/>
      <c r="AV420" s="19"/>
      <c r="AW420" s="19"/>
      <c r="AX420" s="19"/>
      <c r="AY420" s="19"/>
      <c r="AZ420" s="19"/>
      <c r="BA420" s="19"/>
      <c r="BB420" s="19"/>
      <c r="BC420" s="19"/>
      <c r="BF420" s="12"/>
      <c r="BG420" s="12"/>
      <c r="BH420" s="12"/>
      <c r="BI420" s="12"/>
      <c r="BJ420" s="12"/>
      <c r="BK420" s="12"/>
      <c r="BL420" s="12"/>
      <c r="BM420" s="12"/>
      <c r="BN420" s="12"/>
      <c r="BO420" s="12"/>
      <c r="BP420" s="12"/>
      <c r="BQ420" s="12"/>
      <c r="BR420" s="12"/>
      <c r="BS420" s="12"/>
      <c r="BT420" s="12"/>
      <c r="BU420" s="12"/>
    </row>
    <row r="421" spans="1:73">
      <c r="A421" s="19"/>
      <c r="B421" s="19"/>
      <c r="C421" s="19"/>
      <c r="D421" s="19"/>
      <c r="E421" s="89"/>
      <c r="F421" s="89"/>
      <c r="G421" s="19"/>
      <c r="H421" s="90"/>
      <c r="I421" s="90"/>
      <c r="J421" s="19"/>
      <c r="K421" s="19"/>
      <c r="L421" s="19"/>
      <c r="M421" s="19"/>
      <c r="N421" s="19"/>
      <c r="O421" s="19"/>
      <c r="P421" s="19"/>
      <c r="Q421" s="19"/>
      <c r="R421" s="141"/>
      <c r="S421" s="141"/>
      <c r="T421" s="141"/>
      <c r="U421" s="141"/>
      <c r="V421" s="141"/>
      <c r="W421" s="141"/>
      <c r="X421" s="141"/>
      <c r="Y421" s="141"/>
      <c r="Z421" s="19"/>
      <c r="AA421" s="19"/>
      <c r="AB421" s="19"/>
      <c r="AC421" s="375">
        <v>0</v>
      </c>
      <c r="AD421" s="376" t="str">
        <f t="array" ref="AD421">IF(AD377="-","-",COUNT(IF($R$5:$R$84=$H$5:$Q$84,IF($H$5:$Q$84=$AC421,IF($G$5:$G$84=AD$375,$H$5:$Q$84,""),""),""))/COUNT(IF($R$5:$R$84=$AC421,IF($G$5:$G$84=AD$375,$H$5:$Q$84,""),"")))</f>
        <v>-</v>
      </c>
      <c r="AE421" s="376" t="str">
        <f t="array" ref="AE421">IF(AE377="-","-",COUNT(IF($R$5:$R$84=$H$5:$Q$84,IF($H$5:$Q$84=$AC421,IF($G$5:$G$84=AE$375,$H$5:$Q$84,""),""),""))/COUNT(IF($R$5:$R$84=$AC421,IF($G$5:$G$84=AE$375,$H$5:$Q$84,""),"")))</f>
        <v>-</v>
      </c>
      <c r="AF421" s="376" t="str">
        <f t="array" ref="AF421">IF(AF377="-","-",COUNT(IF($R$5:$R$84=$H$5:$Q$84,IF($H$5:$Q$84=$AC421,IF($G$5:$G$84=AF$375,$H$5:$Q$84,""),""),""))/COUNT(IF($R$5:$R$84=$AC421,IF($G$5:$G$84=AF$375,$H$5:$Q$84,""),"")))</f>
        <v>-</v>
      </c>
      <c r="AG421" s="376" t="str">
        <f t="array" ref="AG421">IF(AG377="-","-",COUNT(IF($R$5:$R$84=$H$5:$Q$84,IF($H$5:$Q$84=$AC421,IF($G$5:$G$84=AG$375,$H$5:$Q$84,""),""),""))/COUNT(IF($R$5:$R$84=$AC421,IF($G$5:$G$84=AG$375,$H$5:$Q$84,""),"")))</f>
        <v>-</v>
      </c>
      <c r="AH421" s="376" t="str">
        <f t="array" ref="AH421">IF(AH377="-","-",COUNT(IF($R$5:$R$84=$H$5:$Q$84,IF($H$5:$Q$84=$AC421,IF($G$5:$G$84=AH$375,$H$5:$Q$84,""),""),""))/COUNT(IF($R$5:$R$84=$AC421,IF($G$5:$G$84=AH$375,$H$5:$Q$84,""),"")))</f>
        <v>-</v>
      </c>
      <c r="AI421" s="376" t="str">
        <f t="array" ref="AI421">IF(AI377="-","-",COUNT(IF($R$5:$R$84=$H$5:$Q$84,IF($H$5:$Q$84=$AC421,IF($G$5:$G$84=AI$375,$H$5:$Q$84,""),""),""))/COUNT(IF($R$5:$R$84=$AC421,IF($G$5:$G$84=AI$375,$H$5:$Q$84,""),"")))</f>
        <v>-</v>
      </c>
      <c r="AJ421" s="376" t="str">
        <f t="array" ref="AJ421">IF(AJ377="-","-",COUNT(IF($R$5:$R$84=$H$5:$Q$84,IF($H$5:$Q$84=$AC421,IF($G$5:$G$84=AJ$375,$H$5:$Q$84,""),""),""))/COUNT(IF($R$5:$R$84=$AC421,IF($G$5:$G$84=AJ$375,$H$5:$Q$84,""),"")))</f>
        <v>-</v>
      </c>
      <c r="AK421" s="376" t="str">
        <f t="array" ref="AK421">IF(AK377="-","-",COUNT(IF($R$5:$R$84=$H$5:$Q$84,IF($H$5:$Q$84=$AC421,IF($G$5:$G$84=AK$375,$H$5:$Q$84,""),""),""))/COUNT(IF($R$5:$R$84=$AC421,IF($G$5:$G$84=AK$375,$H$5:$Q$84,""),"")))</f>
        <v>-</v>
      </c>
      <c r="AL421" s="376" t="str">
        <f t="array" ref="AL421">IF(AL377="-","-",COUNT(IF($R$5:$R$84=$H$5:$Q$84,IF($H$5:$Q$84=$AC421,IF($G$5:$G$84=AL$375,$H$5:$Q$84,""),""),""))/COUNT(IF($R$5:$R$84=$AC421,IF($G$5:$G$84=AL$375,$H$5:$Q$84,""),"")))</f>
        <v>-</v>
      </c>
      <c r="AM421" s="376" t="str">
        <f t="array" ref="AM421">IF(AM377="-","-",COUNT(IF($R$5:$R$84=$H$5:$Q$84,IF($H$5:$Q$84=$AC421,IF($G$5:$G$84=AM$375,$H$5:$Q$84,""),""),""))/COUNT(IF($R$5:$R$84=$AC421,IF($G$5:$G$84=AM$375,$H$5:$Q$84,""),"")))</f>
        <v>-</v>
      </c>
      <c r="AN421" s="376" t="str">
        <f t="array" ref="AN421">IF(AN377="-","-",COUNT(IF($R$5:$R$84=$H$5:$Q$84,IF($H$5:$Q$84=$AC421,IF($G$5:$G$84=AN$375,$H$5:$Q$84,""),""),""))/COUNT(IF($R$5:$R$84=$AC421,IF($G$5:$G$84=AN$375,$H$5:$Q$84,""),"")))</f>
        <v>-</v>
      </c>
      <c r="AO421" s="376" t="str">
        <f t="array" ref="AO421">IF(AO377="-","-",COUNT(IF($R$5:$R$84=$H$5:$Q$84,IF($H$5:$Q$84=$AC421,IF($G$5:$G$84=AO$375,$H$5:$Q$84,""),""),""))/COUNT(IF($R$5:$R$84=$AC421,IF($G$5:$G$84=AO$375,$H$5:$Q$84,""),"")))</f>
        <v>-</v>
      </c>
      <c r="AP421" s="152" t="str">
        <f t="array" ref="AP421">IF(AP377=0,"-",COUNT(IF($R$5:$R$84=$H$5:$Q$84,IF($H$5:$Q$84=$AC421,$H$5:$Q$84,""),""))/COUNT(IF($R$5:$R$84=$AC421,$H$5:$Q$84,"")))</f>
        <v>-</v>
      </c>
      <c r="AQ421" s="19"/>
      <c r="AR421" s="19"/>
      <c r="AS421" s="19"/>
      <c r="AT421" s="19"/>
      <c r="AU421" s="19"/>
      <c r="AV421" s="19"/>
      <c r="AW421" s="19"/>
      <c r="AX421" s="19"/>
      <c r="AY421" s="19"/>
      <c r="AZ421" s="19"/>
      <c r="BA421" s="19"/>
      <c r="BB421" s="19"/>
      <c r="BC421" s="19"/>
      <c r="BF421" s="12"/>
      <c r="BG421" s="12"/>
      <c r="BH421" s="12"/>
      <c r="BI421" s="12"/>
      <c r="BJ421" s="12"/>
      <c r="BK421" s="12"/>
      <c r="BL421" s="12"/>
      <c r="BM421" s="12"/>
      <c r="BN421" s="12"/>
      <c r="BO421" s="12"/>
      <c r="BP421" s="12"/>
      <c r="BQ421" s="12"/>
      <c r="BR421" s="12"/>
      <c r="BS421" s="12"/>
      <c r="BT421" s="12"/>
      <c r="BU421" s="12"/>
    </row>
    <row r="422" spans="1:73">
      <c r="A422" s="19"/>
      <c r="B422" s="19"/>
      <c r="C422" s="19"/>
      <c r="D422" s="19"/>
      <c r="E422" s="89"/>
      <c r="F422" s="89"/>
      <c r="G422" s="19"/>
      <c r="H422" s="90"/>
      <c r="I422" s="90"/>
      <c r="J422" s="19"/>
      <c r="K422" s="19"/>
      <c r="L422" s="19"/>
      <c r="M422" s="19"/>
      <c r="N422" s="19"/>
      <c r="O422" s="19"/>
      <c r="P422" s="19"/>
      <c r="Q422" s="19"/>
      <c r="R422" s="141"/>
      <c r="S422" s="141"/>
      <c r="T422" s="141"/>
      <c r="U422" s="141"/>
      <c r="V422" s="141"/>
      <c r="W422" s="141"/>
      <c r="X422" s="141"/>
      <c r="Y422" s="141"/>
      <c r="Z422" s="19"/>
      <c r="AA422" s="19"/>
      <c r="AB422" s="19"/>
      <c r="AC422" s="377">
        <v>1</v>
      </c>
      <c r="AD422" s="376" t="str">
        <f t="array" ref="AD422">IF(AD378="-","-",COUNT(IF($R$5:$R$84=$H$5:$Q$84,IF($H$5:$Q$84=$AC422,IF($G$5:$G$84=AD$375,$H$5:$Q$84,""),""),""))/COUNT(IF($R$5:$R$84=$AC422,IF($G$5:$G$84=AD$375,$H$5:$Q$84,""),"")))</f>
        <v>-</v>
      </c>
      <c r="AE422" s="376" t="str">
        <f t="array" ref="AE422">IF(AE378="-","-",COUNT(IF($R$5:$R$84=$H$5:$Q$84,IF($H$5:$Q$84=$AC422,IF($G$5:$G$84=AE$375,$H$5:$Q$84,""),""),""))/COUNT(IF($R$5:$R$84=$AC422,IF($G$5:$G$84=AE$375,$H$5:$Q$84,""),"")))</f>
        <v>-</v>
      </c>
      <c r="AF422" s="376" t="str">
        <f t="array" ref="AF422">IF(AF378="-","-",COUNT(IF($R$5:$R$84=$H$5:$Q$84,IF($H$5:$Q$84=$AC422,IF($G$5:$G$84=AF$375,$H$5:$Q$84,""),""),""))/COUNT(IF($R$5:$R$84=$AC422,IF($G$5:$G$84=AF$375,$H$5:$Q$84,""),"")))</f>
        <v>-</v>
      </c>
      <c r="AG422" s="376" t="str">
        <f t="array" ref="AG422">IF(AG378="-","-",COUNT(IF($R$5:$R$84=$H$5:$Q$84,IF($H$5:$Q$84=$AC422,IF($G$5:$G$84=AG$375,$H$5:$Q$84,""),""),""))/COUNT(IF($R$5:$R$84=$AC422,IF($G$5:$G$84=AG$375,$H$5:$Q$84,""),"")))</f>
        <v>-</v>
      </c>
      <c r="AH422" s="376" t="str">
        <f t="array" ref="AH422">IF(AH378="-","-",COUNT(IF($R$5:$R$84=$H$5:$Q$84,IF($H$5:$Q$84=$AC422,IF($G$5:$G$84=AH$375,$H$5:$Q$84,""),""),""))/COUNT(IF($R$5:$R$84=$AC422,IF($G$5:$G$84=AH$375,$H$5:$Q$84,""),"")))</f>
        <v>-</v>
      </c>
      <c r="AI422" s="376" t="str">
        <f t="array" ref="AI422">IF(AI378="-","-",COUNT(IF($R$5:$R$84=$H$5:$Q$84,IF($H$5:$Q$84=$AC422,IF($G$5:$G$84=AI$375,$H$5:$Q$84,""),""),""))/COUNT(IF($R$5:$R$84=$AC422,IF($G$5:$G$84=AI$375,$H$5:$Q$84,""),"")))</f>
        <v>-</v>
      </c>
      <c r="AJ422" s="376" t="str">
        <f t="array" ref="AJ422">IF(AJ378="-","-",COUNT(IF($R$5:$R$84=$H$5:$Q$84,IF($H$5:$Q$84=$AC422,IF($G$5:$G$84=AJ$375,$H$5:$Q$84,""),""),""))/COUNT(IF($R$5:$R$84=$AC422,IF($G$5:$G$84=AJ$375,$H$5:$Q$84,""),"")))</f>
        <v>-</v>
      </c>
      <c r="AK422" s="376" t="str">
        <f t="array" ref="AK422">IF(AK378="-","-",COUNT(IF($R$5:$R$84=$H$5:$Q$84,IF($H$5:$Q$84=$AC422,IF($G$5:$G$84=AK$375,$H$5:$Q$84,""),""),""))/COUNT(IF($R$5:$R$84=$AC422,IF($G$5:$G$84=AK$375,$H$5:$Q$84,""),"")))</f>
        <v>-</v>
      </c>
      <c r="AL422" s="376" t="str">
        <f t="array" ref="AL422">IF(AL378="-","-",COUNT(IF($R$5:$R$84=$H$5:$Q$84,IF($H$5:$Q$84=$AC422,IF($G$5:$G$84=AL$375,$H$5:$Q$84,""),""),""))/COUNT(IF($R$5:$R$84=$AC422,IF($G$5:$G$84=AL$375,$H$5:$Q$84,""),"")))</f>
        <v>-</v>
      </c>
      <c r="AM422" s="376" t="str">
        <f t="array" ref="AM422">IF(AM378="-","-",COUNT(IF($R$5:$R$84=$H$5:$Q$84,IF($H$5:$Q$84=$AC422,IF($G$5:$G$84=AM$375,$H$5:$Q$84,""),""),""))/COUNT(IF($R$5:$R$84=$AC422,IF($G$5:$G$84=AM$375,$H$5:$Q$84,""),"")))</f>
        <v>-</v>
      </c>
      <c r="AN422" s="376" t="str">
        <f t="array" ref="AN422">IF(AN378="-","-",COUNT(IF($R$5:$R$84=$H$5:$Q$84,IF($H$5:$Q$84=$AC422,IF($G$5:$G$84=AN$375,$H$5:$Q$84,""),""),""))/COUNT(IF($R$5:$R$84=$AC422,IF($G$5:$G$84=AN$375,$H$5:$Q$84,""),"")))</f>
        <v>-</v>
      </c>
      <c r="AO422" s="376" t="str">
        <f t="array" ref="AO422">IF(AO378="-","-",COUNT(IF($R$5:$R$84=$H$5:$Q$84,IF($H$5:$Q$84=$AC422,IF($G$5:$G$84=AO$375,$H$5:$Q$84,""),""),""))/COUNT(IF($R$5:$R$84=$AC422,IF($G$5:$G$84=AO$375,$H$5:$Q$84,""),"")))</f>
        <v>-</v>
      </c>
      <c r="AP422" s="155" t="str">
        <f t="array" ref="AP422">IF(AP378=0,"-",COUNT(IF($R$5:$R$84=$H$5:$Q$84,IF($H$5:$Q$84=$AC422,$H$5:$Q$84,""),""))/COUNT(IF($R$5:$R$84=$AC422,$H$5:$Q$84,"")))</f>
        <v>-</v>
      </c>
      <c r="AQ422" s="19"/>
      <c r="AR422" s="19"/>
      <c r="AS422" s="19"/>
      <c r="AT422" s="19"/>
      <c r="AU422" s="19"/>
      <c r="AV422" s="19"/>
      <c r="AW422" s="19"/>
      <c r="AX422" s="19"/>
      <c r="AY422" s="19"/>
      <c r="AZ422" s="19"/>
      <c r="BA422" s="19"/>
      <c r="BB422" s="19"/>
      <c r="BC422" s="19"/>
      <c r="BF422" s="12"/>
      <c r="BG422" s="12"/>
      <c r="BH422" s="12"/>
      <c r="BI422" s="12"/>
      <c r="BJ422" s="12"/>
      <c r="BK422" s="12"/>
      <c r="BL422" s="12"/>
      <c r="BM422" s="12"/>
      <c r="BN422" s="12"/>
      <c r="BO422" s="12"/>
      <c r="BP422" s="12"/>
      <c r="BQ422" s="12"/>
      <c r="BR422" s="12"/>
      <c r="BS422" s="12"/>
      <c r="BT422" s="12"/>
      <c r="BU422" s="12"/>
    </row>
    <row r="423" spans="1:73">
      <c r="A423" s="19"/>
      <c r="B423" s="19"/>
      <c r="C423" s="19"/>
      <c r="D423" s="19"/>
      <c r="E423" s="89"/>
      <c r="F423" s="89"/>
      <c r="G423" s="19"/>
      <c r="H423" s="90"/>
      <c r="I423" s="90"/>
      <c r="J423" s="19"/>
      <c r="K423" s="19"/>
      <c r="L423" s="19"/>
      <c r="M423" s="19"/>
      <c r="N423" s="19"/>
      <c r="O423" s="19"/>
      <c r="P423" s="19"/>
      <c r="Q423" s="19"/>
      <c r="R423" s="141"/>
      <c r="S423" s="141"/>
      <c r="T423" s="141"/>
      <c r="U423" s="141"/>
      <c r="V423" s="141"/>
      <c r="W423" s="141"/>
      <c r="X423" s="141"/>
      <c r="Y423" s="141"/>
      <c r="Z423" s="19"/>
      <c r="AA423" s="19"/>
      <c r="AB423" s="19"/>
      <c r="AC423" s="377">
        <v>2</v>
      </c>
      <c r="AD423" s="376">
        <f t="array" ref="AD423">IF(AD379="-","-",COUNT(IF($R$5:$R$84=$H$5:$Q$84,IF($H$5:$Q$84=$AC423,IF($G$5:$G$84=AD$375,$H$5:$Q$84,""),""),""))/COUNT(IF($R$5:$R$84=$AC423,IF($G$5:$G$84=AD$375,$H$5:$Q$84,""),"")))</f>
        <v>0.95</v>
      </c>
      <c r="AE423" s="376" t="str">
        <f t="array" ref="AE423">IF(AE379="-","-",COUNT(IF($R$5:$R$84=$H$5:$Q$84,IF($H$5:$Q$84=$AC423,IF($G$5:$G$84=AE$375,$H$5:$Q$84,""),""),""))/COUNT(IF($R$5:$R$84=$AC423,IF($G$5:$G$84=AE$375,$H$5:$Q$84,""),"")))</f>
        <v>-</v>
      </c>
      <c r="AF423" s="376" t="str">
        <f t="array" ref="AF423">IF(AF379="-","-",COUNT(IF($R$5:$R$84=$H$5:$Q$84,IF($H$5:$Q$84=$AC423,IF($G$5:$G$84=AF$375,$H$5:$Q$84,""),""),""))/COUNT(IF($R$5:$R$84=$AC423,IF($G$5:$G$84=AF$375,$H$5:$Q$84,""),"")))</f>
        <v>-</v>
      </c>
      <c r="AG423" s="376" t="str">
        <f t="array" ref="AG423">IF(AG379="-","-",COUNT(IF($R$5:$R$84=$H$5:$Q$84,IF($H$5:$Q$84=$AC423,IF($G$5:$G$84=AG$375,$H$5:$Q$84,""),""),""))/COUNT(IF($R$5:$R$84=$AC423,IF($G$5:$G$84=AG$375,$H$5:$Q$84,""),"")))</f>
        <v>-</v>
      </c>
      <c r="AH423" s="376" t="str">
        <f t="array" ref="AH423">IF(AH379="-","-",COUNT(IF($R$5:$R$84=$H$5:$Q$84,IF($H$5:$Q$84=$AC423,IF($G$5:$G$84=AH$375,$H$5:$Q$84,""),""),""))/COUNT(IF($R$5:$R$84=$AC423,IF($G$5:$G$84=AH$375,$H$5:$Q$84,""),"")))</f>
        <v>-</v>
      </c>
      <c r="AI423" s="376" t="str">
        <f t="array" ref="AI423">IF(AI379="-","-",COUNT(IF($R$5:$R$84=$H$5:$Q$84,IF($H$5:$Q$84=$AC423,IF($G$5:$G$84=AI$375,$H$5:$Q$84,""),""),""))/COUNT(IF($R$5:$R$84=$AC423,IF($G$5:$G$84=AI$375,$H$5:$Q$84,""),"")))</f>
        <v>-</v>
      </c>
      <c r="AJ423" s="376" t="str">
        <f t="array" ref="AJ423">IF(AJ379="-","-",COUNT(IF($R$5:$R$84=$H$5:$Q$84,IF($H$5:$Q$84=$AC423,IF($G$5:$G$84=AJ$375,$H$5:$Q$84,""),""),""))/COUNT(IF($R$5:$R$84=$AC423,IF($G$5:$G$84=AJ$375,$H$5:$Q$84,""),"")))</f>
        <v>-</v>
      </c>
      <c r="AK423" s="376" t="str">
        <f t="array" ref="AK423">IF(AK379="-","-",COUNT(IF($R$5:$R$84=$H$5:$Q$84,IF($H$5:$Q$84=$AC423,IF($G$5:$G$84=AK$375,$H$5:$Q$84,""),""),""))/COUNT(IF($R$5:$R$84=$AC423,IF($G$5:$G$84=AK$375,$H$5:$Q$84,""),"")))</f>
        <v>-</v>
      </c>
      <c r="AL423" s="376" t="str">
        <f t="array" ref="AL423">IF(AL379="-","-",COUNT(IF($R$5:$R$84=$H$5:$Q$84,IF($H$5:$Q$84=$AC423,IF($G$5:$G$84=AL$375,$H$5:$Q$84,""),""),""))/COUNT(IF($R$5:$R$84=$AC423,IF($G$5:$G$84=AL$375,$H$5:$Q$84,""),"")))</f>
        <v>-</v>
      </c>
      <c r="AM423" s="376" t="str">
        <f t="array" ref="AM423">IF(AM379="-","-",COUNT(IF($R$5:$R$84=$H$5:$Q$84,IF($H$5:$Q$84=$AC423,IF($G$5:$G$84=AM$375,$H$5:$Q$84,""),""),""))/COUNT(IF($R$5:$R$84=$AC423,IF($G$5:$G$84=AM$375,$H$5:$Q$84,""),"")))</f>
        <v>-</v>
      </c>
      <c r="AN423" s="376" t="str">
        <f t="array" ref="AN423">IF(AN379="-","-",COUNT(IF($R$5:$R$84=$H$5:$Q$84,IF($H$5:$Q$84=$AC423,IF($G$5:$G$84=AN$375,$H$5:$Q$84,""),""),""))/COUNT(IF($R$5:$R$84=$AC423,IF($G$5:$G$84=AN$375,$H$5:$Q$84,""),"")))</f>
        <v>-</v>
      </c>
      <c r="AO423" s="376" t="str">
        <f t="array" ref="AO423">IF(AO379="-","-",COUNT(IF($R$5:$R$84=$H$5:$Q$84,IF($H$5:$Q$84=$AC423,IF($G$5:$G$84=AO$375,$H$5:$Q$84,""),""),""))/COUNT(IF($R$5:$R$84=$AC423,IF($G$5:$G$84=AO$375,$H$5:$Q$84,""),"")))</f>
        <v>-</v>
      </c>
      <c r="AP423" s="155">
        <f t="array" ref="AP423">IF(AP379=0,"-",COUNT(IF($R$5:$R$84=$H$5:$Q$84,IF($H$5:$Q$84=$AC423,$H$5:$Q$84,""),""))/COUNT(IF($R$5:$R$84=$AC423,$H$5:$Q$84,"")))</f>
        <v>0.95</v>
      </c>
      <c r="AQ423" s="19"/>
      <c r="AR423" s="19"/>
      <c r="AS423" s="19"/>
      <c r="AT423" s="19"/>
      <c r="AU423" s="19"/>
      <c r="AV423" s="19"/>
      <c r="AW423" s="19"/>
      <c r="AX423" s="19"/>
      <c r="AY423" s="19"/>
      <c r="AZ423" s="19"/>
      <c r="BA423" s="19"/>
      <c r="BB423" s="19"/>
      <c r="BC423" s="19"/>
      <c r="BF423" s="12"/>
      <c r="BG423" s="12"/>
      <c r="BH423" s="12"/>
      <c r="BI423" s="12"/>
      <c r="BJ423" s="12"/>
      <c r="BK423" s="12"/>
      <c r="BL423" s="12"/>
      <c r="BM423" s="12"/>
      <c r="BN423" s="12"/>
      <c r="BO423" s="12"/>
      <c r="BP423" s="12"/>
      <c r="BQ423" s="12"/>
      <c r="BR423" s="12"/>
      <c r="BS423" s="12"/>
      <c r="BT423" s="12"/>
      <c r="BU423" s="12"/>
    </row>
    <row r="424" spans="1:73">
      <c r="A424" s="19"/>
      <c r="B424" s="19"/>
      <c r="C424" s="19"/>
      <c r="D424" s="19"/>
      <c r="E424" s="89"/>
      <c r="F424" s="89"/>
      <c r="G424" s="19"/>
      <c r="H424" s="90"/>
      <c r="I424" s="90"/>
      <c r="J424" s="19"/>
      <c r="K424" s="19"/>
      <c r="L424" s="19"/>
      <c r="M424" s="19"/>
      <c r="N424" s="19"/>
      <c r="O424" s="19"/>
      <c r="P424" s="19"/>
      <c r="Q424" s="19"/>
      <c r="R424" s="141"/>
      <c r="S424" s="141"/>
      <c r="T424" s="141"/>
      <c r="U424" s="141"/>
      <c r="V424" s="141"/>
      <c r="W424" s="141"/>
      <c r="X424" s="141"/>
      <c r="Y424" s="141"/>
      <c r="Z424" s="19"/>
      <c r="AA424" s="19"/>
      <c r="AB424" s="19"/>
      <c r="AC424" s="377">
        <v>3</v>
      </c>
      <c r="AD424" s="376">
        <f t="array" ref="AD424">IF(AD380="-","-",COUNT(IF($R$5:$R$84=$H$5:$Q$84,IF($H$5:$Q$84=$AC424,IF($G$5:$G$84=AD$375,$H$5:$Q$84,""),""),""))/COUNT(IF($R$5:$R$84=$AC424,IF($G$5:$G$84=AD$375,$H$5:$Q$84,""),"")))</f>
        <v>0.79710144927536231</v>
      </c>
      <c r="AE424" s="376" t="str">
        <f t="array" ref="AE424">IF(AE380="-","-",COUNT(IF($R$5:$R$84=$H$5:$Q$84,IF($H$5:$Q$84=$AC424,IF($G$5:$G$84=AE$375,$H$5:$Q$84,""),""),""))/COUNT(IF($R$5:$R$84=$AC424,IF($G$5:$G$84=AE$375,$H$5:$Q$84,""),"")))</f>
        <v>-</v>
      </c>
      <c r="AF424" s="376">
        <f t="array" ref="AF424">IF(AF380="-","-",COUNT(IF($R$5:$R$84=$H$5:$Q$84,IF($H$5:$Q$84=$AC424,IF($G$5:$G$84=AF$375,$H$5:$Q$84,""),""),""))/COUNT(IF($R$5:$R$84=$AC424,IF($G$5:$G$84=AF$375,$H$5:$Q$84,""),"")))</f>
        <v>1</v>
      </c>
      <c r="AG424" s="376" t="str">
        <f t="array" ref="AG424">IF(AG380="-","-",COUNT(IF($R$5:$R$84=$H$5:$Q$84,IF($H$5:$Q$84=$AC424,IF($G$5:$G$84=AG$375,$H$5:$Q$84,""),""),""))/COUNT(IF($R$5:$R$84=$AC424,IF($G$5:$G$84=AG$375,$H$5:$Q$84,""),"")))</f>
        <v>-</v>
      </c>
      <c r="AH424" s="376" t="str">
        <f t="array" ref="AH424">IF(AH380="-","-",COUNT(IF($R$5:$R$84=$H$5:$Q$84,IF($H$5:$Q$84=$AC424,IF($G$5:$G$84=AH$375,$H$5:$Q$84,""),""),""))/COUNT(IF($R$5:$R$84=$AC424,IF($G$5:$G$84=AH$375,$H$5:$Q$84,""),"")))</f>
        <v>-</v>
      </c>
      <c r="AI424" s="376" t="str">
        <f t="array" ref="AI424">IF(AI380="-","-",COUNT(IF($R$5:$R$84=$H$5:$Q$84,IF($H$5:$Q$84=$AC424,IF($G$5:$G$84=AI$375,$H$5:$Q$84,""),""),""))/COUNT(IF($R$5:$R$84=$AC424,IF($G$5:$G$84=AI$375,$H$5:$Q$84,""),"")))</f>
        <v>-</v>
      </c>
      <c r="AJ424" s="376" t="str">
        <f t="array" ref="AJ424">IF(AJ380="-","-",COUNT(IF($R$5:$R$84=$H$5:$Q$84,IF($H$5:$Q$84=$AC424,IF($G$5:$G$84=AJ$375,$H$5:$Q$84,""),""),""))/COUNT(IF($R$5:$R$84=$AC424,IF($G$5:$G$84=AJ$375,$H$5:$Q$84,""),"")))</f>
        <v>-</v>
      </c>
      <c r="AK424" s="376" t="str">
        <f t="array" ref="AK424">IF(AK380="-","-",COUNT(IF($R$5:$R$84=$H$5:$Q$84,IF($H$5:$Q$84=$AC424,IF($G$5:$G$84=AK$375,$H$5:$Q$84,""),""),""))/COUNT(IF($R$5:$R$84=$AC424,IF($G$5:$G$84=AK$375,$H$5:$Q$84,""),"")))</f>
        <v>-</v>
      </c>
      <c r="AL424" s="376" t="str">
        <f t="array" ref="AL424">IF(AL380="-","-",COUNT(IF($R$5:$R$84=$H$5:$Q$84,IF($H$5:$Q$84=$AC424,IF($G$5:$G$84=AL$375,$H$5:$Q$84,""),""),""))/COUNT(IF($R$5:$R$84=$AC424,IF($G$5:$G$84=AL$375,$H$5:$Q$84,""),"")))</f>
        <v>-</v>
      </c>
      <c r="AM424" s="376" t="str">
        <f t="array" ref="AM424">IF(AM380="-","-",COUNT(IF($R$5:$R$84=$H$5:$Q$84,IF($H$5:$Q$84=$AC424,IF($G$5:$G$84=AM$375,$H$5:$Q$84,""),""),""))/COUNT(IF($R$5:$R$84=$AC424,IF($G$5:$G$84=AM$375,$H$5:$Q$84,""),"")))</f>
        <v>-</v>
      </c>
      <c r="AN424" s="376" t="str">
        <f t="array" ref="AN424">IF(AN380="-","-",COUNT(IF($R$5:$R$84=$H$5:$Q$84,IF($H$5:$Q$84=$AC424,IF($G$5:$G$84=AN$375,$H$5:$Q$84,""),""),""))/COUNT(IF($R$5:$R$84=$AC424,IF($G$5:$G$84=AN$375,$H$5:$Q$84,""),"")))</f>
        <v>-</v>
      </c>
      <c r="AO424" s="376" t="str">
        <f t="array" ref="AO424">IF(AO380="-","-",COUNT(IF($R$5:$R$84=$H$5:$Q$84,IF($H$5:$Q$84=$AC424,IF($G$5:$G$84=AO$375,$H$5:$Q$84,""),""),""))/COUNT(IF($R$5:$R$84=$AC424,IF($G$5:$G$84=AO$375,$H$5:$Q$84,""),"")))</f>
        <v>-</v>
      </c>
      <c r="AP424" s="155">
        <f t="array" ref="AP424">IF(AP380=0,"-",COUNT(IF($R$5:$R$84=$H$5:$Q$84,IF($H$5:$Q$84=$AC424,$H$5:$Q$84,""),""))/COUNT(IF($R$5:$R$84=$AC424,$H$5:$Q$84,"")))</f>
        <v>0.84269662921348309</v>
      </c>
      <c r="AQ424" s="19"/>
      <c r="AR424" s="19"/>
      <c r="AS424" s="19"/>
      <c r="AT424" s="19"/>
      <c r="AU424" s="19"/>
      <c r="AV424" s="19"/>
      <c r="AW424" s="19"/>
      <c r="AX424" s="19"/>
      <c r="AY424" s="19"/>
      <c r="AZ424" s="19"/>
      <c r="BA424" s="19"/>
      <c r="BB424" s="19"/>
      <c r="BC424" s="19"/>
      <c r="BF424" s="12"/>
      <c r="BG424" s="12"/>
      <c r="BH424" s="12"/>
      <c r="BI424" s="12"/>
      <c r="BJ424" s="12"/>
      <c r="BK424" s="12"/>
      <c r="BL424" s="12"/>
      <c r="BM424" s="12"/>
      <c r="BN424" s="12"/>
      <c r="BO424" s="12"/>
      <c r="BP424" s="12"/>
      <c r="BQ424" s="12"/>
      <c r="BR424" s="12"/>
      <c r="BS424" s="12"/>
      <c r="BT424" s="12"/>
      <c r="BU424" s="12"/>
    </row>
    <row r="425" spans="1:73">
      <c r="A425" s="19"/>
      <c r="B425" s="19"/>
      <c r="C425" s="19"/>
      <c r="D425" s="19"/>
      <c r="E425" s="89"/>
      <c r="F425" s="89"/>
      <c r="G425" s="19"/>
      <c r="H425" s="90"/>
      <c r="I425" s="90"/>
      <c r="J425" s="19"/>
      <c r="K425" s="19"/>
      <c r="L425" s="19"/>
      <c r="M425" s="19"/>
      <c r="N425" s="19"/>
      <c r="O425" s="19"/>
      <c r="P425" s="19"/>
      <c r="Q425" s="19"/>
      <c r="R425" s="141"/>
      <c r="S425" s="141"/>
      <c r="T425" s="141"/>
      <c r="U425" s="141"/>
      <c r="V425" s="141"/>
      <c r="W425" s="141"/>
      <c r="X425" s="141"/>
      <c r="Y425" s="141"/>
      <c r="Z425" s="19"/>
      <c r="AA425" s="19"/>
      <c r="AB425" s="19"/>
      <c r="AC425" s="377">
        <v>4</v>
      </c>
      <c r="AD425" s="376">
        <f t="array" ref="AD425">IF(AD381="-","-",COUNT(IF($R$5:$R$84=$H$5:$Q$84,IF($H$5:$Q$84=$AC425,IF($G$5:$G$84=AD$375,$H$5:$Q$84,""),""),""))/COUNT(IF($R$5:$R$84=$AC425,IF($G$5:$G$84=AD$375,$H$5:$Q$84,""),"")))</f>
        <v>0.78947368421052633</v>
      </c>
      <c r="AE425" s="376" t="str">
        <f t="array" ref="AE425">IF(AE381="-","-",COUNT(IF($R$5:$R$84=$H$5:$Q$84,IF($H$5:$Q$84=$AC425,IF($G$5:$G$84=AE$375,$H$5:$Q$84,""),""),""))/COUNT(IF($R$5:$R$84=$AC425,IF($G$5:$G$84=AE$375,$H$5:$Q$84,""),"")))</f>
        <v>-</v>
      </c>
      <c r="AF425" s="376">
        <f t="array" ref="AF425">IF(AF381="-","-",COUNT(IF($R$5:$R$84=$H$5:$Q$84,IF($H$5:$Q$84=$AC425,IF($G$5:$G$84=AF$375,$H$5:$Q$84,""),""),""))/COUNT(IF($R$5:$R$84=$AC425,IF($G$5:$G$84=AF$375,$H$5:$Q$84,""),"")))</f>
        <v>0.7</v>
      </c>
      <c r="AG425" s="376" t="str">
        <f t="array" ref="AG425">IF(AG381="-","-",COUNT(IF($R$5:$R$84=$H$5:$Q$84,IF($H$5:$Q$84=$AC425,IF($G$5:$G$84=AG$375,$H$5:$Q$84,""),""),""))/COUNT(IF($R$5:$R$84=$AC425,IF($G$5:$G$84=AG$375,$H$5:$Q$84,""),"")))</f>
        <v>-</v>
      </c>
      <c r="AH425" s="376" t="str">
        <f t="array" ref="AH425">IF(AH381="-","-",COUNT(IF($R$5:$R$84=$H$5:$Q$84,IF($H$5:$Q$84=$AC425,IF($G$5:$G$84=AH$375,$H$5:$Q$84,""),""),""))/COUNT(IF($R$5:$R$84=$AC425,IF($G$5:$G$84=AH$375,$H$5:$Q$84,""),"")))</f>
        <v>-</v>
      </c>
      <c r="AI425" s="376" t="str">
        <f t="array" ref="AI425">IF(AI381="-","-",COUNT(IF($R$5:$R$84=$H$5:$Q$84,IF($H$5:$Q$84=$AC425,IF($G$5:$G$84=AI$375,$H$5:$Q$84,""),""),""))/COUNT(IF($R$5:$R$84=$AC425,IF($G$5:$G$84=AI$375,$H$5:$Q$84,""),"")))</f>
        <v>-</v>
      </c>
      <c r="AJ425" s="376" t="str">
        <f t="array" ref="AJ425">IF(AJ381="-","-",COUNT(IF($R$5:$R$84=$H$5:$Q$84,IF($H$5:$Q$84=$AC425,IF($G$5:$G$84=AJ$375,$H$5:$Q$84,""),""),""))/COUNT(IF($R$5:$R$84=$AC425,IF($G$5:$G$84=AJ$375,$H$5:$Q$84,""),"")))</f>
        <v>-</v>
      </c>
      <c r="AK425" s="376" t="str">
        <f t="array" ref="AK425">IF(AK381="-","-",COUNT(IF($R$5:$R$84=$H$5:$Q$84,IF($H$5:$Q$84=$AC425,IF($G$5:$G$84=AK$375,$H$5:$Q$84,""),""),""))/COUNT(IF($R$5:$R$84=$AC425,IF($G$5:$G$84=AK$375,$H$5:$Q$84,""),"")))</f>
        <v>-</v>
      </c>
      <c r="AL425" s="376" t="str">
        <f t="array" ref="AL425">IF(AL381="-","-",COUNT(IF($R$5:$R$84=$H$5:$Q$84,IF($H$5:$Q$84=$AC425,IF($G$5:$G$84=AL$375,$H$5:$Q$84,""),""),""))/COUNT(IF($R$5:$R$84=$AC425,IF($G$5:$G$84=AL$375,$H$5:$Q$84,""),"")))</f>
        <v>-</v>
      </c>
      <c r="AM425" s="376" t="str">
        <f t="array" ref="AM425">IF(AM381="-","-",COUNT(IF($R$5:$R$84=$H$5:$Q$84,IF($H$5:$Q$84=$AC425,IF($G$5:$G$84=AM$375,$H$5:$Q$84,""),""),""))/COUNT(IF($R$5:$R$84=$AC425,IF($G$5:$G$84=AM$375,$H$5:$Q$84,""),"")))</f>
        <v>-</v>
      </c>
      <c r="AN425" s="376" t="str">
        <f t="array" ref="AN425">IF(AN381="-","-",COUNT(IF($R$5:$R$84=$H$5:$Q$84,IF($H$5:$Q$84=$AC425,IF($G$5:$G$84=AN$375,$H$5:$Q$84,""),""),""))/COUNT(IF($R$5:$R$84=$AC425,IF($G$5:$G$84=AN$375,$H$5:$Q$84,""),"")))</f>
        <v>-</v>
      </c>
      <c r="AO425" s="376" t="str">
        <f t="array" ref="AO425">IF(AO381="-","-",COUNT(IF($R$5:$R$84=$H$5:$Q$84,IF($H$5:$Q$84=$AC425,IF($G$5:$G$84=AO$375,$H$5:$Q$84,""),""),""))/COUNT(IF($R$5:$R$84=$AC425,IF($G$5:$G$84=AO$375,$H$5:$Q$84,""),"")))</f>
        <v>-</v>
      </c>
      <c r="AP425" s="155">
        <f t="array" ref="AP425">IF(AP381=0,"-",COUNT(IF($R$5:$R$84=$H$5:$Q$84,IF($H$5:$Q$84=$AC425,$H$5:$Q$84,""),""))/COUNT(IF($R$5:$R$84=$AC425,$H$5:$Q$84,"")))</f>
        <v>0.77391304347826084</v>
      </c>
      <c r="AQ425" s="19"/>
      <c r="AR425" s="19"/>
      <c r="AS425" s="19"/>
      <c r="AT425" s="19"/>
      <c r="AU425" s="19"/>
      <c r="AV425" s="19"/>
      <c r="AW425" s="19"/>
      <c r="AX425" s="19"/>
      <c r="AY425" s="19"/>
      <c r="AZ425" s="19"/>
      <c r="BA425" s="19"/>
      <c r="BB425" s="19"/>
      <c r="BC425" s="19"/>
      <c r="BF425" s="12"/>
      <c r="BG425" s="12"/>
      <c r="BH425" s="12"/>
      <c r="BI425" s="12"/>
      <c r="BJ425" s="12"/>
      <c r="BK425" s="12"/>
      <c r="BL425" s="12"/>
      <c r="BM425" s="12"/>
      <c r="BN425" s="12"/>
      <c r="BO425" s="12"/>
      <c r="BP425" s="12"/>
      <c r="BQ425" s="12"/>
      <c r="BR425" s="12"/>
      <c r="BS425" s="12"/>
      <c r="BT425" s="12"/>
      <c r="BU425" s="12"/>
    </row>
    <row r="426" spans="1:73">
      <c r="A426" s="19"/>
      <c r="B426" s="19"/>
      <c r="C426" s="19"/>
      <c r="D426" s="19"/>
      <c r="E426" s="89"/>
      <c r="F426" s="89"/>
      <c r="G426" s="19"/>
      <c r="H426" s="90"/>
      <c r="I426" s="90"/>
      <c r="J426" s="19"/>
      <c r="K426" s="19"/>
      <c r="L426" s="19"/>
      <c r="M426" s="19"/>
      <c r="N426" s="19"/>
      <c r="O426" s="19"/>
      <c r="P426" s="19"/>
      <c r="Q426" s="19"/>
      <c r="R426" s="141"/>
      <c r="S426" s="141"/>
      <c r="T426" s="141"/>
      <c r="U426" s="141"/>
      <c r="V426" s="141"/>
      <c r="W426" s="141"/>
      <c r="X426" s="141"/>
      <c r="Y426" s="141"/>
      <c r="Z426" s="19"/>
      <c r="AA426" s="19"/>
      <c r="AB426" s="19"/>
      <c r="AC426" s="377">
        <v>5</v>
      </c>
      <c r="AD426" s="376">
        <f t="array" ref="AD426">IF(AD382="-","-",COUNT(IF($R$5:$R$84=$H$5:$Q$84,IF($H$5:$Q$84=$AC426,IF($G$5:$G$84=AD$375,$H$5:$Q$84,""),""),""))/COUNT(IF($R$5:$R$84=$AC426,IF($G$5:$G$84=AD$375,$H$5:$Q$84,""),"")))</f>
        <v>0.78</v>
      </c>
      <c r="AE426" s="376" t="str">
        <f t="array" ref="AE426">IF(AE382="-","-",COUNT(IF($R$5:$R$84=$H$5:$Q$84,IF($H$5:$Q$84=$AC426,IF($G$5:$G$84=AE$375,$H$5:$Q$84,""),""),""))/COUNT(IF($R$5:$R$84=$AC426,IF($G$5:$G$84=AE$375,$H$5:$Q$84,""),"")))</f>
        <v>-</v>
      </c>
      <c r="AF426" s="376">
        <f t="array" ref="AF426">IF(AF382="-","-",COUNT(IF($R$5:$R$84=$H$5:$Q$84,IF($H$5:$Q$84=$AC426,IF($G$5:$G$84=AF$375,$H$5:$Q$84,""),""),""))/COUNT(IF($R$5:$R$84=$AC426,IF($G$5:$G$84=AF$375,$H$5:$Q$84,""),"")))</f>
        <v>0.67625899280575541</v>
      </c>
      <c r="AG426" s="376" t="str">
        <f t="array" ref="AG426">IF(AG382="-","-",COUNT(IF($R$5:$R$84=$H$5:$Q$84,IF($H$5:$Q$84=$AC426,IF($G$5:$G$84=AG$375,$H$5:$Q$84,""),""),""))/COUNT(IF($R$5:$R$84=$AC426,IF($G$5:$G$84=AG$375,$H$5:$Q$84,""),"")))</f>
        <v>-</v>
      </c>
      <c r="AH426" s="376" t="str">
        <f t="array" ref="AH426">IF(AH382="-","-",COUNT(IF($R$5:$R$84=$H$5:$Q$84,IF($H$5:$Q$84=$AC426,IF($G$5:$G$84=AH$375,$H$5:$Q$84,""),""),""))/COUNT(IF($R$5:$R$84=$AC426,IF($G$5:$G$84=AH$375,$H$5:$Q$84,""),"")))</f>
        <v>-</v>
      </c>
      <c r="AI426" s="376" t="str">
        <f t="array" ref="AI426">IF(AI382="-","-",COUNT(IF($R$5:$R$84=$H$5:$Q$84,IF($H$5:$Q$84=$AC426,IF($G$5:$G$84=AI$375,$H$5:$Q$84,""),""),""))/COUNT(IF($R$5:$R$84=$AC426,IF($G$5:$G$84=AI$375,$H$5:$Q$84,""),"")))</f>
        <v>-</v>
      </c>
      <c r="AJ426" s="376" t="str">
        <f t="array" ref="AJ426">IF(AJ382="-","-",COUNT(IF($R$5:$R$84=$H$5:$Q$84,IF($H$5:$Q$84=$AC426,IF($G$5:$G$84=AJ$375,$H$5:$Q$84,""),""),""))/COUNT(IF($R$5:$R$84=$AC426,IF($G$5:$G$84=AJ$375,$H$5:$Q$84,""),"")))</f>
        <v>-</v>
      </c>
      <c r="AK426" s="376" t="str">
        <f t="array" ref="AK426">IF(AK382="-","-",COUNT(IF($R$5:$R$84=$H$5:$Q$84,IF($H$5:$Q$84=$AC426,IF($G$5:$G$84=AK$375,$H$5:$Q$84,""),""),""))/COUNT(IF($R$5:$R$84=$AC426,IF($G$5:$G$84=AK$375,$H$5:$Q$84,""),"")))</f>
        <v>-</v>
      </c>
      <c r="AL426" s="376" t="str">
        <f t="array" ref="AL426">IF(AL382="-","-",COUNT(IF($R$5:$R$84=$H$5:$Q$84,IF($H$5:$Q$84=$AC426,IF($G$5:$G$84=AL$375,$H$5:$Q$84,""),""),""))/COUNT(IF($R$5:$R$84=$AC426,IF($G$5:$G$84=AL$375,$H$5:$Q$84,""),"")))</f>
        <v>-</v>
      </c>
      <c r="AM426" s="376" t="str">
        <f t="array" ref="AM426">IF(AM382="-","-",COUNT(IF($R$5:$R$84=$H$5:$Q$84,IF($H$5:$Q$84=$AC426,IF($G$5:$G$84=AM$375,$H$5:$Q$84,""),""),""))/COUNT(IF($R$5:$R$84=$AC426,IF($G$5:$G$84=AM$375,$H$5:$Q$84,""),"")))</f>
        <v>-</v>
      </c>
      <c r="AN426" s="376" t="str">
        <f t="array" ref="AN426">IF(AN382="-","-",COUNT(IF($R$5:$R$84=$H$5:$Q$84,IF($H$5:$Q$84=$AC426,IF($G$5:$G$84=AN$375,$H$5:$Q$84,""),""),""))/COUNT(IF($R$5:$R$84=$AC426,IF($G$5:$G$84=AN$375,$H$5:$Q$84,""),"")))</f>
        <v>-</v>
      </c>
      <c r="AO426" s="376" t="str">
        <f t="array" ref="AO426">IF(AO382="-","-",COUNT(IF($R$5:$R$84=$H$5:$Q$84,IF($H$5:$Q$84=$AC426,IF($G$5:$G$84=AO$375,$H$5:$Q$84,""),""),""))/COUNT(IF($R$5:$R$84=$AC426,IF($G$5:$G$84=AO$375,$H$5:$Q$84,""),"")))</f>
        <v>-</v>
      </c>
      <c r="AP426" s="155">
        <f t="array" ref="AP426">IF(AP382=0,"-",COUNT(IF($R$5:$R$84=$H$5:$Q$84,IF($H$5:$Q$84=$AC426,$H$5:$Q$84,""),""))/COUNT(IF($R$5:$R$84=$AC426,$H$5:$Q$84,"")))</f>
        <v>0.70370370370370372</v>
      </c>
      <c r="AQ426" s="19"/>
      <c r="AR426" s="19"/>
      <c r="AS426" s="19"/>
      <c r="AT426" s="19"/>
      <c r="AU426" s="19"/>
      <c r="AV426" s="19"/>
      <c r="AW426" s="19"/>
      <c r="AX426" s="19"/>
      <c r="AY426" s="19"/>
      <c r="AZ426" s="19"/>
      <c r="BA426" s="19"/>
      <c r="BB426" s="19"/>
      <c r="BC426" s="19"/>
      <c r="BF426" s="12"/>
      <c r="BG426" s="12"/>
      <c r="BH426" s="12"/>
      <c r="BI426" s="12"/>
      <c r="BJ426" s="12"/>
      <c r="BK426" s="12"/>
      <c r="BL426" s="12"/>
      <c r="BM426" s="12"/>
      <c r="BN426" s="12"/>
      <c r="BO426" s="12"/>
      <c r="BP426" s="12"/>
      <c r="BQ426" s="12"/>
      <c r="BR426" s="12"/>
      <c r="BS426" s="12"/>
      <c r="BT426" s="12"/>
      <c r="BU426" s="12"/>
    </row>
    <row r="427" spans="1:73">
      <c r="A427" s="19"/>
      <c r="B427" s="19"/>
      <c r="C427" s="19"/>
      <c r="D427" s="19"/>
      <c r="E427" s="89"/>
      <c r="F427" s="89"/>
      <c r="G427" s="19"/>
      <c r="H427" s="90"/>
      <c r="I427" s="90"/>
      <c r="J427" s="19"/>
      <c r="K427" s="19"/>
      <c r="L427" s="19"/>
      <c r="M427" s="19"/>
      <c r="N427" s="19"/>
      <c r="O427" s="19"/>
      <c r="P427" s="19"/>
      <c r="Q427" s="19"/>
      <c r="R427" s="141"/>
      <c r="S427" s="141"/>
      <c r="T427" s="141"/>
      <c r="U427" s="141"/>
      <c r="V427" s="141"/>
      <c r="W427" s="141"/>
      <c r="X427" s="141"/>
      <c r="Y427" s="141"/>
      <c r="Z427" s="19"/>
      <c r="AA427" s="19"/>
      <c r="AB427" s="19"/>
      <c r="AC427" s="377">
        <v>6</v>
      </c>
      <c r="AD427" s="376">
        <f t="array" ref="AD427">IF(AD383="-","-",COUNT(IF($R$5:$R$84=$H$5:$Q$84,IF($H$5:$Q$84=$AC427,IF($G$5:$G$84=AD$375,$H$5:$Q$84,""),""),""))/COUNT(IF($R$5:$R$84=$AC427,IF($G$5:$G$84=AD$375,$H$5:$Q$84,""),"")))</f>
        <v>0.8</v>
      </c>
      <c r="AE427" s="376" t="str">
        <f t="array" ref="AE427">IF(AE383="-","-",COUNT(IF($R$5:$R$84=$H$5:$Q$84,IF($H$5:$Q$84=$AC427,IF($G$5:$G$84=AE$375,$H$5:$Q$84,""),""),""))/COUNT(IF($R$5:$R$84=$AC427,IF($G$5:$G$84=AE$375,$H$5:$Q$84,""),"")))</f>
        <v>-</v>
      </c>
      <c r="AF427" s="376">
        <f t="array" ref="AF427">IF(AF383="-","-",COUNT(IF($R$5:$R$84=$H$5:$Q$84,IF($H$5:$Q$84=$AC427,IF($G$5:$G$84=AF$375,$H$5:$Q$84,""),""),""))/COUNT(IF($R$5:$R$84=$AC427,IF($G$5:$G$84=AF$375,$H$5:$Q$84,""),"")))</f>
        <v>0.6</v>
      </c>
      <c r="AG427" s="376" t="str">
        <f t="array" ref="AG427">IF(AG383="-","-",COUNT(IF($R$5:$R$84=$H$5:$Q$84,IF($H$5:$Q$84=$AC427,IF($G$5:$G$84=AG$375,$H$5:$Q$84,""),""),""))/COUNT(IF($R$5:$R$84=$AC427,IF($G$5:$G$84=AG$375,$H$5:$Q$84,""),"")))</f>
        <v>-</v>
      </c>
      <c r="AH427" s="376" t="str">
        <f t="array" ref="AH427">IF(AH383="-","-",COUNT(IF($R$5:$R$84=$H$5:$Q$84,IF($H$5:$Q$84=$AC427,IF($G$5:$G$84=AH$375,$H$5:$Q$84,""),""),""))/COUNT(IF($R$5:$R$84=$AC427,IF($G$5:$G$84=AH$375,$H$5:$Q$84,""),"")))</f>
        <v>-</v>
      </c>
      <c r="AI427" s="376" t="str">
        <f t="array" ref="AI427">IF(AI383="-","-",COUNT(IF($R$5:$R$84=$H$5:$Q$84,IF($H$5:$Q$84=$AC427,IF($G$5:$G$84=AI$375,$H$5:$Q$84,""),""),""))/COUNT(IF($R$5:$R$84=$AC427,IF($G$5:$G$84=AI$375,$H$5:$Q$84,""),"")))</f>
        <v>-</v>
      </c>
      <c r="AJ427" s="376" t="str">
        <f t="array" ref="AJ427">IF(AJ383="-","-",COUNT(IF($R$5:$R$84=$H$5:$Q$84,IF($H$5:$Q$84=$AC427,IF($G$5:$G$84=AJ$375,$H$5:$Q$84,""),""),""))/COUNT(IF($R$5:$R$84=$AC427,IF($G$5:$G$84=AJ$375,$H$5:$Q$84,""),"")))</f>
        <v>-</v>
      </c>
      <c r="AK427" s="376" t="str">
        <f t="array" ref="AK427">IF(AK383="-","-",COUNT(IF($R$5:$R$84=$H$5:$Q$84,IF($H$5:$Q$84=$AC427,IF($G$5:$G$84=AK$375,$H$5:$Q$84,""),""),""))/COUNT(IF($R$5:$R$84=$AC427,IF($G$5:$G$84=AK$375,$H$5:$Q$84,""),"")))</f>
        <v>-</v>
      </c>
      <c r="AL427" s="376" t="str">
        <f t="array" ref="AL427">IF(AL383="-","-",COUNT(IF($R$5:$R$84=$H$5:$Q$84,IF($H$5:$Q$84=$AC427,IF($G$5:$G$84=AL$375,$H$5:$Q$84,""),""),""))/COUNT(IF($R$5:$R$84=$AC427,IF($G$5:$G$84=AL$375,$H$5:$Q$84,""),"")))</f>
        <v>-</v>
      </c>
      <c r="AM427" s="376" t="str">
        <f t="array" ref="AM427">IF(AM383="-","-",COUNT(IF($R$5:$R$84=$H$5:$Q$84,IF($H$5:$Q$84=$AC427,IF($G$5:$G$84=AM$375,$H$5:$Q$84,""),""),""))/COUNT(IF($R$5:$R$84=$AC427,IF($G$5:$G$84=AM$375,$H$5:$Q$84,""),"")))</f>
        <v>-</v>
      </c>
      <c r="AN427" s="376" t="str">
        <f t="array" ref="AN427">IF(AN383="-","-",COUNT(IF($R$5:$R$84=$H$5:$Q$84,IF($H$5:$Q$84=$AC427,IF($G$5:$G$84=AN$375,$H$5:$Q$84,""),""),""))/COUNT(IF($R$5:$R$84=$AC427,IF($G$5:$G$84=AN$375,$H$5:$Q$84,""),"")))</f>
        <v>-</v>
      </c>
      <c r="AO427" s="376" t="str">
        <f t="array" ref="AO427">IF(AO383="-","-",COUNT(IF($R$5:$R$84=$H$5:$Q$84,IF($H$5:$Q$84=$AC427,IF($G$5:$G$84=AO$375,$H$5:$Q$84,""),""),""))/COUNT(IF($R$5:$R$84=$AC427,IF($G$5:$G$84=AO$375,$H$5:$Q$84,""),"")))</f>
        <v>-</v>
      </c>
      <c r="AP427" s="155">
        <f t="array" ref="AP427">IF(AP383=0,"-",COUNT(IF($R$5:$R$84=$H$5:$Q$84,IF($H$5:$Q$84=$AC427,$H$5:$Q$84,""),""))/COUNT(IF($R$5:$R$84=$AC427,$H$5:$Q$84,"")))</f>
        <v>0.6705882352941176</v>
      </c>
      <c r="AQ427" s="19"/>
      <c r="AR427" s="19"/>
      <c r="AS427" s="19"/>
      <c r="AT427" s="19"/>
      <c r="AU427" s="19"/>
      <c r="AV427" s="19"/>
      <c r="AW427" s="19"/>
      <c r="AX427" s="19"/>
      <c r="AY427" s="19"/>
      <c r="AZ427" s="19"/>
      <c r="BA427" s="19"/>
      <c r="BB427" s="19"/>
      <c r="BC427" s="19"/>
      <c r="BF427" s="12"/>
      <c r="BG427" s="12"/>
      <c r="BH427" s="12"/>
      <c r="BI427" s="12"/>
      <c r="BJ427" s="12"/>
      <c r="BK427" s="12"/>
      <c r="BL427" s="12"/>
      <c r="BM427" s="12"/>
      <c r="BN427" s="12"/>
      <c r="BO427" s="12"/>
      <c r="BP427" s="12"/>
      <c r="BQ427" s="12"/>
      <c r="BR427" s="12"/>
      <c r="BS427" s="12"/>
      <c r="BT427" s="12"/>
      <c r="BU427" s="12"/>
    </row>
    <row r="428" spans="1:73">
      <c r="A428" s="19"/>
      <c r="B428" s="19"/>
      <c r="C428" s="19"/>
      <c r="D428" s="19"/>
      <c r="E428" s="89"/>
      <c r="F428" s="89"/>
      <c r="G428" s="19"/>
      <c r="H428" s="90"/>
      <c r="I428" s="90"/>
      <c r="J428" s="19"/>
      <c r="K428" s="19"/>
      <c r="L428" s="19"/>
      <c r="M428" s="19"/>
      <c r="N428" s="19"/>
      <c r="O428" s="19"/>
      <c r="P428" s="19"/>
      <c r="Q428" s="19"/>
      <c r="R428" s="141"/>
      <c r="S428" s="141"/>
      <c r="T428" s="141"/>
      <c r="U428" s="141"/>
      <c r="V428" s="141"/>
      <c r="W428" s="141"/>
      <c r="X428" s="141"/>
      <c r="Y428" s="141"/>
      <c r="Z428" s="19"/>
      <c r="AA428" s="19"/>
      <c r="AB428" s="19"/>
      <c r="AC428" s="377">
        <v>7</v>
      </c>
      <c r="AD428" s="376">
        <f t="array" ref="AD428">IF(AD384="-","-",COUNT(IF($R$5:$R$84=$H$5:$Q$84,IF($H$5:$Q$84=$AC428,IF($G$5:$G$84=AD$375,$H$5:$Q$84,""),""),""))/COUNT(IF($R$5:$R$84=$AC428,IF($G$5:$G$84=AD$375,$H$5:$Q$84,""),"")))</f>
        <v>0.75</v>
      </c>
      <c r="AE428" s="376" t="str">
        <f t="array" ref="AE428">IF(AE384="-","-",COUNT(IF($R$5:$R$84=$H$5:$Q$84,IF($H$5:$Q$84=$AC428,IF($G$5:$G$84=AE$375,$H$5:$Q$84,""),""),""))/COUNT(IF($R$5:$R$84=$AC428,IF($G$5:$G$84=AE$375,$H$5:$Q$84,""),"")))</f>
        <v>-</v>
      </c>
      <c r="AF428" s="376">
        <f t="array" ref="AF428">IF(AF384="-","-",COUNT(IF($R$5:$R$84=$H$5:$Q$84,IF($H$5:$Q$84=$AC428,IF($G$5:$G$84=AF$375,$H$5:$Q$84,""),""),""))/COUNT(IF($R$5:$R$84=$AC428,IF($G$5:$G$84=AF$375,$H$5:$Q$84,""),"")))</f>
        <v>0.57999999999999996</v>
      </c>
      <c r="AG428" s="376" t="str">
        <f t="array" ref="AG428">IF(AG384="-","-",COUNT(IF($R$5:$R$84=$H$5:$Q$84,IF($H$5:$Q$84=$AC428,IF($G$5:$G$84=AG$375,$H$5:$Q$84,""),""),""))/COUNT(IF($R$5:$R$84=$AC428,IF($G$5:$G$84=AG$375,$H$5:$Q$84,""),"")))</f>
        <v>-</v>
      </c>
      <c r="AH428" s="376" t="str">
        <f t="array" ref="AH428">IF(AH384="-","-",COUNT(IF($R$5:$R$84=$H$5:$Q$84,IF($H$5:$Q$84=$AC428,IF($G$5:$G$84=AH$375,$H$5:$Q$84,""),""),""))/COUNT(IF($R$5:$R$84=$AC428,IF($G$5:$G$84=AH$375,$H$5:$Q$84,""),"")))</f>
        <v>-</v>
      </c>
      <c r="AI428" s="376" t="str">
        <f t="array" ref="AI428">IF(AI384="-","-",COUNT(IF($R$5:$R$84=$H$5:$Q$84,IF($H$5:$Q$84=$AC428,IF($G$5:$G$84=AI$375,$H$5:$Q$84,""),""),""))/COUNT(IF($R$5:$R$84=$AC428,IF($G$5:$G$84=AI$375,$H$5:$Q$84,""),"")))</f>
        <v>-</v>
      </c>
      <c r="AJ428" s="376" t="str">
        <f t="array" ref="AJ428">IF(AJ384="-","-",COUNT(IF($R$5:$R$84=$H$5:$Q$84,IF($H$5:$Q$84=$AC428,IF($G$5:$G$84=AJ$375,$H$5:$Q$84,""),""),""))/COUNT(IF($R$5:$R$84=$AC428,IF($G$5:$G$84=AJ$375,$H$5:$Q$84,""),"")))</f>
        <v>-</v>
      </c>
      <c r="AK428" s="376" t="str">
        <f t="array" ref="AK428">IF(AK384="-","-",COUNT(IF($R$5:$R$84=$H$5:$Q$84,IF($H$5:$Q$84=$AC428,IF($G$5:$G$84=AK$375,$H$5:$Q$84,""),""),""))/COUNT(IF($R$5:$R$84=$AC428,IF($G$5:$G$84=AK$375,$H$5:$Q$84,""),"")))</f>
        <v>-</v>
      </c>
      <c r="AL428" s="376" t="str">
        <f t="array" ref="AL428">IF(AL384="-","-",COUNT(IF($R$5:$R$84=$H$5:$Q$84,IF($H$5:$Q$84=$AC428,IF($G$5:$G$84=AL$375,$H$5:$Q$84,""),""),""))/COUNT(IF($R$5:$R$84=$AC428,IF($G$5:$G$84=AL$375,$H$5:$Q$84,""),"")))</f>
        <v>-</v>
      </c>
      <c r="AM428" s="376" t="str">
        <f t="array" ref="AM428">IF(AM384="-","-",COUNT(IF($R$5:$R$84=$H$5:$Q$84,IF($H$5:$Q$84=$AC428,IF($G$5:$G$84=AM$375,$H$5:$Q$84,""),""),""))/COUNT(IF($R$5:$R$84=$AC428,IF($G$5:$G$84=AM$375,$H$5:$Q$84,""),"")))</f>
        <v>-</v>
      </c>
      <c r="AN428" s="376" t="str">
        <f t="array" ref="AN428">IF(AN384="-","-",COUNT(IF($R$5:$R$84=$H$5:$Q$84,IF($H$5:$Q$84=$AC428,IF($G$5:$G$84=AN$375,$H$5:$Q$84,""),""),""))/COUNT(IF($R$5:$R$84=$AC428,IF($G$5:$G$84=AN$375,$H$5:$Q$84,""),"")))</f>
        <v>-</v>
      </c>
      <c r="AO428" s="376" t="str">
        <f t="array" ref="AO428">IF(AO384="-","-",COUNT(IF($R$5:$R$84=$H$5:$Q$84,IF($H$5:$Q$84=$AC428,IF($G$5:$G$84=AO$375,$H$5:$Q$84,""),""),""))/COUNT(IF($R$5:$R$84=$AC428,IF($G$5:$G$84=AO$375,$H$5:$Q$84,""),"")))</f>
        <v>-</v>
      </c>
      <c r="AP428" s="155">
        <f t="array" ref="AP428">IF(AP384=0,"-",COUNT(IF($R$5:$R$84=$H$5:$Q$84,IF($H$5:$Q$84=$AC428,$H$5:$Q$84,""),""))/COUNT(IF($R$5:$R$84=$AC428,$H$5:$Q$84,"")))</f>
        <v>0.62857142857142856</v>
      </c>
      <c r="AQ428" s="19"/>
      <c r="AR428" s="19"/>
      <c r="AS428" s="19"/>
      <c r="AT428" s="19"/>
      <c r="AU428" s="19"/>
      <c r="AV428" s="19"/>
      <c r="AW428" s="19"/>
      <c r="AX428" s="19"/>
      <c r="AY428" s="19"/>
      <c r="AZ428" s="19"/>
      <c r="BA428" s="19"/>
      <c r="BB428" s="19"/>
      <c r="BC428" s="19"/>
      <c r="BF428" s="12"/>
      <c r="BG428" s="12"/>
      <c r="BH428" s="12"/>
      <c r="BI428" s="12"/>
      <c r="BJ428" s="12"/>
      <c r="BK428" s="12"/>
      <c r="BL428" s="12"/>
      <c r="BM428" s="12"/>
      <c r="BN428" s="12"/>
      <c r="BO428" s="12"/>
      <c r="BP428" s="12"/>
      <c r="BQ428" s="12"/>
      <c r="BR428" s="12"/>
      <c r="BS428" s="12"/>
      <c r="BT428" s="12"/>
      <c r="BU428" s="12"/>
    </row>
    <row r="429" spans="1:73">
      <c r="A429" s="19"/>
      <c r="B429" s="19"/>
      <c r="C429" s="19"/>
      <c r="D429" s="19"/>
      <c r="E429" s="89"/>
      <c r="F429" s="89"/>
      <c r="G429" s="19"/>
      <c r="H429" s="90"/>
      <c r="I429" s="90"/>
      <c r="J429" s="19"/>
      <c r="K429" s="19"/>
      <c r="L429" s="19"/>
      <c r="M429" s="19"/>
      <c r="N429" s="19"/>
      <c r="O429" s="19"/>
      <c r="P429" s="19"/>
      <c r="Q429" s="19"/>
      <c r="R429" s="141"/>
      <c r="S429" s="141"/>
      <c r="T429" s="141"/>
      <c r="U429" s="141"/>
      <c r="V429" s="141"/>
      <c r="W429" s="141"/>
      <c r="X429" s="141"/>
      <c r="Y429" s="141"/>
      <c r="Z429" s="19"/>
      <c r="AA429" s="19"/>
      <c r="AB429" s="19"/>
      <c r="AC429" s="377">
        <v>8</v>
      </c>
      <c r="AD429" s="376" t="str">
        <f t="array" ref="AD429">IF(AD385="-","-",COUNT(IF($R$5:$R$84=$H$5:$Q$84,IF($H$5:$Q$84=$AC429,IF($G$5:$G$84=AD$375,$H$5:$Q$84,""),""),""))/COUNT(IF($R$5:$R$84=$AC429,IF($G$5:$G$84=AD$375,$H$5:$Q$84,""),"")))</f>
        <v>-</v>
      </c>
      <c r="AE429" s="376" t="str">
        <f t="array" ref="AE429">IF(AE385="-","-",COUNT(IF($R$5:$R$84=$H$5:$Q$84,IF($H$5:$Q$84=$AC429,IF($G$5:$G$84=AE$375,$H$5:$Q$84,""),""),""))/COUNT(IF($R$5:$R$84=$AC429,IF($G$5:$G$84=AE$375,$H$5:$Q$84,""),"")))</f>
        <v>-</v>
      </c>
      <c r="AF429" s="376" t="str">
        <f t="array" ref="AF429">IF(AF385="-","-",COUNT(IF($R$5:$R$84=$H$5:$Q$84,IF($H$5:$Q$84=$AC429,IF($G$5:$G$84=AF$375,$H$5:$Q$84,""),""),""))/COUNT(IF($R$5:$R$84=$AC429,IF($G$5:$G$84=AF$375,$H$5:$Q$84,""),"")))</f>
        <v>-</v>
      </c>
      <c r="AG429" s="376" t="str">
        <f t="array" ref="AG429">IF(AG385="-","-",COUNT(IF($R$5:$R$84=$H$5:$Q$84,IF($H$5:$Q$84=$AC429,IF($G$5:$G$84=AG$375,$H$5:$Q$84,""),""),""))/COUNT(IF($R$5:$R$84=$AC429,IF($G$5:$G$84=AG$375,$H$5:$Q$84,""),"")))</f>
        <v>-</v>
      </c>
      <c r="AH429" s="376" t="str">
        <f t="array" ref="AH429">IF(AH385="-","-",COUNT(IF($R$5:$R$84=$H$5:$Q$84,IF($H$5:$Q$84=$AC429,IF($G$5:$G$84=AH$375,$H$5:$Q$84,""),""),""))/COUNT(IF($R$5:$R$84=$AC429,IF($G$5:$G$84=AH$375,$H$5:$Q$84,""),"")))</f>
        <v>-</v>
      </c>
      <c r="AI429" s="376" t="str">
        <f t="array" ref="AI429">IF(AI385="-","-",COUNT(IF($R$5:$R$84=$H$5:$Q$84,IF($H$5:$Q$84=$AC429,IF($G$5:$G$84=AI$375,$H$5:$Q$84,""),""),""))/COUNT(IF($R$5:$R$84=$AC429,IF($G$5:$G$84=AI$375,$H$5:$Q$84,""),"")))</f>
        <v>-</v>
      </c>
      <c r="AJ429" s="376" t="str">
        <f t="array" ref="AJ429">IF(AJ385="-","-",COUNT(IF($R$5:$R$84=$H$5:$Q$84,IF($H$5:$Q$84=$AC429,IF($G$5:$G$84=AJ$375,$H$5:$Q$84,""),""),""))/COUNT(IF($R$5:$R$84=$AC429,IF($G$5:$G$84=AJ$375,$H$5:$Q$84,""),"")))</f>
        <v>-</v>
      </c>
      <c r="AK429" s="376" t="str">
        <f t="array" ref="AK429">IF(AK385="-","-",COUNT(IF($R$5:$R$84=$H$5:$Q$84,IF($H$5:$Q$84=$AC429,IF($G$5:$G$84=AK$375,$H$5:$Q$84,""),""),""))/COUNT(IF($R$5:$R$84=$AC429,IF($G$5:$G$84=AK$375,$H$5:$Q$84,""),"")))</f>
        <v>-</v>
      </c>
      <c r="AL429" s="376" t="str">
        <f t="array" ref="AL429">IF(AL385="-","-",COUNT(IF($R$5:$R$84=$H$5:$Q$84,IF($H$5:$Q$84=$AC429,IF($G$5:$G$84=AL$375,$H$5:$Q$84,""),""),""))/COUNT(IF($R$5:$R$84=$AC429,IF($G$5:$G$84=AL$375,$H$5:$Q$84,""),"")))</f>
        <v>-</v>
      </c>
      <c r="AM429" s="376" t="str">
        <f t="array" ref="AM429">IF(AM385="-","-",COUNT(IF($R$5:$R$84=$H$5:$Q$84,IF($H$5:$Q$84=$AC429,IF($G$5:$G$84=AM$375,$H$5:$Q$84,""),""),""))/COUNT(IF($R$5:$R$84=$AC429,IF($G$5:$G$84=AM$375,$H$5:$Q$84,""),"")))</f>
        <v>-</v>
      </c>
      <c r="AN429" s="376" t="str">
        <f t="array" ref="AN429">IF(AN385="-","-",COUNT(IF($R$5:$R$84=$H$5:$Q$84,IF($H$5:$Q$84=$AC429,IF($G$5:$G$84=AN$375,$H$5:$Q$84,""),""),""))/COUNT(IF($R$5:$R$84=$AC429,IF($G$5:$G$84=AN$375,$H$5:$Q$84,""),"")))</f>
        <v>-</v>
      </c>
      <c r="AO429" s="376" t="str">
        <f t="array" ref="AO429">IF(AO385="-","-",COUNT(IF($R$5:$R$84=$H$5:$Q$84,IF($H$5:$Q$84=$AC429,IF($G$5:$G$84=AO$375,$H$5:$Q$84,""),""),""))/COUNT(IF($R$5:$R$84=$AC429,IF($G$5:$G$84=AO$375,$H$5:$Q$84,""),"")))</f>
        <v>-</v>
      </c>
      <c r="AP429" s="155" t="str">
        <f t="array" ref="AP429">IF(AP385=0,"-",COUNT(IF($R$5:$R$84=$H$5:$Q$84,IF($H$5:$Q$84=$AC429,$H$5:$Q$84,""),""))/COUNT(IF($R$5:$R$84=$AC429,$H$5:$Q$84,"")))</f>
        <v>-</v>
      </c>
      <c r="AQ429" s="19"/>
      <c r="AR429" s="19"/>
      <c r="AS429" s="19"/>
      <c r="AT429" s="19"/>
      <c r="AU429" s="19"/>
      <c r="AV429" s="19"/>
      <c r="AW429" s="19"/>
      <c r="AX429" s="19"/>
      <c r="AY429" s="19"/>
      <c r="AZ429" s="19"/>
      <c r="BA429" s="19"/>
      <c r="BB429" s="19"/>
      <c r="BC429" s="19"/>
      <c r="BF429" s="12"/>
      <c r="BG429" s="12"/>
      <c r="BH429" s="12"/>
      <c r="BI429" s="12"/>
      <c r="BJ429" s="12"/>
      <c r="BK429" s="12"/>
      <c r="BL429" s="12"/>
      <c r="BM429" s="12"/>
      <c r="BN429" s="12"/>
      <c r="BO429" s="12"/>
      <c r="BP429" s="12"/>
      <c r="BQ429" s="12"/>
      <c r="BR429" s="12"/>
      <c r="BS429" s="12"/>
      <c r="BT429" s="12"/>
      <c r="BU429" s="12"/>
    </row>
    <row r="430" spans="1:73">
      <c r="A430" s="19"/>
      <c r="B430" s="19"/>
      <c r="C430" s="19"/>
      <c r="D430" s="19"/>
      <c r="E430" s="89"/>
      <c r="F430" s="89"/>
      <c r="G430" s="19"/>
      <c r="H430" s="90"/>
      <c r="I430" s="90"/>
      <c r="J430" s="19"/>
      <c r="K430" s="19"/>
      <c r="L430" s="19"/>
      <c r="M430" s="19"/>
      <c r="N430" s="19"/>
      <c r="O430" s="19"/>
      <c r="P430" s="19"/>
      <c r="Q430" s="19"/>
      <c r="R430" s="141"/>
      <c r="S430" s="141"/>
      <c r="T430" s="141"/>
      <c r="U430" s="141"/>
      <c r="V430" s="141"/>
      <c r="W430" s="141"/>
      <c r="X430" s="141"/>
      <c r="Y430" s="141"/>
      <c r="Z430" s="19"/>
      <c r="AA430" s="19"/>
      <c r="AB430" s="19"/>
      <c r="AC430" s="377">
        <v>9</v>
      </c>
      <c r="AD430" s="376">
        <f t="array" ref="AD430">IF(AD386="-","-",COUNT(IF($R$5:$R$84=$H$5:$Q$84,IF($H$5:$Q$84=$AC430,IF($G$5:$G$84=AD$375,$H$5:$Q$84,""),""),""))/COUNT(IF($R$5:$R$84=$AC430,IF($G$5:$G$84=AD$375,$H$5:$Q$84,""),"")))</f>
        <v>0.4</v>
      </c>
      <c r="AE430" s="376" t="str">
        <f t="array" ref="AE430">IF(AE386="-","-",COUNT(IF($R$5:$R$84=$H$5:$Q$84,IF($H$5:$Q$84=$AC430,IF($G$5:$G$84=AE$375,$H$5:$Q$84,""),""),""))/COUNT(IF($R$5:$R$84=$AC430,IF($G$5:$G$84=AE$375,$H$5:$Q$84,""),"")))</f>
        <v>-</v>
      </c>
      <c r="AF430" s="376" t="str">
        <f t="array" ref="AF430">IF(AF386="-","-",COUNT(IF($R$5:$R$84=$H$5:$Q$84,IF($H$5:$Q$84=$AC430,IF($G$5:$G$84=AF$375,$H$5:$Q$84,""),""),""))/COUNT(IF($R$5:$R$84=$AC430,IF($G$5:$G$84=AF$375,$H$5:$Q$84,""),"")))</f>
        <v>-</v>
      </c>
      <c r="AG430" s="376" t="str">
        <f t="array" ref="AG430">IF(AG386="-","-",COUNT(IF($R$5:$R$84=$H$5:$Q$84,IF($H$5:$Q$84=$AC430,IF($G$5:$G$84=AG$375,$H$5:$Q$84,""),""),""))/COUNT(IF($R$5:$R$84=$AC430,IF($G$5:$G$84=AG$375,$H$5:$Q$84,""),"")))</f>
        <v>-</v>
      </c>
      <c r="AH430" s="376" t="str">
        <f t="array" ref="AH430">IF(AH386="-","-",COUNT(IF($R$5:$R$84=$H$5:$Q$84,IF($H$5:$Q$84=$AC430,IF($G$5:$G$84=AH$375,$H$5:$Q$84,""),""),""))/COUNT(IF($R$5:$R$84=$AC430,IF($G$5:$G$84=AH$375,$H$5:$Q$84,""),"")))</f>
        <v>-</v>
      </c>
      <c r="AI430" s="376" t="str">
        <f t="array" ref="AI430">IF(AI386="-","-",COUNT(IF($R$5:$R$84=$H$5:$Q$84,IF($H$5:$Q$84=$AC430,IF($G$5:$G$84=AI$375,$H$5:$Q$84,""),""),""))/COUNT(IF($R$5:$R$84=$AC430,IF($G$5:$G$84=AI$375,$H$5:$Q$84,""),"")))</f>
        <v>-</v>
      </c>
      <c r="AJ430" s="376" t="str">
        <f t="array" ref="AJ430">IF(AJ386="-","-",COUNT(IF($R$5:$R$84=$H$5:$Q$84,IF($H$5:$Q$84=$AC430,IF($G$5:$G$84=AJ$375,$H$5:$Q$84,""),""),""))/COUNT(IF($R$5:$R$84=$AC430,IF($G$5:$G$84=AJ$375,$H$5:$Q$84,""),"")))</f>
        <v>-</v>
      </c>
      <c r="AK430" s="376" t="str">
        <f t="array" ref="AK430">IF(AK386="-","-",COUNT(IF($R$5:$R$84=$H$5:$Q$84,IF($H$5:$Q$84=$AC430,IF($G$5:$G$84=AK$375,$H$5:$Q$84,""),""),""))/COUNT(IF($R$5:$R$84=$AC430,IF($G$5:$G$84=AK$375,$H$5:$Q$84,""),"")))</f>
        <v>-</v>
      </c>
      <c r="AL430" s="376" t="str">
        <f t="array" ref="AL430">IF(AL386="-","-",COUNT(IF($R$5:$R$84=$H$5:$Q$84,IF($H$5:$Q$84=$AC430,IF($G$5:$G$84=AL$375,$H$5:$Q$84,""),""),""))/COUNT(IF($R$5:$R$84=$AC430,IF($G$5:$G$84=AL$375,$H$5:$Q$84,""),"")))</f>
        <v>-</v>
      </c>
      <c r="AM430" s="376" t="str">
        <f t="array" ref="AM430">IF(AM386="-","-",COUNT(IF($R$5:$R$84=$H$5:$Q$84,IF($H$5:$Q$84=$AC430,IF($G$5:$G$84=AM$375,$H$5:$Q$84,""),""),""))/COUNT(IF($R$5:$R$84=$AC430,IF($G$5:$G$84=AM$375,$H$5:$Q$84,""),"")))</f>
        <v>-</v>
      </c>
      <c r="AN430" s="376" t="str">
        <f t="array" ref="AN430">IF(AN386="-","-",COUNT(IF($R$5:$R$84=$H$5:$Q$84,IF($H$5:$Q$84=$AC430,IF($G$5:$G$84=AN$375,$H$5:$Q$84,""),""),""))/COUNT(IF($R$5:$R$84=$AC430,IF($G$5:$G$84=AN$375,$H$5:$Q$84,""),"")))</f>
        <v>-</v>
      </c>
      <c r="AO430" s="376" t="str">
        <f t="array" ref="AO430">IF(AO386="-","-",COUNT(IF($R$5:$R$84=$H$5:$Q$84,IF($H$5:$Q$84=$AC430,IF($G$5:$G$84=AO$375,$H$5:$Q$84,""),""),""))/COUNT(IF($R$5:$R$84=$AC430,IF($G$5:$G$84=AO$375,$H$5:$Q$84,""),"")))</f>
        <v>-</v>
      </c>
      <c r="AP430" s="155">
        <f t="array" ref="AP430">IF(AP386=0,"-",COUNT(IF($R$5:$R$84=$H$5:$Q$84,IF($H$5:$Q$84=$AC430,$H$5:$Q$84,""),""))/COUNT(IF($R$5:$R$84=$AC430,$H$5:$Q$84,"")))</f>
        <v>0.4</v>
      </c>
      <c r="AQ430" s="19"/>
      <c r="AR430" s="19"/>
      <c r="AS430" s="19"/>
      <c r="AT430" s="19"/>
      <c r="AU430" s="19"/>
      <c r="AV430" s="19"/>
      <c r="AW430" s="19"/>
      <c r="AX430" s="19"/>
      <c r="AY430" s="19"/>
      <c r="AZ430" s="19"/>
      <c r="BA430" s="19"/>
      <c r="BB430" s="19"/>
      <c r="BC430" s="19"/>
      <c r="BF430" s="12"/>
      <c r="BG430" s="12"/>
      <c r="BH430" s="12"/>
      <c r="BI430" s="12"/>
      <c r="BJ430" s="12"/>
      <c r="BK430" s="12"/>
      <c r="BL430" s="12"/>
      <c r="BM430" s="12"/>
      <c r="BN430" s="12"/>
      <c r="BO430" s="12"/>
      <c r="BP430" s="12"/>
      <c r="BQ430" s="12"/>
      <c r="BR430" s="12"/>
      <c r="BS430" s="12"/>
      <c r="BT430" s="12"/>
      <c r="BU430" s="12"/>
    </row>
    <row r="431" spans="1:73">
      <c r="A431" s="19"/>
      <c r="B431" s="19"/>
      <c r="C431" s="19"/>
      <c r="D431" s="19"/>
      <c r="E431" s="89"/>
      <c r="F431" s="89"/>
      <c r="G431" s="19"/>
      <c r="H431" s="90"/>
      <c r="I431" s="90"/>
      <c r="J431" s="19"/>
      <c r="K431" s="19"/>
      <c r="L431" s="19"/>
      <c r="M431" s="19"/>
      <c r="N431" s="19"/>
      <c r="O431" s="19"/>
      <c r="P431" s="19"/>
      <c r="Q431" s="19"/>
      <c r="R431" s="141"/>
      <c r="S431" s="141"/>
      <c r="T431" s="141"/>
      <c r="U431" s="141"/>
      <c r="V431" s="141"/>
      <c r="W431" s="141"/>
      <c r="X431" s="141"/>
      <c r="Y431" s="141"/>
      <c r="Z431" s="19"/>
      <c r="AA431" s="19"/>
      <c r="AB431" s="19"/>
      <c r="AC431" s="377">
        <v>10</v>
      </c>
      <c r="AD431" s="376">
        <f t="array" ref="AD431">IF(AD387="-","-",COUNT(IF($R$5:$R$84=$H$5:$Q$84,IF($H$5:$Q$84=$AC431,IF($G$5:$G$84=AD$375,$H$5:$Q$84,""),""),""))/COUNT(IF($R$5:$R$84=$AC431,IF($G$5:$G$84=AD$375,$H$5:$Q$84,""),"")))</f>
        <v>0.8</v>
      </c>
      <c r="AE431" s="376" t="str">
        <f t="array" ref="AE431">IF(AE387="-","-",COUNT(IF($R$5:$R$84=$H$5:$Q$84,IF($H$5:$Q$84=$AC431,IF($G$5:$G$84=AE$375,$H$5:$Q$84,""),""),""))/COUNT(IF($R$5:$R$84=$AC431,IF($G$5:$G$84=AE$375,$H$5:$Q$84,""),"")))</f>
        <v>-</v>
      </c>
      <c r="AF431" s="376" t="str">
        <f t="array" ref="AF431">IF(AF387="-","-",COUNT(IF($R$5:$R$84=$H$5:$Q$84,IF($H$5:$Q$84=$AC431,IF($G$5:$G$84=AF$375,$H$5:$Q$84,""),""),""))/COUNT(IF($R$5:$R$84=$AC431,IF($G$5:$G$84=AF$375,$H$5:$Q$84,""),"")))</f>
        <v>-</v>
      </c>
      <c r="AG431" s="376" t="str">
        <f t="array" ref="AG431">IF(AG387="-","-",COUNT(IF($R$5:$R$84=$H$5:$Q$84,IF($H$5:$Q$84=$AC431,IF($G$5:$G$84=AG$375,$H$5:$Q$84,""),""),""))/COUNT(IF($R$5:$R$84=$AC431,IF($G$5:$G$84=AG$375,$H$5:$Q$84,""),"")))</f>
        <v>-</v>
      </c>
      <c r="AH431" s="376" t="str">
        <f t="array" ref="AH431">IF(AH387="-","-",COUNT(IF($R$5:$R$84=$H$5:$Q$84,IF($H$5:$Q$84=$AC431,IF($G$5:$G$84=AH$375,$H$5:$Q$84,""),""),""))/COUNT(IF($R$5:$R$84=$AC431,IF($G$5:$G$84=AH$375,$H$5:$Q$84,""),"")))</f>
        <v>-</v>
      </c>
      <c r="AI431" s="376" t="str">
        <f t="array" ref="AI431">IF(AI387="-","-",COUNT(IF($R$5:$R$84=$H$5:$Q$84,IF($H$5:$Q$84=$AC431,IF($G$5:$G$84=AI$375,$H$5:$Q$84,""),""),""))/COUNT(IF($R$5:$R$84=$AC431,IF($G$5:$G$84=AI$375,$H$5:$Q$84,""),"")))</f>
        <v>-</v>
      </c>
      <c r="AJ431" s="376" t="str">
        <f t="array" ref="AJ431">IF(AJ387="-","-",COUNT(IF($R$5:$R$84=$H$5:$Q$84,IF($H$5:$Q$84=$AC431,IF($G$5:$G$84=AJ$375,$H$5:$Q$84,""),""),""))/COUNT(IF($R$5:$R$84=$AC431,IF($G$5:$G$84=AJ$375,$H$5:$Q$84,""),"")))</f>
        <v>-</v>
      </c>
      <c r="AK431" s="376" t="str">
        <f t="array" ref="AK431">IF(AK387="-","-",COUNT(IF($R$5:$R$84=$H$5:$Q$84,IF($H$5:$Q$84=$AC431,IF($G$5:$G$84=AK$375,$H$5:$Q$84,""),""),""))/COUNT(IF($R$5:$R$84=$AC431,IF($G$5:$G$84=AK$375,$H$5:$Q$84,""),"")))</f>
        <v>-</v>
      </c>
      <c r="AL431" s="376" t="str">
        <f t="array" ref="AL431">IF(AL387="-","-",COUNT(IF($R$5:$R$84=$H$5:$Q$84,IF($H$5:$Q$84=$AC431,IF($G$5:$G$84=AL$375,$H$5:$Q$84,""),""),""))/COUNT(IF($R$5:$R$84=$AC431,IF($G$5:$G$84=AL$375,$H$5:$Q$84,""),"")))</f>
        <v>-</v>
      </c>
      <c r="AM431" s="376" t="str">
        <f t="array" ref="AM431">IF(AM387="-","-",COUNT(IF($R$5:$R$84=$H$5:$Q$84,IF($H$5:$Q$84=$AC431,IF($G$5:$G$84=AM$375,$H$5:$Q$84,""),""),""))/COUNT(IF($R$5:$R$84=$AC431,IF($G$5:$G$84=AM$375,$H$5:$Q$84,""),"")))</f>
        <v>-</v>
      </c>
      <c r="AN431" s="376" t="str">
        <f t="array" ref="AN431">IF(AN387="-","-",COUNT(IF($R$5:$R$84=$H$5:$Q$84,IF($H$5:$Q$84=$AC431,IF($G$5:$G$84=AN$375,$H$5:$Q$84,""),""),""))/COUNT(IF($R$5:$R$84=$AC431,IF($G$5:$G$84=AN$375,$H$5:$Q$84,""),"")))</f>
        <v>-</v>
      </c>
      <c r="AO431" s="376" t="str">
        <f t="array" ref="AO431">IF(AO387="-","-",COUNT(IF($R$5:$R$84=$H$5:$Q$84,IF($H$5:$Q$84=$AC431,IF($G$5:$G$84=AO$375,$H$5:$Q$84,""),""),""))/COUNT(IF($R$5:$R$84=$AC431,IF($G$5:$G$84=AO$375,$H$5:$Q$84,""),"")))</f>
        <v>-</v>
      </c>
      <c r="AP431" s="155">
        <f t="array" ref="AP431">IF(AP387=0,"-",COUNT(IF($R$5:$R$84=$H$5:$Q$84,IF($H$5:$Q$84=$AC431,$H$5:$Q$84,""),""))/COUNT(IF($R$5:$R$84=$AC431,$H$5:$Q$84,"")))</f>
        <v>0.8</v>
      </c>
      <c r="AQ431" s="19"/>
      <c r="AR431" s="19"/>
      <c r="AS431" s="19"/>
      <c r="AT431" s="19"/>
      <c r="AU431" s="19"/>
      <c r="AV431" s="19"/>
      <c r="AW431" s="19"/>
      <c r="AX431" s="19"/>
      <c r="AY431" s="19"/>
      <c r="AZ431" s="19"/>
      <c r="BA431" s="19"/>
      <c r="BB431" s="19"/>
      <c r="BC431" s="19"/>
      <c r="BF431" s="12"/>
      <c r="BG431" s="12"/>
      <c r="BH431" s="12"/>
      <c r="BI431" s="12"/>
      <c r="BJ431" s="12"/>
      <c r="BK431" s="12"/>
      <c r="BL431" s="12"/>
      <c r="BM431" s="12"/>
      <c r="BN431" s="12"/>
      <c r="BO431" s="12"/>
      <c r="BP431" s="12"/>
      <c r="BQ431" s="12"/>
      <c r="BR431" s="12"/>
      <c r="BS431" s="12"/>
      <c r="BT431" s="12"/>
      <c r="BU431" s="12"/>
    </row>
    <row r="432" spans="1:73">
      <c r="A432" s="19"/>
      <c r="B432" s="19"/>
      <c r="C432" s="19"/>
      <c r="D432" s="19"/>
      <c r="E432" s="89"/>
      <c r="F432" s="89"/>
      <c r="G432" s="19"/>
      <c r="H432" s="90"/>
      <c r="I432" s="90"/>
      <c r="J432" s="19"/>
      <c r="K432" s="19"/>
      <c r="L432" s="19"/>
      <c r="M432" s="19"/>
      <c r="N432" s="19"/>
      <c r="O432" s="19"/>
      <c r="P432" s="19"/>
      <c r="Q432" s="19"/>
      <c r="R432" s="141"/>
      <c r="S432" s="141"/>
      <c r="T432" s="141"/>
      <c r="U432" s="141"/>
      <c r="V432" s="141"/>
      <c r="W432" s="141"/>
      <c r="X432" s="141"/>
      <c r="Y432" s="141"/>
      <c r="Z432" s="19"/>
      <c r="AA432" s="19"/>
      <c r="AB432" s="19"/>
      <c r="AC432" s="377">
        <v>11</v>
      </c>
      <c r="AD432" s="376" t="str">
        <f t="array" ref="AD432">IF(AD388="-","-",COUNT(IF($R$5:$R$84=$H$5:$Q$84,IF($H$5:$Q$84=$AC432,IF($G$5:$G$84=AD$375,$H$5:$Q$84,""),""),""))/COUNT(IF($R$5:$R$84=$AC432,IF($G$5:$G$84=AD$375,$H$5:$Q$84,""),"")))</f>
        <v>-</v>
      </c>
      <c r="AE432" s="376" t="str">
        <f t="array" ref="AE432">IF(AE388="-","-",COUNT(IF($R$5:$R$84=$H$5:$Q$84,IF($H$5:$Q$84=$AC432,IF($G$5:$G$84=AE$375,$H$5:$Q$84,""),""),""))/COUNT(IF($R$5:$R$84=$AC432,IF($G$5:$G$84=AE$375,$H$5:$Q$84,""),"")))</f>
        <v>-</v>
      </c>
      <c r="AF432" s="376" t="str">
        <f t="array" ref="AF432">IF(AF388="-","-",COUNT(IF($R$5:$R$84=$H$5:$Q$84,IF($H$5:$Q$84=$AC432,IF($G$5:$G$84=AF$375,$H$5:$Q$84,""),""),""))/COUNT(IF($R$5:$R$84=$AC432,IF($G$5:$G$84=AF$375,$H$5:$Q$84,""),"")))</f>
        <v>-</v>
      </c>
      <c r="AG432" s="376" t="str">
        <f t="array" ref="AG432">IF(AG388="-","-",COUNT(IF($R$5:$R$84=$H$5:$Q$84,IF($H$5:$Q$84=$AC432,IF($G$5:$G$84=AG$375,$H$5:$Q$84,""),""),""))/COUNT(IF($R$5:$R$84=$AC432,IF($G$5:$G$84=AG$375,$H$5:$Q$84,""),"")))</f>
        <v>-</v>
      </c>
      <c r="AH432" s="376" t="str">
        <f t="array" ref="AH432">IF(AH388="-","-",COUNT(IF($R$5:$R$84=$H$5:$Q$84,IF($H$5:$Q$84=$AC432,IF($G$5:$G$84=AH$375,$H$5:$Q$84,""),""),""))/COUNT(IF($R$5:$R$84=$AC432,IF($G$5:$G$84=AH$375,$H$5:$Q$84,""),"")))</f>
        <v>-</v>
      </c>
      <c r="AI432" s="376" t="str">
        <f t="array" ref="AI432">IF(AI388="-","-",COUNT(IF($R$5:$R$84=$H$5:$Q$84,IF($H$5:$Q$84=$AC432,IF($G$5:$G$84=AI$375,$H$5:$Q$84,""),""),""))/COUNT(IF($R$5:$R$84=$AC432,IF($G$5:$G$84=AI$375,$H$5:$Q$84,""),"")))</f>
        <v>-</v>
      </c>
      <c r="AJ432" s="376" t="str">
        <f t="array" ref="AJ432">IF(AJ388="-","-",COUNT(IF($R$5:$R$84=$H$5:$Q$84,IF($H$5:$Q$84=$AC432,IF($G$5:$G$84=AJ$375,$H$5:$Q$84,""),""),""))/COUNT(IF($R$5:$R$84=$AC432,IF($G$5:$G$84=AJ$375,$H$5:$Q$84,""),"")))</f>
        <v>-</v>
      </c>
      <c r="AK432" s="376" t="str">
        <f t="array" ref="AK432">IF(AK388="-","-",COUNT(IF($R$5:$R$84=$H$5:$Q$84,IF($H$5:$Q$84=$AC432,IF($G$5:$G$84=AK$375,$H$5:$Q$84,""),""),""))/COUNT(IF($R$5:$R$84=$AC432,IF($G$5:$G$84=AK$375,$H$5:$Q$84,""),"")))</f>
        <v>-</v>
      </c>
      <c r="AL432" s="376" t="str">
        <f t="array" ref="AL432">IF(AL388="-","-",COUNT(IF($R$5:$R$84=$H$5:$Q$84,IF($H$5:$Q$84=$AC432,IF($G$5:$G$84=AL$375,$H$5:$Q$84,""),""),""))/COUNT(IF($R$5:$R$84=$AC432,IF($G$5:$G$84=AL$375,$H$5:$Q$84,""),"")))</f>
        <v>-</v>
      </c>
      <c r="AM432" s="376" t="str">
        <f t="array" ref="AM432">IF(AM388="-","-",COUNT(IF($R$5:$R$84=$H$5:$Q$84,IF($H$5:$Q$84=$AC432,IF($G$5:$G$84=AM$375,$H$5:$Q$84,""),""),""))/COUNT(IF($R$5:$R$84=$AC432,IF($G$5:$G$84=AM$375,$H$5:$Q$84,""),"")))</f>
        <v>-</v>
      </c>
      <c r="AN432" s="376" t="str">
        <f t="array" ref="AN432">IF(AN388="-","-",COUNT(IF($R$5:$R$84=$H$5:$Q$84,IF($H$5:$Q$84=$AC432,IF($G$5:$G$84=AN$375,$H$5:$Q$84,""),""),""))/COUNT(IF($R$5:$R$84=$AC432,IF($G$5:$G$84=AN$375,$H$5:$Q$84,""),"")))</f>
        <v>-</v>
      </c>
      <c r="AO432" s="376" t="str">
        <f t="array" ref="AO432">IF(AO388="-","-",COUNT(IF($R$5:$R$84=$H$5:$Q$84,IF($H$5:$Q$84=$AC432,IF($G$5:$G$84=AO$375,$H$5:$Q$84,""),""),""))/COUNT(IF($R$5:$R$84=$AC432,IF($G$5:$G$84=AO$375,$H$5:$Q$84,""),"")))</f>
        <v>-</v>
      </c>
      <c r="AP432" s="155" t="str">
        <f t="array" ref="AP432">IF(AP388=0,"-",COUNT(IF($R$5:$R$84=$H$5:$Q$84,IF($H$5:$Q$84=$AC432,$H$5:$Q$84,""),""))/COUNT(IF($R$5:$R$84=$AC432,$H$5:$Q$84,"")))</f>
        <v>-</v>
      </c>
      <c r="AQ432" s="19"/>
      <c r="AR432" s="19"/>
      <c r="AS432" s="19"/>
      <c r="AT432" s="19"/>
      <c r="AU432" s="19"/>
      <c r="AV432" s="19"/>
      <c r="AW432" s="19"/>
      <c r="AX432" s="19"/>
      <c r="AY432" s="19"/>
      <c r="AZ432" s="19"/>
      <c r="BA432" s="19"/>
      <c r="BB432" s="19"/>
      <c r="BC432" s="19"/>
      <c r="BF432" s="12"/>
      <c r="BG432" s="12"/>
      <c r="BH432" s="12"/>
      <c r="BI432" s="12"/>
      <c r="BJ432" s="12"/>
      <c r="BK432" s="12"/>
      <c r="BL432" s="12"/>
      <c r="BM432" s="12"/>
      <c r="BN432" s="12"/>
      <c r="BO432" s="12"/>
      <c r="BP432" s="12"/>
      <c r="BQ432" s="12"/>
      <c r="BR432" s="12"/>
      <c r="BS432" s="12"/>
      <c r="BT432" s="12"/>
      <c r="BU432" s="12"/>
    </row>
    <row r="433" spans="1:245">
      <c r="A433" s="19"/>
      <c r="B433" s="19"/>
      <c r="C433" s="19"/>
      <c r="D433" s="19"/>
      <c r="E433" s="89"/>
      <c r="F433" s="89"/>
      <c r="G433" s="19"/>
      <c r="H433" s="90"/>
      <c r="I433" s="90"/>
      <c r="J433" s="19"/>
      <c r="K433" s="19"/>
      <c r="L433" s="19"/>
      <c r="M433" s="19"/>
      <c r="N433" s="19"/>
      <c r="O433" s="19"/>
      <c r="P433" s="19"/>
      <c r="Q433" s="19"/>
      <c r="R433" s="141"/>
      <c r="S433" s="141"/>
      <c r="T433" s="141"/>
      <c r="U433" s="141"/>
      <c r="V433" s="141"/>
      <c r="W433" s="141"/>
      <c r="X433" s="141"/>
      <c r="Y433" s="141"/>
      <c r="Z433" s="19"/>
      <c r="AA433" s="19"/>
      <c r="AB433" s="19"/>
      <c r="AC433" s="377">
        <v>12</v>
      </c>
      <c r="AD433" s="376" t="str">
        <f t="array" ref="AD433">IF(AD389="-","-",COUNT(IF($R$5:$R$84=$H$5:$Q$84,IF($H$5:$Q$84=$AC433,IF($G$5:$G$84=AD$375,$H$5:$Q$84,""),""),""))/COUNT(IF($R$5:$R$84=$AC433,IF($G$5:$G$84=AD$375,$H$5:$Q$84,""),"")))</f>
        <v>-</v>
      </c>
      <c r="AE433" s="376" t="str">
        <f t="array" ref="AE433">IF(AE389="-","-",COUNT(IF($R$5:$R$84=$H$5:$Q$84,IF($H$5:$Q$84=$AC433,IF($G$5:$G$84=AE$375,$H$5:$Q$84,""),""),""))/COUNT(IF($R$5:$R$84=$AC433,IF($G$5:$G$84=AE$375,$H$5:$Q$84,""),"")))</f>
        <v>-</v>
      </c>
      <c r="AF433" s="376" t="str">
        <f t="array" ref="AF433">IF(AF389="-","-",COUNT(IF($R$5:$R$84=$H$5:$Q$84,IF($H$5:$Q$84=$AC433,IF($G$5:$G$84=AF$375,$H$5:$Q$84,""),""),""))/COUNT(IF($R$5:$R$84=$AC433,IF($G$5:$G$84=AF$375,$H$5:$Q$84,""),"")))</f>
        <v>-</v>
      </c>
      <c r="AG433" s="376" t="str">
        <f t="array" ref="AG433">IF(AG389="-","-",COUNT(IF($R$5:$R$84=$H$5:$Q$84,IF($H$5:$Q$84=$AC433,IF($G$5:$G$84=AG$375,$H$5:$Q$84,""),""),""))/COUNT(IF($R$5:$R$84=$AC433,IF($G$5:$G$84=AG$375,$H$5:$Q$84,""),"")))</f>
        <v>-</v>
      </c>
      <c r="AH433" s="376" t="str">
        <f t="array" ref="AH433">IF(AH389="-","-",COUNT(IF($R$5:$R$84=$H$5:$Q$84,IF($H$5:$Q$84=$AC433,IF($G$5:$G$84=AH$375,$H$5:$Q$84,""),""),""))/COUNT(IF($R$5:$R$84=$AC433,IF($G$5:$G$84=AH$375,$H$5:$Q$84,""),"")))</f>
        <v>-</v>
      </c>
      <c r="AI433" s="376" t="str">
        <f t="array" ref="AI433">IF(AI389="-","-",COUNT(IF($R$5:$R$84=$H$5:$Q$84,IF($H$5:$Q$84=$AC433,IF($G$5:$G$84=AI$375,$H$5:$Q$84,""),""),""))/COUNT(IF($R$5:$R$84=$AC433,IF($G$5:$G$84=AI$375,$H$5:$Q$84,""),"")))</f>
        <v>-</v>
      </c>
      <c r="AJ433" s="376" t="str">
        <f t="array" ref="AJ433">IF(AJ389="-","-",COUNT(IF($R$5:$R$84=$H$5:$Q$84,IF($H$5:$Q$84=$AC433,IF($G$5:$G$84=AJ$375,$H$5:$Q$84,""),""),""))/COUNT(IF($R$5:$R$84=$AC433,IF($G$5:$G$84=AJ$375,$H$5:$Q$84,""),"")))</f>
        <v>-</v>
      </c>
      <c r="AK433" s="376" t="str">
        <f t="array" ref="AK433">IF(AK389="-","-",COUNT(IF($R$5:$R$84=$H$5:$Q$84,IF($H$5:$Q$84=$AC433,IF($G$5:$G$84=AK$375,$H$5:$Q$84,""),""),""))/COUNT(IF($R$5:$R$84=$AC433,IF($G$5:$G$84=AK$375,$H$5:$Q$84,""),"")))</f>
        <v>-</v>
      </c>
      <c r="AL433" s="376" t="str">
        <f t="array" ref="AL433">IF(AL389="-","-",COUNT(IF($R$5:$R$84=$H$5:$Q$84,IF($H$5:$Q$84=$AC433,IF($G$5:$G$84=AL$375,$H$5:$Q$84,""),""),""))/COUNT(IF($R$5:$R$84=$AC433,IF($G$5:$G$84=AL$375,$H$5:$Q$84,""),"")))</f>
        <v>-</v>
      </c>
      <c r="AM433" s="376" t="str">
        <f t="array" ref="AM433">IF(AM389="-","-",COUNT(IF($R$5:$R$84=$H$5:$Q$84,IF($H$5:$Q$84=$AC433,IF($G$5:$G$84=AM$375,$H$5:$Q$84,""),""),""))/COUNT(IF($R$5:$R$84=$AC433,IF($G$5:$G$84=AM$375,$H$5:$Q$84,""),"")))</f>
        <v>-</v>
      </c>
      <c r="AN433" s="376" t="str">
        <f t="array" ref="AN433">IF(AN389="-","-",COUNT(IF($R$5:$R$84=$H$5:$Q$84,IF($H$5:$Q$84=$AC433,IF($G$5:$G$84=AN$375,$H$5:$Q$84,""),""),""))/COUNT(IF($R$5:$R$84=$AC433,IF($G$5:$G$84=AN$375,$H$5:$Q$84,""),"")))</f>
        <v>-</v>
      </c>
      <c r="AO433" s="376" t="str">
        <f t="array" ref="AO433">IF(AO389="-","-",COUNT(IF($R$5:$R$84=$H$5:$Q$84,IF($H$5:$Q$84=$AC433,IF($G$5:$G$84=AO$375,$H$5:$Q$84,""),""),""))/COUNT(IF($R$5:$R$84=$AC433,IF($G$5:$G$84=AO$375,$H$5:$Q$84,""),"")))</f>
        <v>-</v>
      </c>
      <c r="AP433" s="155" t="str">
        <f t="array" ref="AP433">IF(AP389=0,"-",COUNT(IF($R$5:$R$84=$H$5:$Q$84,IF($H$5:$Q$84=$AC433,$H$5:$Q$84,""),""))/COUNT(IF($R$5:$R$84=$AC433,$H$5:$Q$84,"")))</f>
        <v>-</v>
      </c>
      <c r="AQ433" s="19"/>
      <c r="AR433" s="19"/>
      <c r="AS433" s="19"/>
      <c r="AT433" s="19"/>
      <c r="AU433" s="19"/>
      <c r="AV433" s="19"/>
      <c r="AW433" s="19"/>
      <c r="AX433" s="19"/>
      <c r="AY433" s="19"/>
      <c r="AZ433" s="19"/>
      <c r="BA433" s="19"/>
      <c r="BB433" s="19"/>
      <c r="BC433" s="19"/>
      <c r="BF433" s="12"/>
      <c r="BG433" s="12"/>
      <c r="BH433" s="12"/>
      <c r="BI433" s="12"/>
      <c r="BJ433" s="12"/>
      <c r="BK433" s="12"/>
      <c r="BL433" s="12"/>
      <c r="BM433" s="12"/>
      <c r="BN433" s="12"/>
      <c r="BO433" s="12"/>
      <c r="BP433" s="12"/>
      <c r="BQ433" s="12"/>
      <c r="BR433" s="12"/>
      <c r="BS433" s="12"/>
      <c r="BT433" s="12"/>
      <c r="BU433" s="12"/>
    </row>
    <row r="434" spans="1:245">
      <c r="A434" s="19"/>
      <c r="B434" s="19"/>
      <c r="C434" s="19"/>
      <c r="D434" s="19"/>
      <c r="E434" s="89"/>
      <c r="F434" s="89"/>
      <c r="G434" s="19"/>
      <c r="H434" s="90"/>
      <c r="I434" s="90"/>
      <c r="J434" s="19"/>
      <c r="K434" s="19"/>
      <c r="L434" s="19"/>
      <c r="M434" s="19"/>
      <c r="N434" s="19"/>
      <c r="O434" s="19"/>
      <c r="P434" s="19"/>
      <c r="Q434" s="19"/>
      <c r="R434" s="141"/>
      <c r="S434" s="141"/>
      <c r="T434" s="141"/>
      <c r="U434" s="141"/>
      <c r="V434" s="141"/>
      <c r="W434" s="141"/>
      <c r="X434" s="141"/>
      <c r="Y434" s="141"/>
      <c r="Z434" s="19"/>
      <c r="AA434" s="19"/>
      <c r="AB434" s="19"/>
      <c r="AC434" s="377">
        <v>13</v>
      </c>
      <c r="AD434" s="376" t="str">
        <f t="array" ref="AD434">IF(AD390="-","-",COUNT(IF($R$5:$R$84=$H$5:$Q$84,IF($H$5:$Q$84=$AC434,IF($G$5:$G$84=AD$375,$H$5:$Q$84,""),""),""))/COUNT(IF($R$5:$R$84=$AC434,IF($G$5:$G$84=AD$375,$H$5:$Q$84,""),"")))</f>
        <v>-</v>
      </c>
      <c r="AE434" s="376" t="str">
        <f t="array" ref="AE434">IF(AE390="-","-",COUNT(IF($R$5:$R$84=$H$5:$Q$84,IF($H$5:$Q$84=$AC434,IF($G$5:$G$84=AE$375,$H$5:$Q$84,""),""),""))/COUNT(IF($R$5:$R$84=$AC434,IF($G$5:$G$84=AE$375,$H$5:$Q$84,""),"")))</f>
        <v>-</v>
      </c>
      <c r="AF434" s="376" t="str">
        <f t="array" ref="AF434">IF(AF390="-","-",COUNT(IF($R$5:$R$84=$H$5:$Q$84,IF($H$5:$Q$84=$AC434,IF($G$5:$G$84=AF$375,$H$5:$Q$84,""),""),""))/COUNT(IF($R$5:$R$84=$AC434,IF($G$5:$G$84=AF$375,$H$5:$Q$84,""),"")))</f>
        <v>-</v>
      </c>
      <c r="AG434" s="376" t="str">
        <f t="array" ref="AG434">IF(AG390="-","-",COUNT(IF($R$5:$R$84=$H$5:$Q$84,IF($H$5:$Q$84=$AC434,IF($G$5:$G$84=AG$375,$H$5:$Q$84,""),""),""))/COUNT(IF($R$5:$R$84=$AC434,IF($G$5:$G$84=AG$375,$H$5:$Q$84,""),"")))</f>
        <v>-</v>
      </c>
      <c r="AH434" s="376" t="str">
        <f t="array" ref="AH434">IF(AH390="-","-",COUNT(IF($R$5:$R$84=$H$5:$Q$84,IF($H$5:$Q$84=$AC434,IF($G$5:$G$84=AH$375,$H$5:$Q$84,""),""),""))/COUNT(IF($R$5:$R$84=$AC434,IF($G$5:$G$84=AH$375,$H$5:$Q$84,""),"")))</f>
        <v>-</v>
      </c>
      <c r="AI434" s="376" t="str">
        <f t="array" ref="AI434">IF(AI390="-","-",COUNT(IF($R$5:$R$84=$H$5:$Q$84,IF($H$5:$Q$84=$AC434,IF($G$5:$G$84=AI$375,$H$5:$Q$84,""),""),""))/COUNT(IF($R$5:$R$84=$AC434,IF($G$5:$G$84=AI$375,$H$5:$Q$84,""),"")))</f>
        <v>-</v>
      </c>
      <c r="AJ434" s="376" t="str">
        <f t="array" ref="AJ434">IF(AJ390="-","-",COUNT(IF($R$5:$R$84=$H$5:$Q$84,IF($H$5:$Q$84=$AC434,IF($G$5:$G$84=AJ$375,$H$5:$Q$84,""),""),""))/COUNT(IF($R$5:$R$84=$AC434,IF($G$5:$G$84=AJ$375,$H$5:$Q$84,""),"")))</f>
        <v>-</v>
      </c>
      <c r="AK434" s="376" t="str">
        <f t="array" ref="AK434">IF(AK390="-","-",COUNT(IF($R$5:$R$84=$H$5:$Q$84,IF($H$5:$Q$84=$AC434,IF($G$5:$G$84=AK$375,$H$5:$Q$84,""),""),""))/COUNT(IF($R$5:$R$84=$AC434,IF($G$5:$G$84=AK$375,$H$5:$Q$84,""),"")))</f>
        <v>-</v>
      </c>
      <c r="AL434" s="376" t="str">
        <f t="array" ref="AL434">IF(AL390="-","-",COUNT(IF($R$5:$R$84=$H$5:$Q$84,IF($H$5:$Q$84=$AC434,IF($G$5:$G$84=AL$375,$H$5:$Q$84,""),""),""))/COUNT(IF($R$5:$R$84=$AC434,IF($G$5:$G$84=AL$375,$H$5:$Q$84,""),"")))</f>
        <v>-</v>
      </c>
      <c r="AM434" s="376" t="str">
        <f t="array" ref="AM434">IF(AM390="-","-",COUNT(IF($R$5:$R$84=$H$5:$Q$84,IF($H$5:$Q$84=$AC434,IF($G$5:$G$84=AM$375,$H$5:$Q$84,""),""),""))/COUNT(IF($R$5:$R$84=$AC434,IF($G$5:$G$84=AM$375,$H$5:$Q$84,""),"")))</f>
        <v>-</v>
      </c>
      <c r="AN434" s="376" t="str">
        <f t="array" ref="AN434">IF(AN390="-","-",COUNT(IF($R$5:$R$84=$H$5:$Q$84,IF($H$5:$Q$84=$AC434,IF($G$5:$G$84=AN$375,$H$5:$Q$84,""),""),""))/COUNT(IF($R$5:$R$84=$AC434,IF($G$5:$G$84=AN$375,$H$5:$Q$84,""),"")))</f>
        <v>-</v>
      </c>
      <c r="AO434" s="376" t="str">
        <f t="array" ref="AO434">IF(AO390="-","-",COUNT(IF($R$5:$R$84=$H$5:$Q$84,IF($H$5:$Q$84=$AC434,IF($G$5:$G$84=AO$375,$H$5:$Q$84,""),""),""))/COUNT(IF($R$5:$R$84=$AC434,IF($G$5:$G$84=AO$375,$H$5:$Q$84,""),"")))</f>
        <v>-</v>
      </c>
      <c r="AP434" s="155" t="str">
        <f t="array" ref="AP434">IF(AP390=0,"-",COUNT(IF($R$5:$R$84=$H$5:$Q$84,IF($H$5:$Q$84=$AC434,$H$5:$Q$84,""),""))/COUNT(IF($R$5:$R$84=$AC434,$H$5:$Q$84,"")))</f>
        <v>-</v>
      </c>
      <c r="AQ434" s="19"/>
      <c r="AR434" s="19"/>
      <c r="AS434" s="19"/>
      <c r="AT434" s="19"/>
      <c r="AU434" s="19"/>
      <c r="AV434" s="19"/>
      <c r="AW434" s="19"/>
      <c r="AX434" s="19"/>
      <c r="AY434" s="19"/>
      <c r="AZ434" s="19"/>
      <c r="BA434" s="19"/>
      <c r="BB434" s="19"/>
      <c r="BC434" s="19"/>
      <c r="BF434" s="12"/>
      <c r="BG434" s="12"/>
      <c r="BH434" s="12"/>
      <c r="BI434" s="12"/>
      <c r="BJ434" s="12"/>
      <c r="BK434" s="12"/>
      <c r="BL434" s="12"/>
      <c r="BM434" s="12"/>
      <c r="BN434" s="12"/>
      <c r="BO434" s="12"/>
      <c r="BP434" s="12"/>
      <c r="BQ434" s="12"/>
      <c r="BR434" s="12"/>
      <c r="BS434" s="12"/>
      <c r="BT434" s="12"/>
      <c r="BU434" s="12"/>
    </row>
    <row r="435" spans="1:245">
      <c r="A435" s="19"/>
      <c r="B435" s="19"/>
      <c r="C435" s="19"/>
      <c r="D435" s="19"/>
      <c r="E435" s="89"/>
      <c r="F435" s="89"/>
      <c r="G435" s="19"/>
      <c r="H435" s="90"/>
      <c r="I435" s="90"/>
      <c r="J435" s="19"/>
      <c r="K435" s="19"/>
      <c r="L435" s="19"/>
      <c r="M435" s="19"/>
      <c r="N435" s="19"/>
      <c r="O435" s="19"/>
      <c r="P435" s="19"/>
      <c r="Q435" s="19"/>
      <c r="R435" s="141"/>
      <c r="S435" s="141"/>
      <c r="T435" s="141"/>
      <c r="U435" s="141"/>
      <c r="V435" s="141"/>
      <c r="W435" s="141"/>
      <c r="X435" s="141"/>
      <c r="Y435" s="141"/>
      <c r="Z435" s="19"/>
      <c r="AA435" s="19"/>
      <c r="AB435" s="19"/>
      <c r="AC435" s="377">
        <v>14</v>
      </c>
      <c r="AD435" s="376" t="str">
        <f t="array" ref="AD435">IF(AD391="-","-",COUNT(IF($R$5:$R$84=$H$5:$Q$84,IF($H$5:$Q$84=$AC435,IF($G$5:$G$84=AD$375,$H$5:$Q$84,""),""),""))/COUNT(IF($R$5:$R$84=$AC435,IF($G$5:$G$84=AD$375,$H$5:$Q$84,""),"")))</f>
        <v>-</v>
      </c>
      <c r="AE435" s="376" t="str">
        <f t="array" ref="AE435">IF(AE391="-","-",COUNT(IF($R$5:$R$84=$H$5:$Q$84,IF($H$5:$Q$84=$AC435,IF($G$5:$G$84=AE$375,$H$5:$Q$84,""),""),""))/COUNT(IF($R$5:$R$84=$AC435,IF($G$5:$G$84=AE$375,$H$5:$Q$84,""),"")))</f>
        <v>-</v>
      </c>
      <c r="AF435" s="376" t="str">
        <f t="array" ref="AF435">IF(AF391="-","-",COUNT(IF($R$5:$R$84=$H$5:$Q$84,IF($H$5:$Q$84=$AC435,IF($G$5:$G$84=AF$375,$H$5:$Q$84,""),""),""))/COUNT(IF($R$5:$R$84=$AC435,IF($G$5:$G$84=AF$375,$H$5:$Q$84,""),"")))</f>
        <v>-</v>
      </c>
      <c r="AG435" s="376" t="str">
        <f t="array" ref="AG435">IF(AG391="-","-",COUNT(IF($R$5:$R$84=$H$5:$Q$84,IF($H$5:$Q$84=$AC435,IF($G$5:$G$84=AG$375,$H$5:$Q$84,""),""),""))/COUNT(IF($R$5:$R$84=$AC435,IF($G$5:$G$84=AG$375,$H$5:$Q$84,""),"")))</f>
        <v>-</v>
      </c>
      <c r="AH435" s="376" t="str">
        <f t="array" ref="AH435">IF(AH391="-","-",COUNT(IF($R$5:$R$84=$H$5:$Q$84,IF($H$5:$Q$84=$AC435,IF($G$5:$G$84=AH$375,$H$5:$Q$84,""),""),""))/COUNT(IF($R$5:$R$84=$AC435,IF($G$5:$G$84=AH$375,$H$5:$Q$84,""),"")))</f>
        <v>-</v>
      </c>
      <c r="AI435" s="376" t="str">
        <f t="array" ref="AI435">IF(AI391="-","-",COUNT(IF($R$5:$R$84=$H$5:$Q$84,IF($H$5:$Q$84=$AC435,IF($G$5:$G$84=AI$375,$H$5:$Q$84,""),""),""))/COUNT(IF($R$5:$R$84=$AC435,IF($G$5:$G$84=AI$375,$H$5:$Q$84,""),"")))</f>
        <v>-</v>
      </c>
      <c r="AJ435" s="376" t="str">
        <f t="array" ref="AJ435">IF(AJ391="-","-",COUNT(IF($R$5:$R$84=$H$5:$Q$84,IF($H$5:$Q$84=$AC435,IF($G$5:$G$84=AJ$375,$H$5:$Q$84,""),""),""))/COUNT(IF($R$5:$R$84=$AC435,IF($G$5:$G$84=AJ$375,$H$5:$Q$84,""),"")))</f>
        <v>-</v>
      </c>
      <c r="AK435" s="376" t="str">
        <f t="array" ref="AK435">IF(AK391="-","-",COUNT(IF($R$5:$R$84=$H$5:$Q$84,IF($H$5:$Q$84=$AC435,IF($G$5:$G$84=AK$375,$H$5:$Q$84,""),""),""))/COUNT(IF($R$5:$R$84=$AC435,IF($G$5:$G$84=AK$375,$H$5:$Q$84,""),"")))</f>
        <v>-</v>
      </c>
      <c r="AL435" s="376" t="str">
        <f t="array" ref="AL435">IF(AL391="-","-",COUNT(IF($R$5:$R$84=$H$5:$Q$84,IF($H$5:$Q$84=$AC435,IF($G$5:$G$84=AL$375,$H$5:$Q$84,""),""),""))/COUNT(IF($R$5:$R$84=$AC435,IF($G$5:$G$84=AL$375,$H$5:$Q$84,""),"")))</f>
        <v>-</v>
      </c>
      <c r="AM435" s="376" t="str">
        <f t="array" ref="AM435">IF(AM391="-","-",COUNT(IF($R$5:$R$84=$H$5:$Q$84,IF($H$5:$Q$84=$AC435,IF($G$5:$G$84=AM$375,$H$5:$Q$84,""),""),""))/COUNT(IF($R$5:$R$84=$AC435,IF($G$5:$G$84=AM$375,$H$5:$Q$84,""),"")))</f>
        <v>-</v>
      </c>
      <c r="AN435" s="376" t="str">
        <f t="array" ref="AN435">IF(AN391="-","-",COUNT(IF($R$5:$R$84=$H$5:$Q$84,IF($H$5:$Q$84=$AC435,IF($G$5:$G$84=AN$375,$H$5:$Q$84,""),""),""))/COUNT(IF($R$5:$R$84=$AC435,IF($G$5:$G$84=AN$375,$H$5:$Q$84,""),"")))</f>
        <v>-</v>
      </c>
      <c r="AO435" s="376" t="str">
        <f t="array" ref="AO435">IF(AO391="-","-",COUNT(IF($R$5:$R$84=$H$5:$Q$84,IF($H$5:$Q$84=$AC435,IF($G$5:$G$84=AO$375,$H$5:$Q$84,""),""),""))/COUNT(IF($R$5:$R$84=$AC435,IF($G$5:$G$84=AO$375,$H$5:$Q$84,""),"")))</f>
        <v>-</v>
      </c>
      <c r="AP435" s="155" t="str">
        <f t="array" ref="AP435">IF(AP391=0,"-",COUNT(IF($R$5:$R$84=$H$5:$Q$84,IF($H$5:$Q$84=$AC435,$H$5:$Q$84,""),""))/COUNT(IF($R$5:$R$84=$AC435,$H$5:$Q$84,"")))</f>
        <v>-</v>
      </c>
      <c r="AQ435" s="19"/>
      <c r="AR435" s="19"/>
      <c r="AS435" s="19"/>
      <c r="AT435" s="19"/>
      <c r="AU435" s="19"/>
      <c r="AV435" s="19"/>
      <c r="AW435" s="19"/>
      <c r="AX435" s="19"/>
      <c r="AY435" s="19"/>
      <c r="AZ435" s="19"/>
      <c r="BA435" s="19"/>
      <c r="BB435" s="19"/>
      <c r="BC435" s="19"/>
      <c r="BF435" s="12"/>
      <c r="BG435" s="12"/>
      <c r="BH435" s="12"/>
      <c r="BI435" s="12"/>
      <c r="BJ435" s="12"/>
      <c r="BK435" s="12"/>
      <c r="BL435" s="12"/>
      <c r="BM435" s="12"/>
      <c r="BN435" s="12"/>
      <c r="BO435" s="12"/>
      <c r="BP435" s="12"/>
      <c r="BQ435" s="12"/>
      <c r="BR435" s="12"/>
      <c r="BS435" s="12"/>
      <c r="BT435" s="12"/>
      <c r="BU435" s="12"/>
    </row>
    <row r="436" spans="1:245">
      <c r="A436" s="19"/>
      <c r="B436" s="19"/>
      <c r="C436" s="19"/>
      <c r="D436" s="19"/>
      <c r="E436" s="89"/>
      <c r="F436" s="89"/>
      <c r="G436" s="19"/>
      <c r="H436" s="90"/>
      <c r="I436" s="90"/>
      <c r="J436" s="19"/>
      <c r="K436" s="19"/>
      <c r="L436" s="19"/>
      <c r="M436" s="19"/>
      <c r="N436" s="19"/>
      <c r="O436" s="19"/>
      <c r="P436" s="19"/>
      <c r="Q436" s="19"/>
      <c r="R436" s="141"/>
      <c r="S436" s="141"/>
      <c r="T436" s="141"/>
      <c r="U436" s="141"/>
      <c r="V436" s="141"/>
      <c r="W436" s="141"/>
      <c r="X436" s="141"/>
      <c r="Y436" s="141"/>
      <c r="Z436" s="19"/>
      <c r="AA436" s="19"/>
      <c r="AB436" s="19"/>
      <c r="AC436" s="378">
        <v>15</v>
      </c>
      <c r="AD436" s="376" t="str">
        <f t="array" ref="AD436">IF(AD392="-","-",COUNT(IF($R$5:$R$84=$H$5:$Q$84,IF($H$5:$Q$84=$AC436,IF($G$5:$G$84=AD$375,$H$5:$Q$84,""),""),""))/COUNT(IF($R$5:$R$84=$AC436,IF($G$5:$G$84=AD$375,$H$5:$Q$84,""),"")))</f>
        <v>-</v>
      </c>
      <c r="AE436" s="376" t="str">
        <f t="array" ref="AE436">IF(AE392="-","-",COUNT(IF($R$5:$R$84=$H$5:$Q$84,IF($H$5:$Q$84=$AC436,IF($G$5:$G$84=AE$375,$H$5:$Q$84,""),""),""))/COUNT(IF($R$5:$R$84=$AC436,IF($G$5:$G$84=AE$375,$H$5:$Q$84,""),"")))</f>
        <v>-</v>
      </c>
      <c r="AF436" s="376" t="str">
        <f t="array" ref="AF436">IF(AF392="-","-",COUNT(IF($R$5:$R$84=$H$5:$Q$84,IF($H$5:$Q$84=$AC436,IF($G$5:$G$84=AF$375,$H$5:$Q$84,""),""),""))/COUNT(IF($R$5:$R$84=$AC436,IF($G$5:$G$84=AF$375,$H$5:$Q$84,""),"")))</f>
        <v>-</v>
      </c>
      <c r="AG436" s="376" t="str">
        <f t="array" ref="AG436">IF(AG392="-","-",COUNT(IF($R$5:$R$84=$H$5:$Q$84,IF($H$5:$Q$84=$AC436,IF($G$5:$G$84=AG$375,$H$5:$Q$84,""),""),""))/COUNT(IF($R$5:$R$84=$AC436,IF($G$5:$G$84=AG$375,$H$5:$Q$84,""),"")))</f>
        <v>-</v>
      </c>
      <c r="AH436" s="376" t="str">
        <f t="array" ref="AH436">IF(AH392="-","-",COUNT(IF($R$5:$R$84=$H$5:$Q$84,IF($H$5:$Q$84=$AC436,IF($G$5:$G$84=AH$375,$H$5:$Q$84,""),""),""))/COUNT(IF($R$5:$R$84=$AC436,IF($G$5:$G$84=AH$375,$H$5:$Q$84,""),"")))</f>
        <v>-</v>
      </c>
      <c r="AI436" s="376" t="str">
        <f t="array" ref="AI436">IF(AI392="-","-",COUNT(IF($R$5:$R$84=$H$5:$Q$84,IF($H$5:$Q$84=$AC436,IF($G$5:$G$84=AI$375,$H$5:$Q$84,""),""),""))/COUNT(IF($R$5:$R$84=$AC436,IF($G$5:$G$84=AI$375,$H$5:$Q$84,""),"")))</f>
        <v>-</v>
      </c>
      <c r="AJ436" s="376" t="str">
        <f t="array" ref="AJ436">IF(AJ392="-","-",COUNT(IF($R$5:$R$84=$H$5:$Q$84,IF($H$5:$Q$84=$AC436,IF($G$5:$G$84=AJ$375,$H$5:$Q$84,""),""),""))/COUNT(IF($R$5:$R$84=$AC436,IF($G$5:$G$84=AJ$375,$H$5:$Q$84,""),"")))</f>
        <v>-</v>
      </c>
      <c r="AK436" s="376" t="str">
        <f t="array" ref="AK436">IF(AK392="-","-",COUNT(IF($R$5:$R$84=$H$5:$Q$84,IF($H$5:$Q$84=$AC436,IF($G$5:$G$84=AK$375,$H$5:$Q$84,""),""),""))/COUNT(IF($R$5:$R$84=$AC436,IF($G$5:$G$84=AK$375,$H$5:$Q$84,""),"")))</f>
        <v>-</v>
      </c>
      <c r="AL436" s="376" t="str">
        <f t="array" ref="AL436">IF(AL392="-","-",COUNT(IF($R$5:$R$84=$H$5:$Q$84,IF($H$5:$Q$84=$AC436,IF($G$5:$G$84=AL$375,$H$5:$Q$84,""),""),""))/COUNT(IF($R$5:$R$84=$AC436,IF($G$5:$G$84=AL$375,$H$5:$Q$84,""),"")))</f>
        <v>-</v>
      </c>
      <c r="AM436" s="376" t="str">
        <f t="array" ref="AM436">IF(AM392="-","-",COUNT(IF($R$5:$R$84=$H$5:$Q$84,IF($H$5:$Q$84=$AC436,IF($G$5:$G$84=AM$375,$H$5:$Q$84,""),""),""))/COUNT(IF($R$5:$R$84=$AC436,IF($G$5:$G$84=AM$375,$H$5:$Q$84,""),"")))</f>
        <v>-</v>
      </c>
      <c r="AN436" s="376" t="str">
        <f t="array" ref="AN436">IF(AN392="-","-",COUNT(IF($R$5:$R$84=$H$5:$Q$84,IF($H$5:$Q$84=$AC436,IF($G$5:$G$84=AN$375,$H$5:$Q$84,""),""),""))/COUNT(IF($R$5:$R$84=$AC436,IF($G$5:$G$84=AN$375,$H$5:$Q$84,""),"")))</f>
        <v>-</v>
      </c>
      <c r="AO436" s="376" t="str">
        <f t="array" ref="AO436">IF(AO392="-","-",COUNT(IF($R$5:$R$84=$H$5:$Q$84,IF($H$5:$Q$84=$AC436,IF($G$5:$G$84=AO$375,$H$5:$Q$84,""),""),""))/COUNT(IF($R$5:$R$84=$AC436,IF($G$5:$G$84=AO$375,$H$5:$Q$84,""),"")))</f>
        <v>-</v>
      </c>
      <c r="AP436" s="155" t="str">
        <f t="array" ref="AP436">IF(AP392=0,"-",COUNT(IF($R$5:$R$84=$H$5:$Q$84,IF($H$5:$Q$84=$AC436,$H$5:$Q$84,""),""))/COUNT(IF($R$5:$R$84=$AC436,$H$5:$Q$84,"")))</f>
        <v>-</v>
      </c>
      <c r="AQ436" s="19"/>
      <c r="AR436" s="19"/>
      <c r="AS436" s="19"/>
      <c r="AT436" s="19"/>
      <c r="AU436" s="19"/>
      <c r="AV436" s="19"/>
      <c r="AW436" s="19"/>
      <c r="AX436" s="19"/>
      <c r="AY436" s="19"/>
      <c r="AZ436" s="19"/>
      <c r="BA436" s="19"/>
      <c r="BB436" s="19"/>
      <c r="BC436" s="19"/>
      <c r="BF436" s="12"/>
      <c r="BG436" s="12"/>
      <c r="BH436" s="12"/>
      <c r="BI436" s="12"/>
      <c r="BJ436" s="12"/>
      <c r="BK436" s="12"/>
      <c r="BL436" s="12"/>
      <c r="BM436" s="12"/>
      <c r="BN436" s="12"/>
      <c r="BO436" s="12"/>
      <c r="BP436" s="12"/>
      <c r="BQ436" s="12"/>
      <c r="BR436" s="12"/>
      <c r="BS436" s="12"/>
      <c r="BT436" s="12"/>
      <c r="BU436" s="12"/>
    </row>
    <row r="437" spans="1:245">
      <c r="A437" s="19"/>
      <c r="B437" s="19"/>
      <c r="C437" s="19"/>
      <c r="D437" s="19"/>
      <c r="E437" s="89"/>
      <c r="F437" s="89"/>
      <c r="G437" s="19"/>
      <c r="H437" s="90"/>
      <c r="I437" s="90"/>
      <c r="J437" s="19"/>
      <c r="K437" s="19"/>
      <c r="L437" s="19"/>
      <c r="M437" s="19"/>
      <c r="N437" s="19"/>
      <c r="O437" s="19"/>
      <c r="P437" s="19"/>
      <c r="Q437" s="19"/>
      <c r="R437" s="141"/>
      <c r="S437" s="141"/>
      <c r="T437" s="141"/>
      <c r="U437" s="141"/>
      <c r="V437" s="141"/>
      <c r="W437" s="141"/>
      <c r="X437" s="141"/>
      <c r="Y437" s="141"/>
      <c r="Z437" s="19"/>
      <c r="AA437" s="19"/>
      <c r="AB437" s="19"/>
      <c r="AC437" s="379" t="s">
        <v>117</v>
      </c>
      <c r="AD437" s="380">
        <f t="shared" ref="AD437:AP437" si="55">IF(AD393=0,"-",SUMPRODUCT(AD421:AD436,AD377:AD392)/AD393)</f>
        <v>0.77908432147562579</v>
      </c>
      <c r="AE437" s="381" t="str">
        <f t="shared" si="55"/>
        <v>-</v>
      </c>
      <c r="AF437" s="381">
        <f t="shared" si="55"/>
        <v>0.66021183053557153</v>
      </c>
      <c r="AG437" s="381" t="str">
        <f t="shared" si="55"/>
        <v>-</v>
      </c>
      <c r="AH437" s="381" t="str">
        <f t="shared" si="55"/>
        <v>-</v>
      </c>
      <c r="AI437" s="381" t="str">
        <f t="shared" si="55"/>
        <v>-</v>
      </c>
      <c r="AJ437" s="381" t="str">
        <f t="shared" si="55"/>
        <v>-</v>
      </c>
      <c r="AK437" s="381" t="str">
        <f t="shared" si="55"/>
        <v>-</v>
      </c>
      <c r="AL437" s="381" t="str">
        <f t="shared" si="55"/>
        <v>-</v>
      </c>
      <c r="AM437" s="381" t="str">
        <f t="shared" si="55"/>
        <v>-</v>
      </c>
      <c r="AN437" s="381" t="str">
        <f t="shared" si="55"/>
        <v>-</v>
      </c>
      <c r="AO437" s="382" t="str">
        <f t="shared" si="55"/>
        <v>-</v>
      </c>
      <c r="AP437" s="383">
        <f t="shared" si="55"/>
        <v>0.72568300041614631</v>
      </c>
      <c r="AQ437" s="124"/>
      <c r="AR437" s="19"/>
      <c r="AS437" s="19"/>
      <c r="AT437" s="19"/>
      <c r="AU437" s="19"/>
      <c r="AV437" s="19"/>
      <c r="AW437" s="19"/>
      <c r="AX437" s="19"/>
      <c r="AY437" s="19"/>
      <c r="AZ437" s="19"/>
      <c r="BA437" s="19"/>
      <c r="BB437" s="19"/>
      <c r="BC437" s="19"/>
      <c r="BF437" s="12"/>
      <c r="BG437" s="12"/>
      <c r="BH437" s="12"/>
      <c r="BI437" s="12"/>
      <c r="BJ437" s="12"/>
      <c r="BK437" s="12"/>
      <c r="BL437" s="12"/>
      <c r="BM437" s="12"/>
      <c r="BN437" s="12"/>
      <c r="BO437" s="12"/>
      <c r="BP437" s="12"/>
      <c r="BQ437" s="12"/>
      <c r="BR437" s="12"/>
      <c r="BS437" s="12"/>
      <c r="BT437" s="12"/>
      <c r="BU437" s="12"/>
    </row>
    <row r="438" spans="1:245">
      <c r="A438" s="19"/>
      <c r="B438" s="19"/>
      <c r="C438" s="19"/>
      <c r="D438" s="19"/>
      <c r="E438" s="89"/>
      <c r="F438" s="89"/>
      <c r="G438" s="19"/>
      <c r="H438" s="90"/>
      <c r="I438" s="90"/>
      <c r="J438" s="19"/>
      <c r="K438" s="19"/>
      <c r="L438" s="19"/>
      <c r="M438" s="19"/>
      <c r="N438" s="19"/>
      <c r="O438" s="19"/>
      <c r="P438" s="19"/>
      <c r="Q438" s="19"/>
      <c r="R438" s="141"/>
      <c r="S438" s="141"/>
      <c r="T438" s="141"/>
      <c r="U438" s="141"/>
      <c r="V438" s="141"/>
      <c r="W438" s="141"/>
      <c r="X438" s="141"/>
      <c r="Y438" s="141"/>
      <c r="Z438" s="19"/>
      <c r="AA438" s="19"/>
      <c r="AB438" s="19"/>
      <c r="AC438" s="384" t="s">
        <v>88</v>
      </c>
      <c r="AD438" s="232"/>
      <c r="AE438" s="232"/>
      <c r="AF438" s="232"/>
      <c r="AG438" s="232"/>
      <c r="AH438" s="232"/>
      <c r="AI438" s="232"/>
      <c r="AJ438" s="232"/>
      <c r="AK438" s="232"/>
      <c r="AL438" s="232"/>
      <c r="AM438" s="232"/>
      <c r="AN438" s="232"/>
      <c r="AO438" s="232"/>
      <c r="AP438" s="354"/>
      <c r="AQ438" s="19"/>
      <c r="AR438" s="19"/>
      <c r="AS438" s="19"/>
      <c r="AT438" s="19"/>
      <c r="AU438" s="19"/>
      <c r="AV438" s="19"/>
      <c r="AW438" s="19"/>
      <c r="AX438" s="19"/>
      <c r="AY438" s="19"/>
      <c r="AZ438" s="19"/>
      <c r="BA438" s="19"/>
      <c r="BB438" s="19"/>
      <c r="BC438" s="19"/>
      <c r="BF438" s="12"/>
      <c r="BG438" s="12"/>
      <c r="BH438" s="12"/>
      <c r="BI438" s="12"/>
      <c r="BJ438" s="12"/>
      <c r="BK438" s="12"/>
      <c r="BL438" s="12"/>
      <c r="BM438" s="12"/>
      <c r="BN438" s="12"/>
      <c r="BO438" s="12"/>
      <c r="BP438" s="12"/>
      <c r="BQ438" s="12"/>
      <c r="BR438" s="12"/>
      <c r="BS438" s="12"/>
      <c r="BT438" s="12"/>
      <c r="BU438" s="12"/>
    </row>
    <row r="439" spans="1:245">
      <c r="A439" s="19"/>
      <c r="B439" s="19"/>
      <c r="C439" s="19"/>
      <c r="D439" s="19"/>
      <c r="E439" s="89"/>
      <c r="F439" s="89"/>
      <c r="G439" s="19"/>
      <c r="H439" s="90"/>
      <c r="I439" s="90"/>
      <c r="J439" s="19"/>
      <c r="K439" s="19"/>
      <c r="L439" s="19"/>
      <c r="M439" s="19"/>
      <c r="N439" s="19"/>
      <c r="O439" s="19"/>
      <c r="P439" s="19"/>
      <c r="Q439" s="19"/>
      <c r="R439" s="141"/>
      <c r="S439" s="141"/>
      <c r="T439" s="141"/>
      <c r="U439" s="141"/>
      <c r="V439" s="141"/>
      <c r="W439" s="141"/>
      <c r="X439" s="141"/>
      <c r="Y439" s="141"/>
      <c r="Z439" s="19"/>
      <c r="AA439" s="19"/>
      <c r="AB439" s="19"/>
      <c r="AC439" s="118"/>
      <c r="AD439" s="118"/>
      <c r="AE439" s="118"/>
      <c r="AF439" s="118"/>
      <c r="AG439" s="118"/>
      <c r="AH439" s="118"/>
      <c r="AI439" s="118"/>
      <c r="AJ439" s="118"/>
      <c r="AK439" s="118"/>
      <c r="AL439" s="118"/>
      <c r="AM439" s="118"/>
      <c r="AN439" s="118"/>
      <c r="AO439" s="118"/>
      <c r="AP439" s="118"/>
      <c r="AQ439" s="19"/>
      <c r="AR439" s="19"/>
      <c r="AS439" s="19"/>
      <c r="AT439" s="19"/>
      <c r="AU439" s="19"/>
      <c r="AV439" s="19"/>
      <c r="AW439" s="19"/>
      <c r="AX439" s="19"/>
      <c r="AY439" s="19"/>
      <c r="AZ439" s="19"/>
      <c r="BA439" s="19"/>
      <c r="BB439" s="19"/>
      <c r="BC439" s="19"/>
      <c r="BF439" s="12"/>
      <c r="BG439" s="12"/>
      <c r="BH439" s="12"/>
      <c r="BI439" s="12"/>
      <c r="BJ439" s="12"/>
      <c r="BK439" s="12"/>
      <c r="BL439" s="12"/>
      <c r="BM439" s="12"/>
      <c r="BN439" s="12"/>
      <c r="BO439" s="12"/>
      <c r="BP439" s="12"/>
      <c r="BQ439" s="12"/>
      <c r="BR439" s="12"/>
      <c r="BS439" s="12"/>
    </row>
    <row r="440" spans="1:245" s="125" customFormat="1">
      <c r="A440" s="19"/>
      <c r="B440" s="19"/>
      <c r="C440" s="19"/>
      <c r="D440" s="19"/>
      <c r="E440" s="89"/>
      <c r="F440" s="89"/>
      <c r="G440" s="19"/>
      <c r="H440" s="90"/>
      <c r="I440" s="90"/>
      <c r="J440" s="19"/>
      <c r="K440" s="19"/>
      <c r="L440" s="19"/>
      <c r="M440" s="19"/>
      <c r="N440" s="19"/>
      <c r="O440" s="19"/>
      <c r="P440" s="19"/>
      <c r="Q440" s="19"/>
      <c r="R440" s="141"/>
      <c r="S440" s="141"/>
      <c r="T440" s="141"/>
      <c r="U440" s="141"/>
      <c r="V440" s="141"/>
      <c r="W440" s="141"/>
      <c r="X440" s="141"/>
      <c r="Y440" s="141"/>
      <c r="Z440" s="19"/>
      <c r="AA440" s="19"/>
      <c r="AB440" s="19"/>
      <c r="AC440" s="593" t="str">
        <f>IF(R3="modal","RELATIVE BIAS","ABSOLUTE BIAS")</f>
        <v>RELATIVE BIAS</v>
      </c>
      <c r="AD440" s="594"/>
      <c r="AE440" s="595"/>
      <c r="AF440" s="118"/>
      <c r="AG440" s="118"/>
      <c r="AH440" s="118"/>
      <c r="AI440" s="118"/>
      <c r="AJ440" s="118"/>
      <c r="AK440" s="118"/>
      <c r="AL440" s="118"/>
      <c r="AM440" s="118"/>
      <c r="AN440" s="118"/>
      <c r="AO440" s="118"/>
      <c r="AP440" s="118"/>
      <c r="AQ440" s="19"/>
      <c r="AR440" s="8"/>
      <c r="AS440" s="19"/>
      <c r="AT440" s="19"/>
      <c r="AU440" s="19"/>
      <c r="AV440" s="19"/>
      <c r="AW440" s="19"/>
      <c r="AX440" s="19"/>
      <c r="AY440" s="19"/>
      <c r="AZ440" s="19"/>
      <c r="BA440" s="19"/>
      <c r="BB440" s="19"/>
      <c r="BC440" s="19"/>
      <c r="BF440" s="12"/>
      <c r="BG440" s="12"/>
      <c r="BH440" s="12"/>
      <c r="BI440" s="12"/>
      <c r="BJ440" s="12"/>
      <c r="BK440" s="12"/>
      <c r="BL440" s="12"/>
      <c r="BM440" s="12"/>
      <c r="BN440" s="12"/>
      <c r="BO440" s="12"/>
      <c r="BP440" s="12"/>
      <c r="BQ440" s="12"/>
      <c r="BR440" s="12"/>
      <c r="BS440" s="12"/>
      <c r="BV440" s="76"/>
      <c r="BW440" s="76"/>
      <c r="BX440" s="76"/>
      <c r="BY440" s="76"/>
      <c r="BZ440" s="76"/>
      <c r="CA440" s="76"/>
      <c r="CB440" s="76"/>
      <c r="CC440" s="76"/>
      <c r="CD440" s="76"/>
      <c r="CE440" s="76"/>
      <c r="CF440" s="76"/>
      <c r="CG440" s="76"/>
      <c r="CH440" s="76"/>
      <c r="CI440" s="76"/>
      <c r="CJ440" s="76"/>
      <c r="CK440" s="76"/>
      <c r="CL440" s="76"/>
      <c r="CM440" s="76"/>
      <c r="CN440" s="76"/>
      <c r="CO440" s="76"/>
      <c r="CP440" s="76"/>
      <c r="CQ440" s="76"/>
      <c r="CR440" s="76"/>
      <c r="CS440" s="76"/>
      <c r="CT440" s="76"/>
      <c r="CU440" s="76"/>
      <c r="CV440" s="76"/>
      <c r="CW440" s="76"/>
      <c r="CX440" s="76"/>
      <c r="CY440" s="76"/>
      <c r="CZ440" s="76"/>
      <c r="DA440" s="76"/>
      <c r="DB440" s="76"/>
      <c r="DC440" s="76"/>
      <c r="DD440" s="76"/>
      <c r="DE440" s="76"/>
      <c r="DF440" s="76"/>
      <c r="DG440" s="76"/>
      <c r="DH440" s="76"/>
      <c r="DI440" s="76"/>
      <c r="DJ440" s="76"/>
      <c r="DK440" s="76"/>
      <c r="DL440" s="76"/>
      <c r="DM440" s="76"/>
      <c r="DN440" s="76"/>
      <c r="DO440" s="76"/>
      <c r="DP440" s="76"/>
      <c r="DQ440" s="76"/>
      <c r="DR440" s="76"/>
      <c r="DS440" s="76"/>
      <c r="DT440" s="76"/>
      <c r="DU440" s="76"/>
      <c r="DV440" s="76"/>
      <c r="DW440" s="76"/>
      <c r="DX440" s="76"/>
      <c r="DY440" s="76"/>
      <c r="DZ440" s="76"/>
      <c r="EA440" s="76"/>
      <c r="EB440" s="76"/>
      <c r="EC440" s="76"/>
      <c r="ED440" s="76"/>
      <c r="EE440" s="76"/>
      <c r="EF440" s="76"/>
      <c r="EG440" s="76"/>
      <c r="EH440" s="76"/>
      <c r="EI440" s="76"/>
      <c r="EJ440" s="76"/>
      <c r="EK440" s="76"/>
      <c r="EL440" s="76"/>
      <c r="EM440" s="76"/>
      <c r="EN440" s="76"/>
      <c r="EO440" s="76"/>
      <c r="EP440" s="76"/>
      <c r="EQ440" s="76"/>
      <c r="ER440" s="76"/>
      <c r="ES440" s="76"/>
      <c r="ET440" s="76"/>
      <c r="EU440" s="76"/>
      <c r="EV440" s="76"/>
      <c r="EW440" s="76"/>
      <c r="EX440" s="76"/>
      <c r="EY440" s="76"/>
      <c r="EZ440" s="76"/>
      <c r="FA440" s="76"/>
      <c r="FB440" s="76"/>
      <c r="FC440" s="76"/>
      <c r="FD440" s="76"/>
      <c r="FE440" s="76"/>
      <c r="FF440" s="76"/>
      <c r="FG440" s="76"/>
      <c r="FH440" s="76"/>
      <c r="FI440" s="76"/>
      <c r="FJ440" s="76"/>
      <c r="FK440" s="76"/>
      <c r="FL440" s="76"/>
      <c r="FM440" s="76"/>
      <c r="FN440" s="76"/>
      <c r="FO440" s="76"/>
      <c r="FP440" s="76"/>
      <c r="FQ440" s="76"/>
      <c r="FR440" s="76"/>
      <c r="FS440" s="76"/>
      <c r="FT440" s="76"/>
      <c r="FU440" s="76"/>
      <c r="FV440" s="76"/>
      <c r="FW440" s="76"/>
      <c r="FX440" s="76"/>
      <c r="FY440" s="76"/>
      <c r="FZ440" s="76"/>
      <c r="GA440" s="76"/>
      <c r="GB440" s="76"/>
      <c r="GC440" s="76"/>
      <c r="GD440" s="76"/>
      <c r="GE440" s="76"/>
      <c r="GF440" s="76"/>
      <c r="GG440" s="76"/>
      <c r="GH440" s="76"/>
      <c r="GI440" s="76"/>
      <c r="GJ440" s="76"/>
      <c r="GK440" s="76"/>
      <c r="GL440" s="76"/>
      <c r="GM440" s="76"/>
      <c r="GN440" s="76"/>
      <c r="GO440" s="76"/>
      <c r="GP440" s="76"/>
      <c r="GQ440" s="76"/>
      <c r="GR440" s="76"/>
      <c r="GS440" s="76"/>
      <c r="GT440" s="76"/>
      <c r="GU440" s="76"/>
      <c r="GV440" s="76"/>
      <c r="GW440" s="76"/>
      <c r="GX440" s="76"/>
      <c r="GY440" s="76"/>
      <c r="GZ440" s="76"/>
      <c r="HA440" s="76"/>
      <c r="HB440" s="76"/>
      <c r="HC440" s="76"/>
      <c r="HD440" s="76"/>
      <c r="HE440" s="76"/>
      <c r="HF440" s="76"/>
      <c r="HG440" s="76"/>
      <c r="HH440" s="76"/>
      <c r="HI440" s="76"/>
      <c r="HJ440" s="76"/>
      <c r="HK440" s="76"/>
      <c r="HL440" s="76"/>
      <c r="HM440" s="76"/>
      <c r="HN440" s="76"/>
      <c r="HO440" s="76"/>
      <c r="HP440" s="76"/>
      <c r="HQ440" s="76"/>
      <c r="HR440" s="76"/>
      <c r="HS440" s="76"/>
      <c r="HT440" s="76"/>
      <c r="HU440" s="76"/>
      <c r="HV440" s="76"/>
      <c r="HW440" s="76"/>
      <c r="HX440" s="76"/>
      <c r="HY440" s="76"/>
      <c r="HZ440" s="76"/>
      <c r="IA440" s="76"/>
      <c r="IB440" s="76"/>
      <c r="IC440" s="76"/>
      <c r="ID440" s="76"/>
      <c r="IE440" s="76"/>
      <c r="IF440" s="76"/>
      <c r="IG440" s="76"/>
      <c r="IH440" s="76"/>
      <c r="II440" s="76"/>
      <c r="IJ440" s="76"/>
      <c r="IK440" s="76"/>
    </row>
    <row r="441" spans="1:245" s="125" customFormat="1">
      <c r="A441" s="19"/>
      <c r="B441" s="19"/>
      <c r="C441" s="19"/>
      <c r="D441" s="19"/>
      <c r="E441" s="89"/>
      <c r="F441" s="89"/>
      <c r="G441" s="19"/>
      <c r="H441" s="90"/>
      <c r="I441" s="90"/>
      <c r="J441" s="19"/>
      <c r="K441" s="19"/>
      <c r="L441" s="19"/>
      <c r="M441" s="19"/>
      <c r="N441" s="19"/>
      <c r="O441" s="19"/>
      <c r="P441" s="19"/>
      <c r="Q441" s="19"/>
      <c r="R441" s="141"/>
      <c r="S441" s="141"/>
      <c r="T441" s="141"/>
      <c r="U441" s="141"/>
      <c r="V441" s="141"/>
      <c r="W441" s="141"/>
      <c r="X441" s="141"/>
      <c r="Y441" s="141"/>
      <c r="Z441" s="19"/>
      <c r="AA441" s="19"/>
      <c r="AB441" s="19"/>
      <c r="AC441" s="138" t="str">
        <f>$R$3</f>
        <v>MODAL</v>
      </c>
      <c r="AD441" s="341">
        <v>1</v>
      </c>
      <c r="AE441" s="341">
        <v>2</v>
      </c>
      <c r="AF441" s="341">
        <v>3</v>
      </c>
      <c r="AG441" s="341">
        <v>4</v>
      </c>
      <c r="AH441" s="341">
        <v>5</v>
      </c>
      <c r="AI441" s="341">
        <v>6</v>
      </c>
      <c r="AJ441" s="341">
        <v>7</v>
      </c>
      <c r="AK441" s="341">
        <v>8</v>
      </c>
      <c r="AL441" s="341">
        <v>9</v>
      </c>
      <c r="AM441" s="341">
        <v>10</v>
      </c>
      <c r="AN441" s="341">
        <v>11</v>
      </c>
      <c r="AO441" s="342">
        <v>12</v>
      </c>
      <c r="AP441" s="20" t="s">
        <v>5</v>
      </c>
      <c r="AQ441" s="19"/>
      <c r="AR441" s="8"/>
      <c r="AS441" s="19"/>
      <c r="AT441" s="19"/>
      <c r="AU441" s="19"/>
      <c r="AV441" s="19"/>
      <c r="AW441" s="19"/>
      <c r="AX441" s="19"/>
      <c r="AY441" s="19"/>
      <c r="AZ441" s="19"/>
      <c r="BA441" s="19"/>
      <c r="BB441" s="19"/>
      <c r="BC441" s="19"/>
      <c r="BF441" s="12"/>
      <c r="BG441" s="12"/>
      <c r="BH441" s="12"/>
      <c r="BI441" s="12"/>
      <c r="BJ441" s="12"/>
      <c r="BK441" s="12"/>
      <c r="BL441" s="12"/>
      <c r="BM441" s="12"/>
      <c r="BN441" s="12"/>
      <c r="BO441" s="12"/>
      <c r="BP441" s="12"/>
      <c r="BQ441" s="12"/>
      <c r="BR441" s="12"/>
      <c r="BS441" s="12"/>
      <c r="BV441" s="76"/>
      <c r="BW441" s="76"/>
      <c r="BX441" s="76"/>
      <c r="BY441" s="76"/>
      <c r="BZ441" s="76"/>
      <c r="CA441" s="76"/>
      <c r="CB441" s="76"/>
      <c r="CC441" s="76"/>
      <c r="CD441" s="76"/>
      <c r="CE441" s="76"/>
      <c r="CF441" s="76"/>
      <c r="CG441" s="76"/>
      <c r="CH441" s="76"/>
      <c r="CI441" s="76"/>
      <c r="CJ441" s="76"/>
      <c r="CK441" s="76"/>
      <c r="CL441" s="76"/>
      <c r="CM441" s="76"/>
      <c r="CN441" s="76"/>
      <c r="CO441" s="76"/>
      <c r="CP441" s="76"/>
      <c r="CQ441" s="76"/>
      <c r="CR441" s="76"/>
      <c r="CS441" s="76"/>
      <c r="CT441" s="76"/>
      <c r="CU441" s="76"/>
      <c r="CV441" s="76"/>
      <c r="CW441" s="76"/>
      <c r="CX441" s="76"/>
      <c r="CY441" s="76"/>
      <c r="CZ441" s="76"/>
      <c r="DA441" s="76"/>
      <c r="DB441" s="76"/>
      <c r="DC441" s="76"/>
      <c r="DD441" s="76"/>
      <c r="DE441" s="76"/>
      <c r="DF441" s="76"/>
      <c r="DG441" s="76"/>
      <c r="DH441" s="76"/>
      <c r="DI441" s="76"/>
      <c r="DJ441" s="76"/>
      <c r="DK441" s="76"/>
      <c r="DL441" s="76"/>
      <c r="DM441" s="76"/>
      <c r="DN441" s="76"/>
      <c r="DO441" s="76"/>
      <c r="DP441" s="76"/>
      <c r="DQ441" s="76"/>
      <c r="DR441" s="76"/>
      <c r="DS441" s="76"/>
      <c r="DT441" s="76"/>
      <c r="DU441" s="76"/>
      <c r="DV441" s="76"/>
      <c r="DW441" s="76"/>
      <c r="DX441" s="76"/>
      <c r="DY441" s="76"/>
      <c r="DZ441" s="76"/>
      <c r="EA441" s="76"/>
      <c r="EB441" s="76"/>
      <c r="EC441" s="76"/>
      <c r="ED441" s="76"/>
      <c r="EE441" s="76"/>
      <c r="EF441" s="76"/>
      <c r="EG441" s="76"/>
      <c r="EH441" s="76"/>
      <c r="EI441" s="76"/>
      <c r="EJ441" s="76"/>
      <c r="EK441" s="76"/>
      <c r="EL441" s="76"/>
      <c r="EM441" s="76"/>
      <c r="EN441" s="76"/>
      <c r="EO441" s="76"/>
      <c r="EP441" s="76"/>
      <c r="EQ441" s="76"/>
      <c r="ER441" s="76"/>
      <c r="ES441" s="76"/>
      <c r="ET441" s="76"/>
      <c r="EU441" s="76"/>
      <c r="EV441" s="76"/>
      <c r="EW441" s="76"/>
      <c r="EX441" s="76"/>
      <c r="EY441" s="76"/>
      <c r="EZ441" s="76"/>
      <c r="FA441" s="76"/>
      <c r="FB441" s="76"/>
      <c r="FC441" s="76"/>
      <c r="FD441" s="76"/>
      <c r="FE441" s="76"/>
      <c r="FF441" s="76"/>
      <c r="FG441" s="76"/>
      <c r="FH441" s="76"/>
      <c r="FI441" s="76"/>
      <c r="FJ441" s="76"/>
      <c r="FK441" s="76"/>
      <c r="FL441" s="76"/>
      <c r="FM441" s="76"/>
      <c r="FN441" s="76"/>
      <c r="FO441" s="76"/>
      <c r="FP441" s="76"/>
      <c r="FQ441" s="76"/>
      <c r="FR441" s="76"/>
      <c r="FS441" s="76"/>
      <c r="FT441" s="76"/>
      <c r="FU441" s="76"/>
      <c r="FV441" s="76"/>
      <c r="FW441" s="76"/>
      <c r="FX441" s="76"/>
      <c r="FY441" s="76"/>
      <c r="FZ441" s="76"/>
      <c r="GA441" s="76"/>
      <c r="GB441" s="76"/>
      <c r="GC441" s="76"/>
      <c r="GD441" s="76"/>
      <c r="GE441" s="76"/>
      <c r="GF441" s="76"/>
      <c r="GG441" s="76"/>
      <c r="GH441" s="76"/>
      <c r="GI441" s="76"/>
      <c r="GJ441" s="76"/>
      <c r="GK441" s="76"/>
      <c r="GL441" s="76"/>
      <c r="GM441" s="76"/>
      <c r="GN441" s="76"/>
      <c r="GO441" s="76"/>
      <c r="GP441" s="76"/>
      <c r="GQ441" s="76"/>
      <c r="GR441" s="76"/>
      <c r="GS441" s="76"/>
      <c r="GT441" s="76"/>
      <c r="GU441" s="76"/>
      <c r="GV441" s="76"/>
      <c r="GW441" s="76"/>
      <c r="GX441" s="76"/>
      <c r="GY441" s="76"/>
      <c r="GZ441" s="76"/>
      <c r="HA441" s="76"/>
      <c r="HB441" s="76"/>
      <c r="HC441" s="76"/>
      <c r="HD441" s="76"/>
      <c r="HE441" s="76"/>
      <c r="HF441" s="76"/>
      <c r="HG441" s="76"/>
      <c r="HH441" s="76"/>
      <c r="HI441" s="76"/>
      <c r="HJ441" s="76"/>
      <c r="HK441" s="76"/>
      <c r="HL441" s="76"/>
      <c r="HM441" s="76"/>
      <c r="HN441" s="76"/>
      <c r="HO441" s="76"/>
      <c r="HP441" s="76"/>
      <c r="HQ441" s="76"/>
      <c r="HR441" s="76"/>
      <c r="HS441" s="76"/>
      <c r="HT441" s="76"/>
      <c r="HU441" s="76"/>
      <c r="HV441" s="76"/>
      <c r="HW441" s="76"/>
      <c r="HX441" s="76"/>
      <c r="HY441" s="76"/>
      <c r="HZ441" s="76"/>
      <c r="IA441" s="76"/>
      <c r="IB441" s="76"/>
      <c r="IC441" s="76"/>
      <c r="ID441" s="76"/>
      <c r="IE441" s="76"/>
      <c r="IF441" s="76"/>
      <c r="IG441" s="76"/>
      <c r="IH441" s="76"/>
      <c r="II441" s="76"/>
      <c r="IJ441" s="76"/>
      <c r="IK441" s="76"/>
    </row>
    <row r="442" spans="1:245" s="125" customFormat="1">
      <c r="A442" s="19"/>
      <c r="B442" s="19"/>
      <c r="C442" s="19"/>
      <c r="D442" s="19"/>
      <c r="E442" s="89"/>
      <c r="F442" s="89"/>
      <c r="G442" s="19"/>
      <c r="H442" s="90"/>
      <c r="I442" s="90"/>
      <c r="J442" s="19"/>
      <c r="K442" s="19"/>
      <c r="L442" s="19"/>
      <c r="M442" s="19"/>
      <c r="N442" s="19"/>
      <c r="O442" s="19"/>
      <c r="P442" s="19"/>
      <c r="Q442" s="19"/>
      <c r="R442" s="141"/>
      <c r="S442" s="141"/>
      <c r="T442" s="141"/>
      <c r="U442" s="141"/>
      <c r="V442" s="141"/>
      <c r="W442" s="141"/>
      <c r="X442" s="141"/>
      <c r="Y442" s="141"/>
      <c r="Z442" s="19"/>
      <c r="AA442" s="19"/>
      <c r="AB442" s="19"/>
      <c r="AC442" s="132" t="str">
        <f>$R$4</f>
        <v>(R1-R5)</v>
      </c>
      <c r="AD442" s="355" t="s">
        <v>74</v>
      </c>
      <c r="AE442" s="343" t="s">
        <v>75</v>
      </c>
      <c r="AF442" s="343" t="s">
        <v>76</v>
      </c>
      <c r="AG442" s="343" t="s">
        <v>77</v>
      </c>
      <c r="AH442" s="343" t="s">
        <v>78</v>
      </c>
      <c r="AI442" s="343" t="s">
        <v>79</v>
      </c>
      <c r="AJ442" s="343" t="s">
        <v>80</v>
      </c>
      <c r="AK442" s="343" t="s">
        <v>81</v>
      </c>
      <c r="AL442" s="343" t="s">
        <v>82</v>
      </c>
      <c r="AM442" s="343" t="s">
        <v>83</v>
      </c>
      <c r="AN442" s="343" t="s">
        <v>84</v>
      </c>
      <c r="AO442" s="344" t="s">
        <v>85</v>
      </c>
      <c r="AP442" s="356" t="s">
        <v>91</v>
      </c>
      <c r="AQ442" s="19"/>
      <c r="AR442" s="8"/>
      <c r="AS442" s="19"/>
      <c r="AT442" s="19"/>
      <c r="AU442" s="19"/>
      <c r="AV442" s="19"/>
      <c r="AW442" s="19"/>
      <c r="AX442" s="19"/>
      <c r="AY442" s="19"/>
      <c r="AZ442" s="19"/>
      <c r="BA442" s="19"/>
      <c r="BB442" s="19"/>
      <c r="BC442" s="19"/>
      <c r="BF442" s="12"/>
      <c r="BG442" s="12"/>
      <c r="BH442" s="12"/>
      <c r="BI442" s="12"/>
      <c r="BJ442" s="12"/>
      <c r="BK442" s="12"/>
      <c r="BL442" s="12"/>
      <c r="BM442" s="12"/>
      <c r="BN442" s="12"/>
      <c r="BO442" s="12"/>
      <c r="BP442" s="12"/>
      <c r="BQ442" s="12"/>
      <c r="BR442" s="12"/>
      <c r="BS442" s="12"/>
      <c r="BV442" s="76"/>
      <c r="BW442" s="76"/>
      <c r="BX442" s="76"/>
      <c r="BY442" s="76"/>
      <c r="BZ442" s="76"/>
      <c r="CA442" s="76"/>
      <c r="CB442" s="76"/>
      <c r="CC442" s="76"/>
      <c r="CD442" s="76"/>
      <c r="CE442" s="76"/>
      <c r="CF442" s="76"/>
      <c r="CG442" s="76"/>
      <c r="CH442" s="76"/>
      <c r="CI442" s="76"/>
      <c r="CJ442" s="76"/>
      <c r="CK442" s="76"/>
      <c r="CL442" s="76"/>
      <c r="CM442" s="76"/>
      <c r="CN442" s="76"/>
      <c r="CO442" s="76"/>
      <c r="CP442" s="76"/>
      <c r="CQ442" s="76"/>
      <c r="CR442" s="76"/>
      <c r="CS442" s="76"/>
      <c r="CT442" s="76"/>
      <c r="CU442" s="76"/>
      <c r="CV442" s="76"/>
      <c r="CW442" s="76"/>
      <c r="CX442" s="76"/>
      <c r="CY442" s="76"/>
      <c r="CZ442" s="76"/>
      <c r="DA442" s="76"/>
      <c r="DB442" s="76"/>
      <c r="DC442" s="76"/>
      <c r="DD442" s="76"/>
      <c r="DE442" s="76"/>
      <c r="DF442" s="76"/>
      <c r="DG442" s="76"/>
      <c r="DH442" s="76"/>
      <c r="DI442" s="76"/>
      <c r="DJ442" s="76"/>
      <c r="DK442" s="76"/>
      <c r="DL442" s="76"/>
      <c r="DM442" s="76"/>
      <c r="DN442" s="76"/>
      <c r="DO442" s="76"/>
      <c r="DP442" s="76"/>
      <c r="DQ442" s="76"/>
      <c r="DR442" s="76"/>
      <c r="DS442" s="76"/>
      <c r="DT442" s="76"/>
      <c r="DU442" s="76"/>
      <c r="DV442" s="76"/>
      <c r="DW442" s="76"/>
      <c r="DX442" s="76"/>
      <c r="DY442" s="76"/>
      <c r="DZ442" s="76"/>
      <c r="EA442" s="76"/>
      <c r="EB442" s="76"/>
      <c r="EC442" s="76"/>
      <c r="ED442" s="76"/>
      <c r="EE442" s="76"/>
      <c r="EF442" s="76"/>
      <c r="EG442" s="76"/>
      <c r="EH442" s="76"/>
      <c r="EI442" s="76"/>
      <c r="EJ442" s="76"/>
      <c r="EK442" s="76"/>
      <c r="EL442" s="76"/>
      <c r="EM442" s="76"/>
      <c r="EN442" s="76"/>
      <c r="EO442" s="76"/>
      <c r="EP442" s="76"/>
      <c r="EQ442" s="76"/>
      <c r="ER442" s="76"/>
      <c r="ES442" s="76"/>
      <c r="ET442" s="76"/>
      <c r="EU442" s="76"/>
      <c r="EV442" s="76"/>
      <c r="EW442" s="76"/>
      <c r="EX442" s="76"/>
      <c r="EY442" s="76"/>
      <c r="EZ442" s="76"/>
      <c r="FA442" s="76"/>
      <c r="FB442" s="76"/>
      <c r="FC442" s="76"/>
      <c r="FD442" s="76"/>
      <c r="FE442" s="76"/>
      <c r="FF442" s="76"/>
      <c r="FG442" s="76"/>
      <c r="FH442" s="76"/>
      <c r="FI442" s="76"/>
      <c r="FJ442" s="76"/>
      <c r="FK442" s="76"/>
      <c r="FL442" s="76"/>
      <c r="FM442" s="76"/>
      <c r="FN442" s="76"/>
      <c r="FO442" s="76"/>
      <c r="FP442" s="76"/>
      <c r="FQ442" s="76"/>
      <c r="FR442" s="76"/>
      <c r="FS442" s="76"/>
      <c r="FT442" s="76"/>
      <c r="FU442" s="76"/>
      <c r="FV442" s="76"/>
      <c r="FW442" s="76"/>
      <c r="FX442" s="76"/>
      <c r="FY442" s="76"/>
      <c r="FZ442" s="76"/>
      <c r="GA442" s="76"/>
      <c r="GB442" s="76"/>
      <c r="GC442" s="76"/>
      <c r="GD442" s="76"/>
      <c r="GE442" s="76"/>
      <c r="GF442" s="76"/>
      <c r="GG442" s="76"/>
      <c r="GH442" s="76"/>
      <c r="GI442" s="76"/>
      <c r="GJ442" s="76"/>
      <c r="GK442" s="76"/>
      <c r="GL442" s="76"/>
      <c r="GM442" s="76"/>
      <c r="GN442" s="76"/>
      <c r="GO442" s="76"/>
      <c r="GP442" s="76"/>
      <c r="GQ442" s="76"/>
      <c r="GR442" s="76"/>
      <c r="GS442" s="76"/>
      <c r="GT442" s="76"/>
      <c r="GU442" s="76"/>
      <c r="GV442" s="76"/>
      <c r="GW442" s="76"/>
      <c r="GX442" s="76"/>
      <c r="GY442" s="76"/>
      <c r="GZ442" s="76"/>
      <c r="HA442" s="76"/>
      <c r="HB442" s="76"/>
      <c r="HC442" s="76"/>
      <c r="HD442" s="76"/>
      <c r="HE442" s="76"/>
      <c r="HF442" s="76"/>
      <c r="HG442" s="76"/>
      <c r="HH442" s="76"/>
      <c r="HI442" s="76"/>
      <c r="HJ442" s="76"/>
      <c r="HK442" s="76"/>
      <c r="HL442" s="76"/>
      <c r="HM442" s="76"/>
      <c r="HN442" s="76"/>
      <c r="HO442" s="76"/>
      <c r="HP442" s="76"/>
      <c r="HQ442" s="76"/>
      <c r="HR442" s="76"/>
      <c r="HS442" s="76"/>
      <c r="HT442" s="76"/>
      <c r="HU442" s="76"/>
      <c r="HV442" s="76"/>
      <c r="HW442" s="76"/>
      <c r="HX442" s="76"/>
      <c r="HY442" s="76"/>
      <c r="HZ442" s="76"/>
      <c r="IA442" s="76"/>
      <c r="IB442" s="76"/>
      <c r="IC442" s="76"/>
      <c r="ID442" s="76"/>
      <c r="IE442" s="76"/>
      <c r="IF442" s="76"/>
      <c r="IG442" s="76"/>
      <c r="IH442" s="76"/>
      <c r="II442" s="76"/>
      <c r="IJ442" s="76"/>
      <c r="IK442" s="76"/>
    </row>
    <row r="443" spans="1:245" s="125" customFormat="1">
      <c r="A443" s="19"/>
      <c r="B443" s="19"/>
      <c r="C443" s="19"/>
      <c r="D443" s="19"/>
      <c r="E443" s="89"/>
      <c r="F443" s="89"/>
      <c r="G443" s="19"/>
      <c r="H443" s="90"/>
      <c r="I443" s="90"/>
      <c r="J443" s="19"/>
      <c r="K443" s="19"/>
      <c r="L443" s="19"/>
      <c r="M443" s="19"/>
      <c r="N443" s="19"/>
      <c r="O443" s="19"/>
      <c r="P443" s="19"/>
      <c r="Q443" s="19"/>
      <c r="R443" s="141"/>
      <c r="S443" s="141"/>
      <c r="T443" s="141"/>
      <c r="U443" s="141"/>
      <c r="V443" s="141"/>
      <c r="W443" s="141"/>
      <c r="X443" s="141"/>
      <c r="Y443" s="141"/>
      <c r="Z443" s="19"/>
      <c r="AA443" s="19"/>
      <c r="AB443" s="19"/>
      <c r="AC443" s="234">
        <v>0</v>
      </c>
      <c r="AD443" s="385" t="str">
        <f t="array" ref="AD443">IF(COUNT(IF($R$5:$R$84=$AC443,IF($G$5:$G$84=AD$441,$R$5:$R$84,""),""))=0,"-",AVERAGE(IF($R$5:$R$84=$AC443,IF($G$5:$G$84=AD$441,$H$5:$Q$84,"")))-$AC443)</f>
        <v>-</v>
      </c>
      <c r="AE443" s="385" t="str">
        <f t="array" ref="AE443">IF(COUNT(IF($R$5:$R$84=$AC443,IF($G$5:$G$84=AE$441,$R$5:$R$84,""),""))=0,"-",AVERAGE(IF($R$5:$R$84=$AC443,IF($G$5:$G$84=AE$441,$H$5:$Q$84,"")))-$AC443)</f>
        <v>-</v>
      </c>
      <c r="AF443" s="385" t="str">
        <f t="array" ref="AF443">IF(COUNT(IF($R$5:$R$84=$AC443,IF($G$5:$G$84=AF$441,$R$5:$R$84,""),""))=0,"-",AVERAGE(IF($R$5:$R$84=$AC443,IF($G$5:$G$84=AF$441,$H$5:$Q$84,"")))-$AC443)</f>
        <v>-</v>
      </c>
      <c r="AG443" s="385" t="str">
        <f t="array" ref="AG443">IF(COUNT(IF($R$5:$R$84=$AC443,IF($G$5:$G$84=AG$441,$R$5:$R$84,""),""))=0,"-",AVERAGE(IF($R$5:$R$84=$AC443,IF($G$5:$G$84=AG$441,$H$5:$Q$84,"")))-$AC443)</f>
        <v>-</v>
      </c>
      <c r="AH443" s="385" t="str">
        <f t="array" ref="AH443">IF(COUNT(IF($R$5:$R$84=$AC443,IF($G$5:$G$84=AH$441,$R$5:$R$84,""),""))=0,"-",AVERAGE(IF($R$5:$R$84=$AC443,IF($G$5:$G$84=AH$441,$H$5:$Q$84,"")))-$AC443)</f>
        <v>-</v>
      </c>
      <c r="AI443" s="385" t="str">
        <f t="array" ref="AI443">IF(COUNT(IF($R$5:$R$84=$AC443,IF($G$5:$G$84=AI$441,$R$5:$R$84,""),""))=0,"-",AVERAGE(IF($R$5:$R$84=$AC443,IF($G$5:$G$84=AI$441,$H$5:$Q$84,"")))-$AC443)</f>
        <v>-</v>
      </c>
      <c r="AJ443" s="385" t="str">
        <f t="array" ref="AJ443">IF(COUNT(IF($R$5:$R$84=$AC443,IF($G$5:$G$84=AJ$441,$R$5:$R$84,""),""))=0,"-",AVERAGE(IF($R$5:$R$84=$AC443,IF($G$5:$G$84=AJ$441,$H$5:$Q$84,"")))-$AC443)</f>
        <v>-</v>
      </c>
      <c r="AK443" s="385" t="str">
        <f t="array" ref="AK443">IF(COUNT(IF($R$5:$R$84=$AC443,IF($G$5:$G$84=AK$441,$R$5:$R$84,""),""))=0,"-",AVERAGE(IF($R$5:$R$84=$AC443,IF($G$5:$G$84=AK$441,$H$5:$Q$84,"")))-$AC443)</f>
        <v>-</v>
      </c>
      <c r="AL443" s="385" t="str">
        <f t="array" ref="AL443">IF(COUNT(IF($R$5:$R$84=$AC443,IF($G$5:$G$84=AL$441,$R$5:$R$84,""),""))=0,"-",AVERAGE(IF($R$5:$R$84=$AC443,IF($G$5:$G$84=AL$441,$H$5:$Q$84,"")))-$AC443)</f>
        <v>-</v>
      </c>
      <c r="AM443" s="385" t="str">
        <f t="array" ref="AM443">IF(COUNT(IF($R$5:$R$84=$AC443,IF($G$5:$G$84=AM$441,$R$5:$R$84,""),""))=0,"-",AVERAGE(IF($R$5:$R$84=$AC443,IF($G$5:$G$84=AM$441,$H$5:$Q$84,"")))-$AC443)</f>
        <v>-</v>
      </c>
      <c r="AN443" s="385" t="str">
        <f t="array" ref="AN443">IF(COUNT(IF($R$5:$R$84=$AC443,IF($G$5:$G$84=AN$441,$R$5:$R$84,""),""))=0,"-",AVERAGE(IF($R$5:$R$84=$AC443,IF($G$5:$G$84=AN$441,$H$5:$Q$84,"")))-$AC443)</f>
        <v>-</v>
      </c>
      <c r="AO443" s="385" t="str">
        <f t="array" ref="AO443">IF(COUNT(IF($R$5:$R$84=$AC443,IF($G$5:$G$84=AO$441,$R$5:$R$84,""),""))=0,"-",AVERAGE(IF($R$5:$R$84=$AC443,IF($G$5:$G$84=AO$441,$H$5:$Q$84,"")))-$AC443)</f>
        <v>-</v>
      </c>
      <c r="AP443" s="386" t="str">
        <f t="array" ref="AP443">IF(COUNT(AD443:AO443)=0,"-",AVERAGE(IF($R$5:$R$84=$AC443,$H$5:$Q$84,""))-$AC443)</f>
        <v>-</v>
      </c>
      <c r="AQ443" s="19"/>
      <c r="AR443" s="8"/>
      <c r="AS443" s="19"/>
      <c r="AT443" s="19"/>
      <c r="AU443" s="19"/>
      <c r="AV443" s="19"/>
      <c r="AW443" s="19"/>
      <c r="AX443" s="19"/>
      <c r="AY443" s="19"/>
      <c r="AZ443" s="19"/>
      <c r="BA443" s="19"/>
      <c r="BB443" s="19"/>
      <c r="BC443" s="19"/>
      <c r="BF443" s="12"/>
      <c r="BG443" s="12"/>
      <c r="BH443" s="12"/>
      <c r="BI443" s="12"/>
      <c r="BJ443" s="12"/>
      <c r="BK443" s="12"/>
      <c r="BL443" s="12"/>
      <c r="BM443" s="12"/>
      <c r="BN443" s="12"/>
      <c r="BO443" s="12"/>
      <c r="BP443" s="12"/>
      <c r="BQ443" s="12"/>
      <c r="BR443" s="12"/>
      <c r="BS443" s="12"/>
      <c r="BV443" s="76"/>
      <c r="BW443" s="76"/>
      <c r="BX443" s="76"/>
      <c r="BY443" s="76"/>
      <c r="BZ443" s="76"/>
      <c r="CA443" s="76"/>
      <c r="CB443" s="76"/>
      <c r="CC443" s="76"/>
      <c r="CD443" s="76"/>
      <c r="CE443" s="76"/>
      <c r="CF443" s="76"/>
      <c r="CG443" s="76"/>
      <c r="CH443" s="76"/>
      <c r="CI443" s="76"/>
      <c r="CJ443" s="76"/>
      <c r="CK443" s="76"/>
      <c r="CL443" s="76"/>
      <c r="CM443" s="76"/>
      <c r="CN443" s="76"/>
      <c r="CO443" s="76"/>
      <c r="CP443" s="76"/>
      <c r="CQ443" s="76"/>
      <c r="CR443" s="76"/>
      <c r="CS443" s="76"/>
      <c r="CT443" s="76"/>
      <c r="CU443" s="76"/>
      <c r="CV443" s="76"/>
      <c r="CW443" s="76"/>
      <c r="CX443" s="76"/>
      <c r="CY443" s="76"/>
      <c r="CZ443" s="76"/>
      <c r="DA443" s="76"/>
      <c r="DB443" s="76"/>
      <c r="DC443" s="76"/>
      <c r="DD443" s="76"/>
      <c r="DE443" s="76"/>
      <c r="DF443" s="76"/>
      <c r="DG443" s="76"/>
      <c r="DH443" s="76"/>
      <c r="DI443" s="76"/>
      <c r="DJ443" s="76"/>
      <c r="DK443" s="76"/>
      <c r="DL443" s="76"/>
      <c r="DM443" s="76"/>
      <c r="DN443" s="76"/>
      <c r="DO443" s="76"/>
      <c r="DP443" s="76"/>
      <c r="DQ443" s="76"/>
      <c r="DR443" s="76"/>
      <c r="DS443" s="76"/>
      <c r="DT443" s="76"/>
      <c r="DU443" s="76"/>
      <c r="DV443" s="76"/>
      <c r="DW443" s="76"/>
      <c r="DX443" s="76"/>
      <c r="DY443" s="76"/>
      <c r="DZ443" s="76"/>
      <c r="EA443" s="76"/>
      <c r="EB443" s="76"/>
      <c r="EC443" s="76"/>
      <c r="ED443" s="76"/>
      <c r="EE443" s="76"/>
      <c r="EF443" s="76"/>
      <c r="EG443" s="76"/>
      <c r="EH443" s="76"/>
      <c r="EI443" s="76"/>
      <c r="EJ443" s="76"/>
      <c r="EK443" s="76"/>
      <c r="EL443" s="76"/>
      <c r="EM443" s="76"/>
      <c r="EN443" s="76"/>
      <c r="EO443" s="76"/>
      <c r="EP443" s="76"/>
      <c r="EQ443" s="76"/>
      <c r="ER443" s="76"/>
      <c r="ES443" s="76"/>
      <c r="ET443" s="76"/>
      <c r="EU443" s="76"/>
      <c r="EV443" s="76"/>
      <c r="EW443" s="76"/>
      <c r="EX443" s="76"/>
      <c r="EY443" s="76"/>
      <c r="EZ443" s="76"/>
      <c r="FA443" s="76"/>
      <c r="FB443" s="76"/>
      <c r="FC443" s="76"/>
      <c r="FD443" s="76"/>
      <c r="FE443" s="76"/>
      <c r="FF443" s="76"/>
      <c r="FG443" s="76"/>
      <c r="FH443" s="76"/>
      <c r="FI443" s="76"/>
      <c r="FJ443" s="76"/>
      <c r="FK443" s="76"/>
      <c r="FL443" s="76"/>
      <c r="FM443" s="76"/>
      <c r="FN443" s="76"/>
      <c r="FO443" s="76"/>
      <c r="FP443" s="76"/>
      <c r="FQ443" s="76"/>
      <c r="FR443" s="76"/>
      <c r="FS443" s="76"/>
      <c r="FT443" s="76"/>
      <c r="FU443" s="76"/>
      <c r="FV443" s="76"/>
      <c r="FW443" s="76"/>
      <c r="FX443" s="76"/>
      <c r="FY443" s="76"/>
      <c r="FZ443" s="76"/>
      <c r="GA443" s="76"/>
      <c r="GB443" s="76"/>
      <c r="GC443" s="76"/>
      <c r="GD443" s="76"/>
      <c r="GE443" s="76"/>
      <c r="GF443" s="76"/>
      <c r="GG443" s="76"/>
      <c r="GH443" s="76"/>
      <c r="GI443" s="76"/>
      <c r="GJ443" s="76"/>
      <c r="GK443" s="76"/>
      <c r="GL443" s="76"/>
      <c r="GM443" s="76"/>
      <c r="GN443" s="76"/>
      <c r="GO443" s="76"/>
      <c r="GP443" s="76"/>
      <c r="GQ443" s="76"/>
      <c r="GR443" s="76"/>
      <c r="GS443" s="76"/>
      <c r="GT443" s="76"/>
      <c r="GU443" s="76"/>
      <c r="GV443" s="76"/>
      <c r="GW443" s="76"/>
      <c r="GX443" s="76"/>
      <c r="GY443" s="76"/>
      <c r="GZ443" s="76"/>
      <c r="HA443" s="76"/>
      <c r="HB443" s="76"/>
      <c r="HC443" s="76"/>
      <c r="HD443" s="76"/>
      <c r="HE443" s="76"/>
      <c r="HF443" s="76"/>
      <c r="HG443" s="76"/>
      <c r="HH443" s="76"/>
      <c r="HI443" s="76"/>
      <c r="HJ443" s="76"/>
      <c r="HK443" s="76"/>
      <c r="HL443" s="76"/>
      <c r="HM443" s="76"/>
      <c r="HN443" s="76"/>
      <c r="HO443" s="76"/>
      <c r="HP443" s="76"/>
      <c r="HQ443" s="76"/>
      <c r="HR443" s="76"/>
      <c r="HS443" s="76"/>
      <c r="HT443" s="76"/>
      <c r="HU443" s="76"/>
      <c r="HV443" s="76"/>
      <c r="HW443" s="76"/>
      <c r="HX443" s="76"/>
      <c r="HY443" s="76"/>
      <c r="HZ443" s="76"/>
      <c r="IA443" s="76"/>
      <c r="IB443" s="76"/>
      <c r="IC443" s="76"/>
      <c r="ID443" s="76"/>
      <c r="IE443" s="76"/>
      <c r="IF443" s="76"/>
      <c r="IG443" s="76"/>
      <c r="IH443" s="76"/>
      <c r="II443" s="76"/>
      <c r="IJ443" s="76"/>
      <c r="IK443" s="76"/>
    </row>
    <row r="444" spans="1:245" s="125" customFormat="1">
      <c r="A444" s="19"/>
      <c r="B444" s="19"/>
      <c r="C444" s="19"/>
      <c r="D444" s="19"/>
      <c r="E444" s="89"/>
      <c r="F444" s="89"/>
      <c r="G444" s="19"/>
      <c r="H444" s="90"/>
      <c r="I444" s="90"/>
      <c r="J444" s="19"/>
      <c r="K444" s="19"/>
      <c r="L444" s="19"/>
      <c r="M444" s="19"/>
      <c r="N444" s="19"/>
      <c r="O444" s="19"/>
      <c r="P444" s="19"/>
      <c r="Q444" s="19"/>
      <c r="R444" s="141"/>
      <c r="S444" s="141"/>
      <c r="T444" s="141"/>
      <c r="U444" s="141"/>
      <c r="V444" s="141"/>
      <c r="W444" s="141"/>
      <c r="X444" s="141"/>
      <c r="Y444" s="141"/>
      <c r="Z444" s="19"/>
      <c r="AA444" s="19"/>
      <c r="AB444" s="19"/>
      <c r="AC444" s="140">
        <v>1</v>
      </c>
      <c r="AD444" s="385" t="str">
        <f t="array" ref="AD444">IF(COUNT(IF($R$5:$R$84=$AC444,IF($G$5:$G$84=AD$441,$R$5:$R$84,""),""))=0,"-",AVERAGE(IF($R$5:$R$84=$AC444,IF($G$5:$G$84=AD$441,$H$5:$Q$84,"")))-$AC444)</f>
        <v>-</v>
      </c>
      <c r="AE444" s="385" t="str">
        <f t="array" ref="AE444">IF(COUNT(IF($R$5:$R$84=$AC444,IF($G$5:$G$84=AE$441,$R$5:$R$84,""),""))=0,"-",AVERAGE(IF($R$5:$R$84=$AC444,IF($G$5:$G$84=AE$441,$H$5:$Q$84,"")))-$AC444)</f>
        <v>-</v>
      </c>
      <c r="AF444" s="385" t="str">
        <f t="array" ref="AF444">IF(COUNT(IF($R$5:$R$84=$AC444,IF($G$5:$G$84=AF$441,$R$5:$R$84,""),""))=0,"-",AVERAGE(IF($R$5:$R$84=$AC444,IF($G$5:$G$84=AF$441,$H$5:$Q$84,"")))-$AC444)</f>
        <v>-</v>
      </c>
      <c r="AG444" s="385" t="str">
        <f t="array" ref="AG444">IF(COUNT(IF($R$5:$R$84=$AC444,IF($G$5:$G$84=AG$441,$R$5:$R$84,""),""))=0,"-",AVERAGE(IF($R$5:$R$84=$AC444,IF($G$5:$G$84=AG$441,$H$5:$Q$84,"")))-$AC444)</f>
        <v>-</v>
      </c>
      <c r="AH444" s="385" t="str">
        <f t="array" ref="AH444">IF(COUNT(IF($R$5:$R$84=$AC444,IF($G$5:$G$84=AH$441,$R$5:$R$84,""),""))=0,"-",AVERAGE(IF($R$5:$R$84=$AC444,IF($G$5:$G$84=AH$441,$H$5:$Q$84,"")))-$AC444)</f>
        <v>-</v>
      </c>
      <c r="AI444" s="385" t="str">
        <f t="array" ref="AI444">IF(COUNT(IF($R$5:$R$84=$AC444,IF($G$5:$G$84=AI$441,$R$5:$R$84,""),""))=0,"-",AVERAGE(IF($R$5:$R$84=$AC444,IF($G$5:$G$84=AI$441,$H$5:$Q$84,"")))-$AC444)</f>
        <v>-</v>
      </c>
      <c r="AJ444" s="385" t="str">
        <f t="array" ref="AJ444">IF(COUNT(IF($R$5:$R$84=$AC444,IF($G$5:$G$84=AJ$441,$R$5:$R$84,""),""))=0,"-",AVERAGE(IF($R$5:$R$84=$AC444,IF($G$5:$G$84=AJ$441,$H$5:$Q$84,"")))-$AC444)</f>
        <v>-</v>
      </c>
      <c r="AK444" s="385" t="str">
        <f t="array" ref="AK444">IF(COUNT(IF($R$5:$R$84=$AC444,IF($G$5:$G$84=AK$441,$R$5:$R$84,""),""))=0,"-",AVERAGE(IF($R$5:$R$84=$AC444,IF($G$5:$G$84=AK$441,$H$5:$Q$84,"")))-$AC444)</f>
        <v>-</v>
      </c>
      <c r="AL444" s="385" t="str">
        <f t="array" ref="AL444">IF(COUNT(IF($R$5:$R$84=$AC444,IF($G$5:$G$84=AL$441,$R$5:$R$84,""),""))=0,"-",AVERAGE(IF($R$5:$R$84=$AC444,IF($G$5:$G$84=AL$441,$H$5:$Q$84,"")))-$AC444)</f>
        <v>-</v>
      </c>
      <c r="AM444" s="385" t="str">
        <f t="array" ref="AM444">IF(COUNT(IF($R$5:$R$84=$AC444,IF($G$5:$G$84=AM$441,$R$5:$R$84,""),""))=0,"-",AVERAGE(IF($R$5:$R$84=$AC444,IF($G$5:$G$84=AM$441,$H$5:$Q$84,"")))-$AC444)</f>
        <v>-</v>
      </c>
      <c r="AN444" s="385" t="str">
        <f t="array" ref="AN444">IF(COUNT(IF($R$5:$R$84=$AC444,IF($G$5:$G$84=AN$441,$R$5:$R$84,""),""))=0,"-",AVERAGE(IF($R$5:$R$84=$AC444,IF($G$5:$G$84=AN$441,$H$5:$Q$84,"")))-$AC444)</f>
        <v>-</v>
      </c>
      <c r="AO444" s="385" t="str">
        <f t="array" ref="AO444">IF(COUNT(IF($R$5:$R$84=$AC444,IF($G$5:$G$84=AO$441,$R$5:$R$84,""),""))=0,"-",AVERAGE(IF($R$5:$R$84=$AC444,IF($G$5:$G$84=AO$441,$H$5:$Q$84,"")))-$AC444)</f>
        <v>-</v>
      </c>
      <c r="AP444" s="387" t="str">
        <f t="array" ref="AP444">IF(COUNT(AD444:AO444)=0,"-",AVERAGE(IF($R$5:$R$84=$AC444,$H$5:$Q$84,""))-$AC444)</f>
        <v>-</v>
      </c>
      <c r="AQ444" s="19"/>
      <c r="AR444" s="8"/>
      <c r="AS444" s="19"/>
      <c r="AT444" s="19"/>
      <c r="AU444" s="19"/>
      <c r="AV444" s="19"/>
      <c r="AW444" s="19"/>
      <c r="AX444" s="19"/>
      <c r="AY444" s="19"/>
      <c r="AZ444" s="19"/>
      <c r="BA444" s="19"/>
      <c r="BB444" s="19"/>
      <c r="BC444" s="19"/>
      <c r="BF444" s="12"/>
      <c r="BG444" s="12"/>
      <c r="BH444" s="12"/>
      <c r="BI444" s="12"/>
      <c r="BJ444" s="12"/>
      <c r="BK444" s="12"/>
      <c r="BL444" s="12"/>
      <c r="BM444" s="12"/>
      <c r="BN444" s="12"/>
      <c r="BO444" s="12"/>
      <c r="BP444" s="12"/>
      <c r="BQ444" s="12"/>
      <c r="BR444" s="12"/>
      <c r="BS444" s="12"/>
      <c r="BV444" s="76"/>
      <c r="BW444" s="76"/>
      <c r="BX444" s="76"/>
      <c r="BY444" s="76"/>
      <c r="BZ444" s="76"/>
      <c r="CA444" s="76"/>
      <c r="CB444" s="76"/>
      <c r="CC444" s="76"/>
      <c r="CD444" s="76"/>
      <c r="CE444" s="76"/>
      <c r="CF444" s="76"/>
      <c r="CG444" s="76"/>
      <c r="CH444" s="76"/>
      <c r="CI444" s="76"/>
      <c r="CJ444" s="76"/>
      <c r="CK444" s="76"/>
      <c r="CL444" s="76"/>
      <c r="CM444" s="76"/>
      <c r="CN444" s="76"/>
      <c r="CO444" s="76"/>
      <c r="CP444" s="76"/>
      <c r="CQ444" s="76"/>
      <c r="CR444" s="76"/>
      <c r="CS444" s="76"/>
      <c r="CT444" s="76"/>
      <c r="CU444" s="76"/>
      <c r="CV444" s="76"/>
      <c r="CW444" s="76"/>
      <c r="CX444" s="76"/>
      <c r="CY444" s="76"/>
      <c r="CZ444" s="76"/>
      <c r="DA444" s="76"/>
      <c r="DB444" s="76"/>
      <c r="DC444" s="76"/>
      <c r="DD444" s="76"/>
      <c r="DE444" s="76"/>
      <c r="DF444" s="76"/>
      <c r="DG444" s="76"/>
      <c r="DH444" s="76"/>
      <c r="DI444" s="76"/>
      <c r="DJ444" s="76"/>
      <c r="DK444" s="76"/>
      <c r="DL444" s="76"/>
      <c r="DM444" s="76"/>
      <c r="DN444" s="76"/>
      <c r="DO444" s="76"/>
      <c r="DP444" s="76"/>
      <c r="DQ444" s="76"/>
      <c r="DR444" s="76"/>
      <c r="DS444" s="76"/>
      <c r="DT444" s="76"/>
      <c r="DU444" s="76"/>
      <c r="DV444" s="76"/>
      <c r="DW444" s="76"/>
      <c r="DX444" s="76"/>
      <c r="DY444" s="76"/>
      <c r="DZ444" s="76"/>
      <c r="EA444" s="76"/>
      <c r="EB444" s="76"/>
      <c r="EC444" s="76"/>
      <c r="ED444" s="76"/>
      <c r="EE444" s="76"/>
      <c r="EF444" s="76"/>
      <c r="EG444" s="76"/>
      <c r="EH444" s="76"/>
      <c r="EI444" s="76"/>
      <c r="EJ444" s="76"/>
      <c r="EK444" s="76"/>
      <c r="EL444" s="76"/>
      <c r="EM444" s="76"/>
      <c r="EN444" s="76"/>
      <c r="EO444" s="76"/>
      <c r="EP444" s="76"/>
      <c r="EQ444" s="76"/>
      <c r="ER444" s="76"/>
      <c r="ES444" s="76"/>
      <c r="ET444" s="76"/>
      <c r="EU444" s="76"/>
      <c r="EV444" s="76"/>
      <c r="EW444" s="76"/>
      <c r="EX444" s="76"/>
      <c r="EY444" s="76"/>
      <c r="EZ444" s="76"/>
      <c r="FA444" s="76"/>
      <c r="FB444" s="76"/>
      <c r="FC444" s="76"/>
      <c r="FD444" s="76"/>
      <c r="FE444" s="76"/>
      <c r="FF444" s="76"/>
      <c r="FG444" s="76"/>
      <c r="FH444" s="76"/>
      <c r="FI444" s="76"/>
      <c r="FJ444" s="76"/>
      <c r="FK444" s="76"/>
      <c r="FL444" s="76"/>
      <c r="FM444" s="76"/>
      <c r="FN444" s="76"/>
      <c r="FO444" s="76"/>
      <c r="FP444" s="76"/>
      <c r="FQ444" s="76"/>
      <c r="FR444" s="76"/>
      <c r="FS444" s="76"/>
      <c r="FT444" s="76"/>
      <c r="FU444" s="76"/>
      <c r="FV444" s="76"/>
      <c r="FW444" s="76"/>
      <c r="FX444" s="76"/>
      <c r="FY444" s="76"/>
      <c r="FZ444" s="76"/>
      <c r="GA444" s="76"/>
      <c r="GB444" s="76"/>
      <c r="GC444" s="76"/>
      <c r="GD444" s="76"/>
      <c r="GE444" s="76"/>
      <c r="GF444" s="76"/>
      <c r="GG444" s="76"/>
      <c r="GH444" s="76"/>
      <c r="GI444" s="76"/>
      <c r="GJ444" s="76"/>
      <c r="GK444" s="76"/>
      <c r="GL444" s="76"/>
      <c r="GM444" s="76"/>
      <c r="GN444" s="76"/>
      <c r="GO444" s="76"/>
      <c r="GP444" s="76"/>
      <c r="GQ444" s="76"/>
      <c r="GR444" s="76"/>
      <c r="GS444" s="76"/>
      <c r="GT444" s="76"/>
      <c r="GU444" s="76"/>
      <c r="GV444" s="76"/>
      <c r="GW444" s="76"/>
      <c r="GX444" s="76"/>
      <c r="GY444" s="76"/>
      <c r="GZ444" s="76"/>
      <c r="HA444" s="76"/>
      <c r="HB444" s="76"/>
      <c r="HC444" s="76"/>
      <c r="HD444" s="76"/>
      <c r="HE444" s="76"/>
      <c r="HF444" s="76"/>
      <c r="HG444" s="76"/>
      <c r="HH444" s="76"/>
      <c r="HI444" s="76"/>
      <c r="HJ444" s="76"/>
      <c r="HK444" s="76"/>
      <c r="HL444" s="76"/>
      <c r="HM444" s="76"/>
      <c r="HN444" s="76"/>
      <c r="HO444" s="76"/>
      <c r="HP444" s="76"/>
      <c r="HQ444" s="76"/>
      <c r="HR444" s="76"/>
      <c r="HS444" s="76"/>
      <c r="HT444" s="76"/>
      <c r="HU444" s="76"/>
      <c r="HV444" s="76"/>
      <c r="HW444" s="76"/>
      <c r="HX444" s="76"/>
      <c r="HY444" s="76"/>
      <c r="HZ444" s="76"/>
      <c r="IA444" s="76"/>
      <c r="IB444" s="76"/>
      <c r="IC444" s="76"/>
      <c r="ID444" s="76"/>
      <c r="IE444" s="76"/>
      <c r="IF444" s="76"/>
      <c r="IG444" s="76"/>
      <c r="IH444" s="76"/>
      <c r="II444" s="76"/>
      <c r="IJ444" s="76"/>
      <c r="IK444" s="76"/>
    </row>
    <row r="445" spans="1:245" s="125" customFormat="1">
      <c r="A445" s="19"/>
      <c r="B445" s="19"/>
      <c r="C445" s="19"/>
      <c r="D445" s="19"/>
      <c r="E445" s="89"/>
      <c r="F445" s="89"/>
      <c r="G445" s="19"/>
      <c r="H445" s="90"/>
      <c r="I445" s="90"/>
      <c r="J445" s="19"/>
      <c r="K445" s="19"/>
      <c r="L445" s="19"/>
      <c r="M445" s="19"/>
      <c r="N445" s="19"/>
      <c r="O445" s="19"/>
      <c r="P445" s="19"/>
      <c r="Q445" s="19"/>
      <c r="R445" s="141"/>
      <c r="S445" s="141"/>
      <c r="T445" s="141"/>
      <c r="U445" s="141"/>
      <c r="V445" s="141"/>
      <c r="W445" s="141"/>
      <c r="X445" s="141"/>
      <c r="Y445" s="141"/>
      <c r="Z445" s="19"/>
      <c r="AA445" s="19"/>
      <c r="AB445" s="19"/>
      <c r="AC445" s="140">
        <v>2</v>
      </c>
      <c r="AD445" s="385">
        <f t="array" ref="AD445">IF(COUNT(IF($R$5:$R$84=$AC445,IF($G$5:$G$84=AD$441,$R$5:$R$84,""),""))=0,"-",AVERAGE(IF($R$5:$R$84=$AC445,IF($G$5:$G$84=AD$441,$H$5:$Q$84,"")))-$AC445)</f>
        <v>4.9999999999999822E-2</v>
      </c>
      <c r="AE445" s="385" t="str">
        <f t="array" ref="AE445">IF(COUNT(IF($R$5:$R$84=$AC445,IF($G$5:$G$84=AE$441,$R$5:$R$84,""),""))=0,"-",AVERAGE(IF($R$5:$R$84=$AC445,IF($G$5:$G$84=AE$441,$H$5:$Q$84,"")))-$AC445)</f>
        <v>-</v>
      </c>
      <c r="AF445" s="385" t="str">
        <f t="array" ref="AF445">IF(COUNT(IF($R$5:$R$84=$AC445,IF($G$5:$G$84=AF$441,$R$5:$R$84,""),""))=0,"-",AVERAGE(IF($R$5:$R$84=$AC445,IF($G$5:$G$84=AF$441,$H$5:$Q$84,"")))-$AC445)</f>
        <v>-</v>
      </c>
      <c r="AG445" s="385" t="str">
        <f t="array" ref="AG445">IF(COUNT(IF($R$5:$R$84=$AC445,IF($G$5:$G$84=AG$441,$R$5:$R$84,""),""))=0,"-",AVERAGE(IF($R$5:$R$84=$AC445,IF($G$5:$G$84=AG$441,$H$5:$Q$84,"")))-$AC445)</f>
        <v>-</v>
      </c>
      <c r="AH445" s="385" t="str">
        <f t="array" ref="AH445">IF(COUNT(IF($R$5:$R$84=$AC445,IF($G$5:$G$84=AH$441,$R$5:$R$84,""),""))=0,"-",AVERAGE(IF($R$5:$R$84=$AC445,IF($G$5:$G$84=AH$441,$H$5:$Q$84,"")))-$AC445)</f>
        <v>-</v>
      </c>
      <c r="AI445" s="385" t="str">
        <f t="array" ref="AI445">IF(COUNT(IF($R$5:$R$84=$AC445,IF($G$5:$G$84=AI$441,$R$5:$R$84,""),""))=0,"-",AVERAGE(IF($R$5:$R$84=$AC445,IF($G$5:$G$84=AI$441,$H$5:$Q$84,"")))-$AC445)</f>
        <v>-</v>
      </c>
      <c r="AJ445" s="385" t="str">
        <f t="array" ref="AJ445">IF(COUNT(IF($R$5:$R$84=$AC445,IF($G$5:$G$84=AJ$441,$R$5:$R$84,""),""))=0,"-",AVERAGE(IF($R$5:$R$84=$AC445,IF($G$5:$G$84=AJ$441,$H$5:$Q$84,"")))-$AC445)</f>
        <v>-</v>
      </c>
      <c r="AK445" s="385" t="str">
        <f t="array" ref="AK445">IF(COUNT(IF($R$5:$R$84=$AC445,IF($G$5:$G$84=AK$441,$R$5:$R$84,""),""))=0,"-",AVERAGE(IF($R$5:$R$84=$AC445,IF($G$5:$G$84=AK$441,$H$5:$Q$84,"")))-$AC445)</f>
        <v>-</v>
      </c>
      <c r="AL445" s="385" t="str">
        <f t="array" ref="AL445">IF(COUNT(IF($R$5:$R$84=$AC445,IF($G$5:$G$84=AL$441,$R$5:$R$84,""),""))=0,"-",AVERAGE(IF($R$5:$R$84=$AC445,IF($G$5:$G$84=AL$441,$H$5:$Q$84,"")))-$AC445)</f>
        <v>-</v>
      </c>
      <c r="AM445" s="385" t="str">
        <f t="array" ref="AM445">IF(COUNT(IF($R$5:$R$84=$AC445,IF($G$5:$G$84=AM$441,$R$5:$R$84,""),""))=0,"-",AVERAGE(IF($R$5:$R$84=$AC445,IF($G$5:$G$84=AM$441,$H$5:$Q$84,"")))-$AC445)</f>
        <v>-</v>
      </c>
      <c r="AN445" s="385" t="str">
        <f t="array" ref="AN445">IF(COUNT(IF($R$5:$R$84=$AC445,IF($G$5:$G$84=AN$441,$R$5:$R$84,""),""))=0,"-",AVERAGE(IF($R$5:$R$84=$AC445,IF($G$5:$G$84=AN$441,$H$5:$Q$84,"")))-$AC445)</f>
        <v>-</v>
      </c>
      <c r="AO445" s="385" t="str">
        <f t="array" ref="AO445">IF(COUNT(IF($R$5:$R$84=$AC445,IF($G$5:$G$84=AO$441,$R$5:$R$84,""),""))=0,"-",AVERAGE(IF($R$5:$R$84=$AC445,IF($G$5:$G$84=AO$441,$H$5:$Q$84,"")))-$AC445)</f>
        <v>-</v>
      </c>
      <c r="AP445" s="387">
        <f t="array" ref="AP445">IF(COUNT(AD445:AO445)=0,"-",AVERAGE(IF($R$5:$R$84=$AC445,$H$5:$Q$84,""))-$AC445)</f>
        <v>4.9999999999999822E-2</v>
      </c>
      <c r="AQ445" s="19"/>
      <c r="AR445" s="8"/>
      <c r="AS445" s="19"/>
      <c r="AT445" s="19"/>
      <c r="AU445" s="19"/>
      <c r="AV445" s="19"/>
      <c r="AW445" s="19"/>
      <c r="AX445" s="19"/>
      <c r="AY445" s="19"/>
      <c r="AZ445" s="19"/>
      <c r="BA445" s="19"/>
      <c r="BB445" s="19"/>
      <c r="BC445" s="19"/>
      <c r="BF445" s="12"/>
      <c r="BG445" s="12"/>
      <c r="BH445" s="12"/>
      <c r="BI445" s="12"/>
      <c r="BJ445" s="12"/>
      <c r="BK445" s="12"/>
      <c r="BL445" s="12"/>
      <c r="BM445" s="12"/>
      <c r="BN445" s="12"/>
      <c r="BO445" s="12"/>
      <c r="BP445" s="12"/>
      <c r="BQ445" s="12"/>
      <c r="BR445" s="12"/>
      <c r="BS445" s="12"/>
      <c r="BV445" s="76"/>
      <c r="BW445" s="76"/>
      <c r="BX445" s="76"/>
      <c r="BY445" s="76"/>
      <c r="BZ445" s="76"/>
      <c r="CA445" s="76"/>
      <c r="CB445" s="76"/>
      <c r="CC445" s="76"/>
      <c r="CD445" s="76"/>
      <c r="CE445" s="76"/>
      <c r="CF445" s="76"/>
      <c r="CG445" s="76"/>
      <c r="CH445" s="76"/>
      <c r="CI445" s="76"/>
      <c r="CJ445" s="76"/>
      <c r="CK445" s="76"/>
      <c r="CL445" s="76"/>
      <c r="CM445" s="76"/>
      <c r="CN445" s="76"/>
      <c r="CO445" s="76"/>
      <c r="CP445" s="76"/>
      <c r="CQ445" s="76"/>
      <c r="CR445" s="76"/>
      <c r="CS445" s="76"/>
      <c r="CT445" s="76"/>
      <c r="CU445" s="76"/>
      <c r="CV445" s="76"/>
      <c r="CW445" s="76"/>
      <c r="CX445" s="76"/>
      <c r="CY445" s="76"/>
      <c r="CZ445" s="76"/>
      <c r="DA445" s="76"/>
      <c r="DB445" s="76"/>
      <c r="DC445" s="76"/>
      <c r="DD445" s="76"/>
      <c r="DE445" s="76"/>
      <c r="DF445" s="76"/>
      <c r="DG445" s="76"/>
      <c r="DH445" s="76"/>
      <c r="DI445" s="76"/>
      <c r="DJ445" s="76"/>
      <c r="DK445" s="76"/>
      <c r="DL445" s="76"/>
      <c r="DM445" s="76"/>
      <c r="DN445" s="76"/>
      <c r="DO445" s="76"/>
      <c r="DP445" s="76"/>
      <c r="DQ445" s="76"/>
      <c r="DR445" s="76"/>
      <c r="DS445" s="76"/>
      <c r="DT445" s="76"/>
      <c r="DU445" s="76"/>
      <c r="DV445" s="76"/>
      <c r="DW445" s="76"/>
      <c r="DX445" s="76"/>
      <c r="DY445" s="76"/>
      <c r="DZ445" s="76"/>
      <c r="EA445" s="76"/>
      <c r="EB445" s="76"/>
      <c r="EC445" s="76"/>
      <c r="ED445" s="76"/>
      <c r="EE445" s="76"/>
      <c r="EF445" s="76"/>
      <c r="EG445" s="76"/>
      <c r="EH445" s="76"/>
      <c r="EI445" s="76"/>
      <c r="EJ445" s="76"/>
      <c r="EK445" s="76"/>
      <c r="EL445" s="76"/>
      <c r="EM445" s="76"/>
      <c r="EN445" s="76"/>
      <c r="EO445" s="76"/>
      <c r="EP445" s="76"/>
      <c r="EQ445" s="76"/>
      <c r="ER445" s="76"/>
      <c r="ES445" s="76"/>
      <c r="ET445" s="76"/>
      <c r="EU445" s="76"/>
      <c r="EV445" s="76"/>
      <c r="EW445" s="76"/>
      <c r="EX445" s="76"/>
      <c r="EY445" s="76"/>
      <c r="EZ445" s="76"/>
      <c r="FA445" s="76"/>
      <c r="FB445" s="76"/>
      <c r="FC445" s="76"/>
      <c r="FD445" s="76"/>
      <c r="FE445" s="76"/>
      <c r="FF445" s="76"/>
      <c r="FG445" s="76"/>
      <c r="FH445" s="76"/>
      <c r="FI445" s="76"/>
      <c r="FJ445" s="76"/>
      <c r="FK445" s="76"/>
      <c r="FL445" s="76"/>
      <c r="FM445" s="76"/>
      <c r="FN445" s="76"/>
      <c r="FO445" s="76"/>
      <c r="FP445" s="76"/>
      <c r="FQ445" s="76"/>
      <c r="FR445" s="76"/>
      <c r="FS445" s="76"/>
      <c r="FT445" s="76"/>
      <c r="FU445" s="76"/>
      <c r="FV445" s="76"/>
      <c r="FW445" s="76"/>
      <c r="FX445" s="76"/>
      <c r="FY445" s="76"/>
      <c r="FZ445" s="76"/>
      <c r="GA445" s="76"/>
      <c r="GB445" s="76"/>
      <c r="GC445" s="76"/>
      <c r="GD445" s="76"/>
      <c r="GE445" s="76"/>
      <c r="GF445" s="76"/>
      <c r="GG445" s="76"/>
      <c r="GH445" s="76"/>
      <c r="GI445" s="76"/>
      <c r="GJ445" s="76"/>
      <c r="GK445" s="76"/>
      <c r="GL445" s="76"/>
      <c r="GM445" s="76"/>
      <c r="GN445" s="76"/>
      <c r="GO445" s="76"/>
      <c r="GP445" s="76"/>
      <c r="GQ445" s="76"/>
      <c r="GR445" s="76"/>
      <c r="GS445" s="76"/>
      <c r="GT445" s="76"/>
      <c r="GU445" s="76"/>
      <c r="GV445" s="76"/>
      <c r="GW445" s="76"/>
      <c r="GX445" s="76"/>
      <c r="GY445" s="76"/>
      <c r="GZ445" s="76"/>
      <c r="HA445" s="76"/>
      <c r="HB445" s="76"/>
      <c r="HC445" s="76"/>
      <c r="HD445" s="76"/>
      <c r="HE445" s="76"/>
      <c r="HF445" s="76"/>
      <c r="HG445" s="76"/>
      <c r="HH445" s="76"/>
      <c r="HI445" s="76"/>
      <c r="HJ445" s="76"/>
      <c r="HK445" s="76"/>
      <c r="HL445" s="76"/>
      <c r="HM445" s="76"/>
      <c r="HN445" s="76"/>
      <c r="HO445" s="76"/>
      <c r="HP445" s="76"/>
      <c r="HQ445" s="76"/>
      <c r="HR445" s="76"/>
      <c r="HS445" s="76"/>
      <c r="HT445" s="76"/>
      <c r="HU445" s="76"/>
      <c r="HV445" s="76"/>
      <c r="HW445" s="76"/>
      <c r="HX445" s="76"/>
      <c r="HY445" s="76"/>
      <c r="HZ445" s="76"/>
      <c r="IA445" s="76"/>
      <c r="IB445" s="76"/>
      <c r="IC445" s="76"/>
      <c r="ID445" s="76"/>
      <c r="IE445" s="76"/>
      <c r="IF445" s="76"/>
      <c r="IG445" s="76"/>
      <c r="IH445" s="76"/>
      <c r="II445" s="76"/>
      <c r="IJ445" s="76"/>
      <c r="IK445" s="76"/>
    </row>
    <row r="446" spans="1:245" s="125" customFormat="1">
      <c r="A446" s="19"/>
      <c r="B446" s="19"/>
      <c r="C446" s="19"/>
      <c r="D446" s="19"/>
      <c r="E446" s="89"/>
      <c r="F446" s="89"/>
      <c r="G446" s="19"/>
      <c r="H446" s="90"/>
      <c r="I446" s="90"/>
      <c r="J446" s="19"/>
      <c r="K446" s="19"/>
      <c r="L446" s="19"/>
      <c r="M446" s="19"/>
      <c r="N446" s="19"/>
      <c r="O446" s="19"/>
      <c r="P446" s="19"/>
      <c r="Q446" s="19"/>
      <c r="R446" s="141"/>
      <c r="S446" s="141"/>
      <c r="T446" s="141"/>
      <c r="U446" s="141"/>
      <c r="V446" s="141"/>
      <c r="W446" s="141"/>
      <c r="X446" s="141"/>
      <c r="Y446" s="141"/>
      <c r="Z446" s="19"/>
      <c r="AA446" s="19"/>
      <c r="AB446" s="19"/>
      <c r="AC446" s="140">
        <v>3</v>
      </c>
      <c r="AD446" s="385">
        <f t="array" ref="AD446">IF(COUNT(IF($R$5:$R$84=$AC446,IF($G$5:$G$84=AD$441,$R$5:$R$84,""),""))=0,"-",AVERAGE(IF($R$5:$R$84=$AC446,IF($G$5:$G$84=AD$441,$H$5:$Q$84,"")))-$AC446)</f>
        <v>0.15942028985507228</v>
      </c>
      <c r="AE446" s="385" t="str">
        <f t="array" ref="AE446">IF(COUNT(IF($R$5:$R$84=$AC446,IF($G$5:$G$84=AE$441,$R$5:$R$84,""),""))=0,"-",AVERAGE(IF($R$5:$R$84=$AC446,IF($G$5:$G$84=AE$441,$H$5:$Q$84,"")))-$AC446)</f>
        <v>-</v>
      </c>
      <c r="AF446" s="385">
        <f t="array" ref="AF446">IF(COUNT(IF($R$5:$R$84=$AC446,IF($G$5:$G$84=AF$441,$R$5:$R$84,""),""))=0,"-",AVERAGE(IF($R$5:$R$84=$AC446,IF($G$5:$G$84=AF$441,$H$5:$Q$84,"")))-$AC446)</f>
        <v>0</v>
      </c>
      <c r="AG446" s="385" t="str">
        <f t="array" ref="AG446">IF(COUNT(IF($R$5:$R$84=$AC446,IF($G$5:$G$84=AG$441,$R$5:$R$84,""),""))=0,"-",AVERAGE(IF($R$5:$R$84=$AC446,IF($G$5:$G$84=AG$441,$H$5:$Q$84,"")))-$AC446)</f>
        <v>-</v>
      </c>
      <c r="AH446" s="385" t="str">
        <f t="array" ref="AH446">IF(COUNT(IF($R$5:$R$84=$AC446,IF($G$5:$G$84=AH$441,$R$5:$R$84,""),""))=0,"-",AVERAGE(IF($R$5:$R$84=$AC446,IF($G$5:$G$84=AH$441,$H$5:$Q$84,"")))-$AC446)</f>
        <v>-</v>
      </c>
      <c r="AI446" s="385" t="str">
        <f t="array" ref="AI446">IF(COUNT(IF($R$5:$R$84=$AC446,IF($G$5:$G$84=AI$441,$R$5:$R$84,""),""))=0,"-",AVERAGE(IF($R$5:$R$84=$AC446,IF($G$5:$G$84=AI$441,$H$5:$Q$84,"")))-$AC446)</f>
        <v>-</v>
      </c>
      <c r="AJ446" s="385" t="str">
        <f t="array" ref="AJ446">IF(COUNT(IF($R$5:$R$84=$AC446,IF($G$5:$G$84=AJ$441,$R$5:$R$84,""),""))=0,"-",AVERAGE(IF($R$5:$R$84=$AC446,IF($G$5:$G$84=AJ$441,$H$5:$Q$84,"")))-$AC446)</f>
        <v>-</v>
      </c>
      <c r="AK446" s="385" t="str">
        <f t="array" ref="AK446">IF(COUNT(IF($R$5:$R$84=$AC446,IF($G$5:$G$84=AK$441,$R$5:$R$84,""),""))=0,"-",AVERAGE(IF($R$5:$R$84=$AC446,IF($G$5:$G$84=AK$441,$H$5:$Q$84,"")))-$AC446)</f>
        <v>-</v>
      </c>
      <c r="AL446" s="385" t="str">
        <f t="array" ref="AL446">IF(COUNT(IF($R$5:$R$84=$AC446,IF($G$5:$G$84=AL$441,$R$5:$R$84,""),""))=0,"-",AVERAGE(IF($R$5:$R$84=$AC446,IF($G$5:$G$84=AL$441,$H$5:$Q$84,"")))-$AC446)</f>
        <v>-</v>
      </c>
      <c r="AM446" s="385" t="str">
        <f t="array" ref="AM446">IF(COUNT(IF($R$5:$R$84=$AC446,IF($G$5:$G$84=AM$441,$R$5:$R$84,""),""))=0,"-",AVERAGE(IF($R$5:$R$84=$AC446,IF($G$5:$G$84=AM$441,$H$5:$Q$84,"")))-$AC446)</f>
        <v>-</v>
      </c>
      <c r="AN446" s="385" t="str">
        <f t="array" ref="AN446">IF(COUNT(IF($R$5:$R$84=$AC446,IF($G$5:$G$84=AN$441,$R$5:$R$84,""),""))=0,"-",AVERAGE(IF($R$5:$R$84=$AC446,IF($G$5:$G$84=AN$441,$H$5:$Q$84,"")))-$AC446)</f>
        <v>-</v>
      </c>
      <c r="AO446" s="385" t="str">
        <f t="array" ref="AO446">IF(COUNT(IF($R$5:$R$84=$AC446,IF($G$5:$G$84=AO$441,$R$5:$R$84,""),""))=0,"-",AVERAGE(IF($R$5:$R$84=$AC446,IF($G$5:$G$84=AO$441,$H$5:$Q$84,"")))-$AC446)</f>
        <v>-</v>
      </c>
      <c r="AP446" s="387">
        <f t="array" ref="AP446">IF(COUNT(AD446:AO446)=0,"-",AVERAGE(IF($R$5:$R$84=$AC446,$H$5:$Q$84,""))-$AC446)</f>
        <v>0.12359550561797761</v>
      </c>
      <c r="AQ446" s="19"/>
      <c r="AR446" s="8"/>
      <c r="AS446" s="19"/>
      <c r="AT446" s="19"/>
      <c r="AU446" s="19"/>
      <c r="AV446" s="19"/>
      <c r="AW446" s="19"/>
      <c r="AX446" s="19"/>
      <c r="AY446" s="19"/>
      <c r="AZ446" s="19"/>
      <c r="BA446" s="19"/>
      <c r="BB446" s="19"/>
      <c r="BC446" s="19"/>
      <c r="BF446" s="12"/>
      <c r="BG446" s="12"/>
      <c r="BH446" s="12"/>
      <c r="BI446" s="12"/>
      <c r="BJ446" s="12"/>
      <c r="BK446" s="12"/>
      <c r="BL446" s="12"/>
      <c r="BM446" s="12"/>
      <c r="BN446" s="12"/>
      <c r="BO446" s="12"/>
      <c r="BP446" s="12"/>
      <c r="BQ446" s="12"/>
      <c r="BR446" s="12"/>
      <c r="BS446" s="12"/>
      <c r="BV446" s="76"/>
      <c r="BW446" s="76"/>
      <c r="BX446" s="76"/>
      <c r="BY446" s="76"/>
      <c r="BZ446" s="76"/>
      <c r="CA446" s="76"/>
      <c r="CB446" s="76"/>
      <c r="CC446" s="76"/>
      <c r="CD446" s="76"/>
      <c r="CE446" s="76"/>
      <c r="CF446" s="76"/>
      <c r="CG446" s="76"/>
      <c r="CH446" s="76"/>
      <c r="CI446" s="76"/>
      <c r="CJ446" s="76"/>
      <c r="CK446" s="76"/>
      <c r="CL446" s="76"/>
      <c r="CM446" s="76"/>
      <c r="CN446" s="76"/>
      <c r="CO446" s="76"/>
      <c r="CP446" s="76"/>
      <c r="CQ446" s="76"/>
      <c r="CR446" s="76"/>
      <c r="CS446" s="76"/>
      <c r="CT446" s="76"/>
      <c r="CU446" s="76"/>
      <c r="CV446" s="76"/>
      <c r="CW446" s="76"/>
      <c r="CX446" s="76"/>
      <c r="CY446" s="76"/>
      <c r="CZ446" s="76"/>
      <c r="DA446" s="76"/>
      <c r="DB446" s="76"/>
      <c r="DC446" s="76"/>
      <c r="DD446" s="76"/>
      <c r="DE446" s="76"/>
      <c r="DF446" s="76"/>
      <c r="DG446" s="76"/>
      <c r="DH446" s="76"/>
      <c r="DI446" s="76"/>
      <c r="DJ446" s="76"/>
      <c r="DK446" s="76"/>
      <c r="DL446" s="76"/>
      <c r="DM446" s="76"/>
      <c r="DN446" s="76"/>
      <c r="DO446" s="76"/>
      <c r="DP446" s="76"/>
      <c r="DQ446" s="76"/>
      <c r="DR446" s="76"/>
      <c r="DS446" s="76"/>
      <c r="DT446" s="76"/>
      <c r="DU446" s="76"/>
      <c r="DV446" s="76"/>
      <c r="DW446" s="76"/>
      <c r="DX446" s="76"/>
      <c r="DY446" s="76"/>
      <c r="DZ446" s="76"/>
      <c r="EA446" s="76"/>
      <c r="EB446" s="76"/>
      <c r="EC446" s="76"/>
      <c r="ED446" s="76"/>
      <c r="EE446" s="76"/>
      <c r="EF446" s="76"/>
      <c r="EG446" s="76"/>
      <c r="EH446" s="76"/>
      <c r="EI446" s="76"/>
      <c r="EJ446" s="76"/>
      <c r="EK446" s="76"/>
      <c r="EL446" s="76"/>
      <c r="EM446" s="76"/>
      <c r="EN446" s="76"/>
      <c r="EO446" s="76"/>
      <c r="EP446" s="76"/>
      <c r="EQ446" s="76"/>
      <c r="ER446" s="76"/>
      <c r="ES446" s="76"/>
      <c r="ET446" s="76"/>
      <c r="EU446" s="76"/>
      <c r="EV446" s="76"/>
      <c r="EW446" s="76"/>
      <c r="EX446" s="76"/>
      <c r="EY446" s="76"/>
      <c r="EZ446" s="76"/>
      <c r="FA446" s="76"/>
      <c r="FB446" s="76"/>
      <c r="FC446" s="76"/>
      <c r="FD446" s="76"/>
      <c r="FE446" s="76"/>
      <c r="FF446" s="76"/>
      <c r="FG446" s="76"/>
      <c r="FH446" s="76"/>
      <c r="FI446" s="76"/>
      <c r="FJ446" s="76"/>
      <c r="FK446" s="76"/>
      <c r="FL446" s="76"/>
      <c r="FM446" s="76"/>
      <c r="FN446" s="76"/>
      <c r="FO446" s="76"/>
      <c r="FP446" s="76"/>
      <c r="FQ446" s="76"/>
      <c r="FR446" s="76"/>
      <c r="FS446" s="76"/>
      <c r="FT446" s="76"/>
      <c r="FU446" s="76"/>
      <c r="FV446" s="76"/>
      <c r="FW446" s="76"/>
      <c r="FX446" s="76"/>
      <c r="FY446" s="76"/>
      <c r="FZ446" s="76"/>
      <c r="GA446" s="76"/>
      <c r="GB446" s="76"/>
      <c r="GC446" s="76"/>
      <c r="GD446" s="76"/>
      <c r="GE446" s="76"/>
      <c r="GF446" s="76"/>
      <c r="GG446" s="76"/>
      <c r="GH446" s="76"/>
      <c r="GI446" s="76"/>
      <c r="GJ446" s="76"/>
      <c r="GK446" s="76"/>
      <c r="GL446" s="76"/>
      <c r="GM446" s="76"/>
      <c r="GN446" s="76"/>
      <c r="GO446" s="76"/>
      <c r="GP446" s="76"/>
      <c r="GQ446" s="76"/>
      <c r="GR446" s="76"/>
      <c r="GS446" s="76"/>
      <c r="GT446" s="76"/>
      <c r="GU446" s="76"/>
      <c r="GV446" s="76"/>
      <c r="GW446" s="76"/>
      <c r="GX446" s="76"/>
      <c r="GY446" s="76"/>
      <c r="GZ446" s="76"/>
      <c r="HA446" s="76"/>
      <c r="HB446" s="76"/>
      <c r="HC446" s="76"/>
      <c r="HD446" s="76"/>
      <c r="HE446" s="76"/>
      <c r="HF446" s="76"/>
      <c r="HG446" s="76"/>
      <c r="HH446" s="76"/>
      <c r="HI446" s="76"/>
      <c r="HJ446" s="76"/>
      <c r="HK446" s="76"/>
      <c r="HL446" s="76"/>
      <c r="HM446" s="76"/>
      <c r="HN446" s="76"/>
      <c r="HO446" s="76"/>
      <c r="HP446" s="76"/>
      <c r="HQ446" s="76"/>
      <c r="HR446" s="76"/>
      <c r="HS446" s="76"/>
      <c r="HT446" s="76"/>
      <c r="HU446" s="76"/>
      <c r="HV446" s="76"/>
      <c r="HW446" s="76"/>
      <c r="HX446" s="76"/>
      <c r="HY446" s="76"/>
      <c r="HZ446" s="76"/>
      <c r="IA446" s="76"/>
      <c r="IB446" s="76"/>
      <c r="IC446" s="76"/>
      <c r="ID446" s="76"/>
      <c r="IE446" s="76"/>
      <c r="IF446" s="76"/>
      <c r="IG446" s="76"/>
      <c r="IH446" s="76"/>
      <c r="II446" s="76"/>
      <c r="IJ446" s="76"/>
      <c r="IK446" s="76"/>
    </row>
    <row r="447" spans="1:245" s="125" customFormat="1">
      <c r="A447" s="19"/>
      <c r="B447" s="19"/>
      <c r="C447" s="19"/>
      <c r="D447" s="19"/>
      <c r="E447" s="89"/>
      <c r="F447" s="89"/>
      <c r="G447" s="19"/>
      <c r="H447" s="90"/>
      <c r="I447" s="90"/>
      <c r="J447" s="19"/>
      <c r="K447" s="19"/>
      <c r="L447" s="19"/>
      <c r="M447" s="19"/>
      <c r="N447" s="19"/>
      <c r="O447" s="19"/>
      <c r="P447" s="19"/>
      <c r="Q447" s="19"/>
      <c r="R447" s="141"/>
      <c r="S447" s="141"/>
      <c r="T447" s="141"/>
      <c r="U447" s="141"/>
      <c r="V447" s="141"/>
      <c r="W447" s="141"/>
      <c r="X447" s="141"/>
      <c r="Y447" s="141"/>
      <c r="Z447" s="19"/>
      <c r="AA447" s="19"/>
      <c r="AB447" s="19"/>
      <c r="AC447" s="140">
        <v>4</v>
      </c>
      <c r="AD447" s="385">
        <f t="array" ref="AD447">IF(COUNT(IF($R$5:$R$84=$AC447,IF($G$5:$G$84=AD$441,$R$5:$R$84,""),""))=0,"-",AVERAGE(IF($R$5:$R$84=$AC447,IF($G$5:$G$84=AD$441,$H$5:$Q$84,"")))-$AC447)</f>
        <v>4.2105263157894868E-2</v>
      </c>
      <c r="AE447" s="385" t="str">
        <f t="array" ref="AE447">IF(COUNT(IF($R$5:$R$84=$AC447,IF($G$5:$G$84=AE$441,$R$5:$R$84,""),""))=0,"-",AVERAGE(IF($R$5:$R$84=$AC447,IF($G$5:$G$84=AE$441,$H$5:$Q$84,"")))-$AC447)</f>
        <v>-</v>
      </c>
      <c r="AF447" s="385">
        <f t="array" ref="AF447">IF(COUNT(IF($R$5:$R$84=$AC447,IF($G$5:$G$84=AF$441,$R$5:$R$84,""),""))=0,"-",AVERAGE(IF($R$5:$R$84=$AC447,IF($G$5:$G$84=AF$441,$H$5:$Q$84,"")))-$AC447)</f>
        <v>-0.375</v>
      </c>
      <c r="AG447" s="385" t="str">
        <f t="array" ref="AG447">IF(COUNT(IF($R$5:$R$84=$AC447,IF($G$5:$G$84=AG$441,$R$5:$R$84,""),""))=0,"-",AVERAGE(IF($R$5:$R$84=$AC447,IF($G$5:$G$84=AG$441,$H$5:$Q$84,"")))-$AC447)</f>
        <v>-</v>
      </c>
      <c r="AH447" s="385" t="str">
        <f t="array" ref="AH447">IF(COUNT(IF($R$5:$R$84=$AC447,IF($G$5:$G$84=AH$441,$R$5:$R$84,""),""))=0,"-",AVERAGE(IF($R$5:$R$84=$AC447,IF($G$5:$G$84=AH$441,$H$5:$Q$84,"")))-$AC447)</f>
        <v>-</v>
      </c>
      <c r="AI447" s="385" t="str">
        <f t="array" ref="AI447">IF(COUNT(IF($R$5:$R$84=$AC447,IF($G$5:$G$84=AI$441,$R$5:$R$84,""),""))=0,"-",AVERAGE(IF($R$5:$R$84=$AC447,IF($G$5:$G$84=AI$441,$H$5:$Q$84,"")))-$AC447)</f>
        <v>-</v>
      </c>
      <c r="AJ447" s="385" t="str">
        <f t="array" ref="AJ447">IF(COUNT(IF($R$5:$R$84=$AC447,IF($G$5:$G$84=AJ$441,$R$5:$R$84,""),""))=0,"-",AVERAGE(IF($R$5:$R$84=$AC447,IF($G$5:$G$84=AJ$441,$H$5:$Q$84,"")))-$AC447)</f>
        <v>-</v>
      </c>
      <c r="AK447" s="385" t="str">
        <f t="array" ref="AK447">IF(COUNT(IF($R$5:$R$84=$AC447,IF($G$5:$G$84=AK$441,$R$5:$R$84,""),""))=0,"-",AVERAGE(IF($R$5:$R$84=$AC447,IF($G$5:$G$84=AK$441,$H$5:$Q$84,"")))-$AC447)</f>
        <v>-</v>
      </c>
      <c r="AL447" s="385" t="str">
        <f t="array" ref="AL447">IF(COUNT(IF($R$5:$R$84=$AC447,IF($G$5:$G$84=AL$441,$R$5:$R$84,""),""))=0,"-",AVERAGE(IF($R$5:$R$84=$AC447,IF($G$5:$G$84=AL$441,$H$5:$Q$84,"")))-$AC447)</f>
        <v>-</v>
      </c>
      <c r="AM447" s="385" t="str">
        <f t="array" ref="AM447">IF(COUNT(IF($R$5:$R$84=$AC447,IF($G$5:$G$84=AM$441,$R$5:$R$84,""),""))=0,"-",AVERAGE(IF($R$5:$R$84=$AC447,IF($G$5:$G$84=AM$441,$H$5:$Q$84,"")))-$AC447)</f>
        <v>-</v>
      </c>
      <c r="AN447" s="385" t="str">
        <f t="array" ref="AN447">IF(COUNT(IF($R$5:$R$84=$AC447,IF($G$5:$G$84=AN$441,$R$5:$R$84,""),""))=0,"-",AVERAGE(IF($R$5:$R$84=$AC447,IF($G$5:$G$84=AN$441,$H$5:$Q$84,"")))-$AC447)</f>
        <v>-</v>
      </c>
      <c r="AO447" s="385" t="str">
        <f t="array" ref="AO447">IF(COUNT(IF($R$5:$R$84=$AC447,IF($G$5:$G$84=AO$441,$R$5:$R$84,""),""))=0,"-",AVERAGE(IF($R$5:$R$84=$AC447,IF($G$5:$G$84=AO$441,$H$5:$Q$84,"")))-$AC447)</f>
        <v>-</v>
      </c>
      <c r="AP447" s="387">
        <f t="array" ref="AP447">IF(COUNT(AD447:AO447)=0,"-",AVERAGE(IF($R$5:$R$84=$AC447,$H$5:$Q$84,""))-$AC447)</f>
        <v>-3.0434782608695699E-2</v>
      </c>
      <c r="AQ447" s="19"/>
      <c r="AR447" s="8"/>
      <c r="AS447" s="19"/>
      <c r="AT447" s="19"/>
      <c r="AU447" s="19"/>
      <c r="AV447" s="19"/>
      <c r="AW447" s="19"/>
      <c r="AX447" s="19"/>
      <c r="AY447" s="19"/>
      <c r="AZ447" s="19"/>
      <c r="BA447" s="19"/>
      <c r="BB447" s="19"/>
      <c r="BC447" s="19"/>
      <c r="BF447" s="12"/>
      <c r="BG447" s="12"/>
      <c r="BH447" s="12"/>
      <c r="BI447" s="12"/>
      <c r="BJ447" s="12"/>
      <c r="BK447" s="12"/>
      <c r="BL447" s="12"/>
      <c r="BM447" s="12"/>
      <c r="BN447" s="12"/>
      <c r="BO447" s="12"/>
      <c r="BP447" s="12"/>
      <c r="BQ447" s="12"/>
      <c r="BR447" s="12"/>
      <c r="BS447" s="12"/>
      <c r="BV447" s="76"/>
      <c r="BW447" s="76"/>
      <c r="BX447" s="76"/>
      <c r="BY447" s="76"/>
      <c r="BZ447" s="76"/>
      <c r="CA447" s="76"/>
      <c r="CB447" s="76"/>
      <c r="CC447" s="76"/>
      <c r="CD447" s="76"/>
      <c r="CE447" s="76"/>
      <c r="CF447" s="76"/>
      <c r="CG447" s="76"/>
      <c r="CH447" s="76"/>
      <c r="CI447" s="76"/>
      <c r="CJ447" s="76"/>
      <c r="CK447" s="76"/>
      <c r="CL447" s="76"/>
      <c r="CM447" s="76"/>
      <c r="CN447" s="76"/>
      <c r="CO447" s="76"/>
      <c r="CP447" s="76"/>
      <c r="CQ447" s="76"/>
      <c r="CR447" s="76"/>
      <c r="CS447" s="76"/>
      <c r="CT447" s="76"/>
      <c r="CU447" s="76"/>
      <c r="CV447" s="76"/>
      <c r="CW447" s="76"/>
      <c r="CX447" s="76"/>
      <c r="CY447" s="76"/>
      <c r="CZ447" s="76"/>
      <c r="DA447" s="76"/>
      <c r="DB447" s="76"/>
      <c r="DC447" s="76"/>
      <c r="DD447" s="76"/>
      <c r="DE447" s="76"/>
      <c r="DF447" s="76"/>
      <c r="DG447" s="76"/>
      <c r="DH447" s="76"/>
      <c r="DI447" s="76"/>
      <c r="DJ447" s="76"/>
      <c r="DK447" s="76"/>
      <c r="DL447" s="76"/>
      <c r="DM447" s="76"/>
      <c r="DN447" s="76"/>
      <c r="DO447" s="76"/>
      <c r="DP447" s="76"/>
      <c r="DQ447" s="76"/>
      <c r="DR447" s="76"/>
      <c r="DS447" s="76"/>
      <c r="DT447" s="76"/>
      <c r="DU447" s="76"/>
      <c r="DV447" s="76"/>
      <c r="DW447" s="76"/>
      <c r="DX447" s="76"/>
      <c r="DY447" s="76"/>
      <c r="DZ447" s="76"/>
      <c r="EA447" s="76"/>
      <c r="EB447" s="76"/>
      <c r="EC447" s="76"/>
      <c r="ED447" s="76"/>
      <c r="EE447" s="76"/>
      <c r="EF447" s="76"/>
      <c r="EG447" s="76"/>
      <c r="EH447" s="76"/>
      <c r="EI447" s="76"/>
      <c r="EJ447" s="76"/>
      <c r="EK447" s="76"/>
      <c r="EL447" s="76"/>
      <c r="EM447" s="76"/>
      <c r="EN447" s="76"/>
      <c r="EO447" s="76"/>
      <c r="EP447" s="76"/>
      <c r="EQ447" s="76"/>
      <c r="ER447" s="76"/>
      <c r="ES447" s="76"/>
      <c r="ET447" s="76"/>
      <c r="EU447" s="76"/>
      <c r="EV447" s="76"/>
      <c r="EW447" s="76"/>
      <c r="EX447" s="76"/>
      <c r="EY447" s="76"/>
      <c r="EZ447" s="76"/>
      <c r="FA447" s="76"/>
      <c r="FB447" s="76"/>
      <c r="FC447" s="76"/>
      <c r="FD447" s="76"/>
      <c r="FE447" s="76"/>
      <c r="FF447" s="76"/>
      <c r="FG447" s="76"/>
      <c r="FH447" s="76"/>
      <c r="FI447" s="76"/>
      <c r="FJ447" s="76"/>
      <c r="FK447" s="76"/>
      <c r="FL447" s="76"/>
      <c r="FM447" s="76"/>
      <c r="FN447" s="76"/>
      <c r="FO447" s="76"/>
      <c r="FP447" s="76"/>
      <c r="FQ447" s="76"/>
      <c r="FR447" s="76"/>
      <c r="FS447" s="76"/>
      <c r="FT447" s="76"/>
      <c r="FU447" s="76"/>
      <c r="FV447" s="76"/>
      <c r="FW447" s="76"/>
      <c r="FX447" s="76"/>
      <c r="FY447" s="76"/>
      <c r="FZ447" s="76"/>
      <c r="GA447" s="76"/>
      <c r="GB447" s="76"/>
      <c r="GC447" s="76"/>
      <c r="GD447" s="76"/>
      <c r="GE447" s="76"/>
      <c r="GF447" s="76"/>
      <c r="GG447" s="76"/>
      <c r="GH447" s="76"/>
      <c r="GI447" s="76"/>
      <c r="GJ447" s="76"/>
      <c r="GK447" s="76"/>
      <c r="GL447" s="76"/>
      <c r="GM447" s="76"/>
      <c r="GN447" s="76"/>
      <c r="GO447" s="76"/>
      <c r="GP447" s="76"/>
      <c r="GQ447" s="76"/>
      <c r="GR447" s="76"/>
      <c r="GS447" s="76"/>
      <c r="GT447" s="76"/>
      <c r="GU447" s="76"/>
      <c r="GV447" s="76"/>
      <c r="GW447" s="76"/>
      <c r="GX447" s="76"/>
      <c r="GY447" s="76"/>
      <c r="GZ447" s="76"/>
      <c r="HA447" s="76"/>
      <c r="HB447" s="76"/>
      <c r="HC447" s="76"/>
      <c r="HD447" s="76"/>
      <c r="HE447" s="76"/>
      <c r="HF447" s="76"/>
      <c r="HG447" s="76"/>
      <c r="HH447" s="76"/>
      <c r="HI447" s="76"/>
      <c r="HJ447" s="76"/>
      <c r="HK447" s="76"/>
      <c r="HL447" s="76"/>
      <c r="HM447" s="76"/>
      <c r="HN447" s="76"/>
      <c r="HO447" s="76"/>
      <c r="HP447" s="76"/>
      <c r="HQ447" s="76"/>
      <c r="HR447" s="76"/>
      <c r="HS447" s="76"/>
      <c r="HT447" s="76"/>
      <c r="HU447" s="76"/>
      <c r="HV447" s="76"/>
      <c r="HW447" s="76"/>
      <c r="HX447" s="76"/>
      <c r="HY447" s="76"/>
      <c r="HZ447" s="76"/>
      <c r="IA447" s="76"/>
      <c r="IB447" s="76"/>
      <c r="IC447" s="76"/>
      <c r="ID447" s="76"/>
      <c r="IE447" s="76"/>
      <c r="IF447" s="76"/>
      <c r="IG447" s="76"/>
      <c r="IH447" s="76"/>
      <c r="II447" s="76"/>
      <c r="IJ447" s="76"/>
      <c r="IK447" s="76"/>
    </row>
    <row r="448" spans="1:245" s="125" customFormat="1">
      <c r="A448" s="19"/>
      <c r="B448" s="19"/>
      <c r="C448" s="19"/>
      <c r="D448" s="19"/>
      <c r="E448" s="89"/>
      <c r="F448" s="89"/>
      <c r="G448" s="19"/>
      <c r="H448" s="90"/>
      <c r="I448" s="90"/>
      <c r="J448" s="19"/>
      <c r="K448" s="19"/>
      <c r="L448" s="19"/>
      <c r="M448" s="19"/>
      <c r="N448" s="19"/>
      <c r="O448" s="19"/>
      <c r="P448" s="19"/>
      <c r="Q448" s="19"/>
      <c r="R448" s="141"/>
      <c r="S448" s="141"/>
      <c r="T448" s="141"/>
      <c r="U448" s="141"/>
      <c r="V448" s="141"/>
      <c r="W448" s="141"/>
      <c r="X448" s="141"/>
      <c r="Y448" s="141"/>
      <c r="Z448" s="19"/>
      <c r="AA448" s="19"/>
      <c r="AB448" s="19"/>
      <c r="AC448" s="140">
        <v>5</v>
      </c>
      <c r="AD448" s="385">
        <f t="array" ref="AD448">IF(COUNT(IF($R$5:$R$84=$AC448,IF($G$5:$G$84=AD$441,$R$5:$R$84,""),""))=0,"-",AVERAGE(IF($R$5:$R$84=$AC448,IF($G$5:$G$84=AD$441,$H$5:$Q$84,"")))-$AC448)</f>
        <v>0.28000000000000025</v>
      </c>
      <c r="AE448" s="385" t="str">
        <f t="array" ref="AE448">IF(COUNT(IF($R$5:$R$84=$AC448,IF($G$5:$G$84=AE$441,$R$5:$R$84,""),""))=0,"-",AVERAGE(IF($R$5:$R$84=$AC448,IF($G$5:$G$84=AE$441,$H$5:$Q$84,"")))-$AC448)</f>
        <v>-</v>
      </c>
      <c r="AF448" s="385">
        <f t="array" ref="AF448">IF(COUNT(IF($R$5:$R$84=$AC448,IF($G$5:$G$84=AF$441,$R$5:$R$84,""),""))=0,"-",AVERAGE(IF($R$5:$R$84=$AC448,IF($G$5:$G$84=AF$441,$H$5:$Q$84,"")))-$AC448)</f>
        <v>-0.56115107913669071</v>
      </c>
      <c r="AG448" s="385" t="str">
        <f t="array" ref="AG448">IF(COUNT(IF($R$5:$R$84=$AC448,IF($G$5:$G$84=AG$441,$R$5:$R$84,""),""))=0,"-",AVERAGE(IF($R$5:$R$84=$AC448,IF($G$5:$G$84=AG$441,$H$5:$Q$84,"")))-$AC448)</f>
        <v>-</v>
      </c>
      <c r="AH448" s="385" t="str">
        <f t="array" ref="AH448">IF(COUNT(IF($R$5:$R$84=$AC448,IF($G$5:$G$84=AH$441,$R$5:$R$84,""),""))=0,"-",AVERAGE(IF($R$5:$R$84=$AC448,IF($G$5:$G$84=AH$441,$H$5:$Q$84,"")))-$AC448)</f>
        <v>-</v>
      </c>
      <c r="AI448" s="385" t="str">
        <f t="array" ref="AI448">IF(COUNT(IF($R$5:$R$84=$AC448,IF($G$5:$G$84=AI$441,$R$5:$R$84,""),""))=0,"-",AVERAGE(IF($R$5:$R$84=$AC448,IF($G$5:$G$84=AI$441,$H$5:$Q$84,"")))-$AC448)</f>
        <v>-</v>
      </c>
      <c r="AJ448" s="385" t="str">
        <f t="array" ref="AJ448">IF(COUNT(IF($R$5:$R$84=$AC448,IF($G$5:$G$84=AJ$441,$R$5:$R$84,""),""))=0,"-",AVERAGE(IF($R$5:$R$84=$AC448,IF($G$5:$G$84=AJ$441,$H$5:$Q$84,"")))-$AC448)</f>
        <v>-</v>
      </c>
      <c r="AK448" s="385" t="str">
        <f t="array" ref="AK448">IF(COUNT(IF($R$5:$R$84=$AC448,IF($G$5:$G$84=AK$441,$R$5:$R$84,""),""))=0,"-",AVERAGE(IF($R$5:$R$84=$AC448,IF($G$5:$G$84=AK$441,$H$5:$Q$84,"")))-$AC448)</f>
        <v>-</v>
      </c>
      <c r="AL448" s="385" t="str">
        <f t="array" ref="AL448">IF(COUNT(IF($R$5:$R$84=$AC448,IF($G$5:$G$84=AL$441,$R$5:$R$84,""),""))=0,"-",AVERAGE(IF($R$5:$R$84=$AC448,IF($G$5:$G$84=AL$441,$H$5:$Q$84,"")))-$AC448)</f>
        <v>-</v>
      </c>
      <c r="AM448" s="385" t="str">
        <f t="array" ref="AM448">IF(COUNT(IF($R$5:$R$84=$AC448,IF($G$5:$G$84=AM$441,$R$5:$R$84,""),""))=0,"-",AVERAGE(IF($R$5:$R$84=$AC448,IF($G$5:$G$84=AM$441,$H$5:$Q$84,"")))-$AC448)</f>
        <v>-</v>
      </c>
      <c r="AN448" s="385" t="str">
        <f t="array" ref="AN448">IF(COUNT(IF($R$5:$R$84=$AC448,IF($G$5:$G$84=AN$441,$R$5:$R$84,""),""))=0,"-",AVERAGE(IF($R$5:$R$84=$AC448,IF($G$5:$G$84=AN$441,$H$5:$Q$84,"")))-$AC448)</f>
        <v>-</v>
      </c>
      <c r="AO448" s="385" t="str">
        <f t="array" ref="AO448">IF(COUNT(IF($R$5:$R$84=$AC448,IF($G$5:$G$84=AO$441,$R$5:$R$84,""),""))=0,"-",AVERAGE(IF($R$5:$R$84=$AC448,IF($G$5:$G$84=AO$441,$H$5:$Q$84,"")))-$AC448)</f>
        <v>-</v>
      </c>
      <c r="AP448" s="387">
        <f t="array" ref="AP448">IF(COUNT(AD448:AO448)=0,"-",AVERAGE(IF($R$5:$R$84=$AC448,$H$5:$Q$84,""))-$AC448)</f>
        <v>-0.33862433862433861</v>
      </c>
      <c r="AQ448" s="19"/>
      <c r="AR448" s="8"/>
      <c r="AS448" s="19"/>
      <c r="AT448" s="19"/>
      <c r="AU448" s="19"/>
      <c r="AV448" s="19"/>
      <c r="AW448" s="19"/>
      <c r="AX448" s="19"/>
      <c r="AY448" s="19"/>
      <c r="AZ448" s="19"/>
      <c r="BA448" s="19"/>
      <c r="BB448" s="19"/>
      <c r="BC448" s="19"/>
      <c r="BF448" s="12"/>
      <c r="BG448" s="12"/>
      <c r="BH448" s="12"/>
      <c r="BI448" s="12"/>
      <c r="BJ448" s="12"/>
      <c r="BK448" s="12"/>
      <c r="BL448" s="12"/>
      <c r="BM448" s="12"/>
      <c r="BN448" s="12"/>
      <c r="BO448" s="12"/>
      <c r="BP448" s="12"/>
      <c r="BQ448" s="12"/>
      <c r="BR448" s="12"/>
      <c r="BS448" s="12"/>
      <c r="BV448" s="76"/>
      <c r="BW448" s="76"/>
      <c r="BX448" s="76"/>
      <c r="BY448" s="76"/>
      <c r="BZ448" s="76"/>
      <c r="CA448" s="76"/>
      <c r="CB448" s="76"/>
      <c r="CC448" s="76"/>
      <c r="CD448" s="76"/>
      <c r="CE448" s="76"/>
      <c r="CF448" s="76"/>
      <c r="CG448" s="76"/>
      <c r="CH448" s="76"/>
      <c r="CI448" s="76"/>
      <c r="CJ448" s="76"/>
      <c r="CK448" s="76"/>
      <c r="CL448" s="76"/>
      <c r="CM448" s="76"/>
      <c r="CN448" s="76"/>
      <c r="CO448" s="76"/>
      <c r="CP448" s="76"/>
      <c r="CQ448" s="76"/>
      <c r="CR448" s="76"/>
      <c r="CS448" s="76"/>
      <c r="CT448" s="76"/>
      <c r="CU448" s="76"/>
      <c r="CV448" s="76"/>
      <c r="CW448" s="76"/>
      <c r="CX448" s="76"/>
      <c r="CY448" s="76"/>
      <c r="CZ448" s="76"/>
      <c r="DA448" s="76"/>
      <c r="DB448" s="76"/>
      <c r="DC448" s="76"/>
      <c r="DD448" s="76"/>
      <c r="DE448" s="76"/>
      <c r="DF448" s="76"/>
      <c r="DG448" s="76"/>
      <c r="DH448" s="76"/>
      <c r="DI448" s="76"/>
      <c r="DJ448" s="76"/>
      <c r="DK448" s="76"/>
      <c r="DL448" s="76"/>
      <c r="DM448" s="76"/>
      <c r="DN448" s="76"/>
      <c r="DO448" s="76"/>
      <c r="DP448" s="76"/>
      <c r="DQ448" s="76"/>
      <c r="DR448" s="76"/>
      <c r="DS448" s="76"/>
      <c r="DT448" s="76"/>
      <c r="DU448" s="76"/>
      <c r="DV448" s="76"/>
      <c r="DW448" s="76"/>
      <c r="DX448" s="76"/>
      <c r="DY448" s="76"/>
      <c r="DZ448" s="76"/>
      <c r="EA448" s="76"/>
      <c r="EB448" s="76"/>
      <c r="EC448" s="76"/>
      <c r="ED448" s="76"/>
      <c r="EE448" s="76"/>
      <c r="EF448" s="76"/>
      <c r="EG448" s="76"/>
      <c r="EH448" s="76"/>
      <c r="EI448" s="76"/>
      <c r="EJ448" s="76"/>
      <c r="EK448" s="76"/>
      <c r="EL448" s="76"/>
      <c r="EM448" s="76"/>
      <c r="EN448" s="76"/>
      <c r="EO448" s="76"/>
      <c r="EP448" s="76"/>
      <c r="EQ448" s="76"/>
      <c r="ER448" s="76"/>
      <c r="ES448" s="76"/>
      <c r="ET448" s="76"/>
      <c r="EU448" s="76"/>
      <c r="EV448" s="76"/>
      <c r="EW448" s="76"/>
      <c r="EX448" s="76"/>
      <c r="EY448" s="76"/>
      <c r="EZ448" s="76"/>
      <c r="FA448" s="76"/>
      <c r="FB448" s="76"/>
      <c r="FC448" s="76"/>
      <c r="FD448" s="76"/>
      <c r="FE448" s="76"/>
      <c r="FF448" s="76"/>
      <c r="FG448" s="76"/>
      <c r="FH448" s="76"/>
      <c r="FI448" s="76"/>
      <c r="FJ448" s="76"/>
      <c r="FK448" s="76"/>
      <c r="FL448" s="76"/>
      <c r="FM448" s="76"/>
      <c r="FN448" s="76"/>
      <c r="FO448" s="76"/>
      <c r="FP448" s="76"/>
      <c r="FQ448" s="76"/>
      <c r="FR448" s="76"/>
      <c r="FS448" s="76"/>
      <c r="FT448" s="76"/>
      <c r="FU448" s="76"/>
      <c r="FV448" s="76"/>
      <c r="FW448" s="76"/>
      <c r="FX448" s="76"/>
      <c r="FY448" s="76"/>
      <c r="FZ448" s="76"/>
      <c r="GA448" s="76"/>
      <c r="GB448" s="76"/>
      <c r="GC448" s="76"/>
      <c r="GD448" s="76"/>
      <c r="GE448" s="76"/>
      <c r="GF448" s="76"/>
      <c r="GG448" s="76"/>
      <c r="GH448" s="76"/>
      <c r="GI448" s="76"/>
      <c r="GJ448" s="76"/>
      <c r="GK448" s="76"/>
      <c r="GL448" s="76"/>
      <c r="GM448" s="76"/>
      <c r="GN448" s="76"/>
      <c r="GO448" s="76"/>
      <c r="GP448" s="76"/>
      <c r="GQ448" s="76"/>
      <c r="GR448" s="76"/>
      <c r="GS448" s="76"/>
      <c r="GT448" s="76"/>
      <c r="GU448" s="76"/>
      <c r="GV448" s="76"/>
      <c r="GW448" s="76"/>
      <c r="GX448" s="76"/>
      <c r="GY448" s="76"/>
      <c r="GZ448" s="76"/>
      <c r="HA448" s="76"/>
      <c r="HB448" s="76"/>
      <c r="HC448" s="76"/>
      <c r="HD448" s="76"/>
      <c r="HE448" s="76"/>
      <c r="HF448" s="76"/>
      <c r="HG448" s="76"/>
      <c r="HH448" s="76"/>
      <c r="HI448" s="76"/>
      <c r="HJ448" s="76"/>
      <c r="HK448" s="76"/>
      <c r="HL448" s="76"/>
      <c r="HM448" s="76"/>
      <c r="HN448" s="76"/>
      <c r="HO448" s="76"/>
      <c r="HP448" s="76"/>
      <c r="HQ448" s="76"/>
      <c r="HR448" s="76"/>
      <c r="HS448" s="76"/>
      <c r="HT448" s="76"/>
      <c r="HU448" s="76"/>
      <c r="HV448" s="76"/>
      <c r="HW448" s="76"/>
      <c r="HX448" s="76"/>
      <c r="HY448" s="76"/>
      <c r="HZ448" s="76"/>
      <c r="IA448" s="76"/>
      <c r="IB448" s="76"/>
      <c r="IC448" s="76"/>
      <c r="ID448" s="76"/>
      <c r="IE448" s="76"/>
      <c r="IF448" s="76"/>
      <c r="IG448" s="76"/>
      <c r="IH448" s="76"/>
      <c r="II448" s="76"/>
      <c r="IJ448" s="76"/>
      <c r="IK448" s="76"/>
    </row>
    <row r="449" spans="1:245" s="125" customFormat="1">
      <c r="A449" s="19"/>
      <c r="B449" s="19"/>
      <c r="C449" s="19"/>
      <c r="D449" s="19"/>
      <c r="E449" s="89"/>
      <c r="F449" s="89"/>
      <c r="G449" s="19"/>
      <c r="H449" s="90"/>
      <c r="I449" s="90"/>
      <c r="J449" s="19"/>
      <c r="K449" s="19"/>
      <c r="L449" s="19"/>
      <c r="M449" s="19"/>
      <c r="N449" s="19"/>
      <c r="O449" s="19"/>
      <c r="P449" s="19"/>
      <c r="Q449" s="19"/>
      <c r="R449" s="141"/>
      <c r="S449" s="141"/>
      <c r="T449" s="141"/>
      <c r="U449" s="141"/>
      <c r="V449" s="141"/>
      <c r="W449" s="141"/>
      <c r="X449" s="141"/>
      <c r="Y449" s="141"/>
      <c r="Z449" s="19"/>
      <c r="AA449" s="19"/>
      <c r="AB449" s="19"/>
      <c r="AC449" s="140">
        <v>6</v>
      </c>
      <c r="AD449" s="385">
        <f t="array" ref="AD449">IF(COUNT(IF($R$5:$R$84=$AC449,IF($G$5:$G$84=AD$441,$R$5:$R$84,""),""))=0,"-",AVERAGE(IF($R$5:$R$84=$AC449,IF($G$5:$G$84=AD$441,$H$5:$Q$84,"")))-$AC449)</f>
        <v>4.9999999999999822E-2</v>
      </c>
      <c r="AE449" s="385" t="str">
        <f t="array" ref="AE449">IF(COUNT(IF($R$5:$R$84=$AC449,IF($G$5:$G$84=AE$441,$R$5:$R$84,""),""))=0,"-",AVERAGE(IF($R$5:$R$84=$AC449,IF($G$5:$G$84=AE$441,$H$5:$Q$84,"")))-$AC449)</f>
        <v>-</v>
      </c>
      <c r="AF449" s="385">
        <f t="array" ref="AF449">IF(COUNT(IF($R$5:$R$84=$AC449,IF($G$5:$G$84=AF$441,$R$5:$R$84,""),""))=0,"-",AVERAGE(IF($R$5:$R$84=$AC449,IF($G$5:$G$84=AF$441,$H$5:$Q$84,"")))-$AC449)</f>
        <v>-0.86363636363636331</v>
      </c>
      <c r="AG449" s="385" t="str">
        <f t="array" ref="AG449">IF(COUNT(IF($R$5:$R$84=$AC449,IF($G$5:$G$84=AG$441,$R$5:$R$84,""),""))=0,"-",AVERAGE(IF($R$5:$R$84=$AC449,IF($G$5:$G$84=AG$441,$H$5:$Q$84,"")))-$AC449)</f>
        <v>-</v>
      </c>
      <c r="AH449" s="385" t="str">
        <f t="array" ref="AH449">IF(COUNT(IF($R$5:$R$84=$AC449,IF($G$5:$G$84=AH$441,$R$5:$R$84,""),""))=0,"-",AVERAGE(IF($R$5:$R$84=$AC449,IF($G$5:$G$84=AH$441,$H$5:$Q$84,"")))-$AC449)</f>
        <v>-</v>
      </c>
      <c r="AI449" s="385" t="str">
        <f t="array" ref="AI449">IF(COUNT(IF($R$5:$R$84=$AC449,IF($G$5:$G$84=AI$441,$R$5:$R$84,""),""))=0,"-",AVERAGE(IF($R$5:$R$84=$AC449,IF($G$5:$G$84=AI$441,$H$5:$Q$84,"")))-$AC449)</f>
        <v>-</v>
      </c>
      <c r="AJ449" s="385" t="str">
        <f t="array" ref="AJ449">IF(COUNT(IF($R$5:$R$84=$AC449,IF($G$5:$G$84=AJ$441,$R$5:$R$84,""),""))=0,"-",AVERAGE(IF($R$5:$R$84=$AC449,IF($G$5:$G$84=AJ$441,$H$5:$Q$84,"")))-$AC449)</f>
        <v>-</v>
      </c>
      <c r="AK449" s="385" t="str">
        <f t="array" ref="AK449">IF(COUNT(IF($R$5:$R$84=$AC449,IF($G$5:$G$84=AK$441,$R$5:$R$84,""),""))=0,"-",AVERAGE(IF($R$5:$R$84=$AC449,IF($G$5:$G$84=AK$441,$H$5:$Q$84,"")))-$AC449)</f>
        <v>-</v>
      </c>
      <c r="AL449" s="385" t="str">
        <f t="array" ref="AL449">IF(COUNT(IF($R$5:$R$84=$AC449,IF($G$5:$G$84=AL$441,$R$5:$R$84,""),""))=0,"-",AVERAGE(IF($R$5:$R$84=$AC449,IF($G$5:$G$84=AL$441,$H$5:$Q$84,"")))-$AC449)</f>
        <v>-</v>
      </c>
      <c r="AM449" s="385" t="str">
        <f t="array" ref="AM449">IF(COUNT(IF($R$5:$R$84=$AC449,IF($G$5:$G$84=AM$441,$R$5:$R$84,""),""))=0,"-",AVERAGE(IF($R$5:$R$84=$AC449,IF($G$5:$G$84=AM$441,$H$5:$Q$84,"")))-$AC449)</f>
        <v>-</v>
      </c>
      <c r="AN449" s="385" t="str">
        <f t="array" ref="AN449">IF(COUNT(IF($R$5:$R$84=$AC449,IF($G$5:$G$84=AN$441,$R$5:$R$84,""),""))=0,"-",AVERAGE(IF($R$5:$R$84=$AC449,IF($G$5:$G$84=AN$441,$H$5:$Q$84,"")))-$AC449)</f>
        <v>-</v>
      </c>
      <c r="AO449" s="385" t="str">
        <f t="array" ref="AO449">IF(COUNT(IF($R$5:$R$84=$AC449,IF($G$5:$G$84=AO$441,$R$5:$R$84,""),""))=0,"-",AVERAGE(IF($R$5:$R$84=$AC449,IF($G$5:$G$84=AO$441,$H$5:$Q$84,"")))-$AC449)</f>
        <v>-</v>
      </c>
      <c r="AP449" s="387">
        <f t="array" ref="AP449">IF(COUNT(AD449:AO449)=0,"-",AVERAGE(IF($R$5:$R$84=$AC449,$H$5:$Q$84,""))-$AC449)</f>
        <v>-0.54117647058823515</v>
      </c>
      <c r="AQ449" s="19"/>
      <c r="AR449" s="8"/>
      <c r="AS449" s="19"/>
      <c r="AT449" s="19"/>
      <c r="AU449" s="19"/>
      <c r="AV449" s="19"/>
      <c r="AW449" s="19"/>
      <c r="AX449" s="19"/>
      <c r="AY449" s="19"/>
      <c r="AZ449" s="19"/>
      <c r="BA449" s="19"/>
      <c r="BB449" s="19"/>
      <c r="BC449" s="19"/>
      <c r="BF449" s="12"/>
      <c r="BG449" s="12"/>
      <c r="BH449" s="12"/>
      <c r="BI449" s="12"/>
      <c r="BJ449" s="12"/>
      <c r="BK449" s="12"/>
      <c r="BL449" s="12"/>
      <c r="BM449" s="12"/>
      <c r="BN449" s="12"/>
      <c r="BO449" s="12"/>
      <c r="BP449" s="12"/>
      <c r="BQ449" s="12"/>
      <c r="BR449" s="12"/>
      <c r="BS449" s="12"/>
      <c r="BV449" s="76"/>
      <c r="BW449" s="76"/>
      <c r="BX449" s="76"/>
      <c r="BY449" s="76"/>
      <c r="BZ449" s="76"/>
      <c r="CA449" s="76"/>
      <c r="CB449" s="76"/>
      <c r="CC449" s="76"/>
      <c r="CD449" s="76"/>
      <c r="CE449" s="76"/>
      <c r="CF449" s="76"/>
      <c r="CG449" s="76"/>
      <c r="CH449" s="76"/>
      <c r="CI449" s="76"/>
      <c r="CJ449" s="76"/>
      <c r="CK449" s="76"/>
      <c r="CL449" s="76"/>
      <c r="CM449" s="76"/>
      <c r="CN449" s="76"/>
      <c r="CO449" s="76"/>
      <c r="CP449" s="76"/>
      <c r="CQ449" s="76"/>
      <c r="CR449" s="76"/>
      <c r="CS449" s="76"/>
      <c r="CT449" s="76"/>
      <c r="CU449" s="76"/>
      <c r="CV449" s="76"/>
      <c r="CW449" s="76"/>
      <c r="CX449" s="76"/>
      <c r="CY449" s="76"/>
      <c r="CZ449" s="76"/>
      <c r="DA449" s="76"/>
      <c r="DB449" s="76"/>
      <c r="DC449" s="76"/>
      <c r="DD449" s="76"/>
      <c r="DE449" s="76"/>
      <c r="DF449" s="76"/>
      <c r="DG449" s="76"/>
      <c r="DH449" s="76"/>
      <c r="DI449" s="76"/>
      <c r="DJ449" s="76"/>
      <c r="DK449" s="76"/>
      <c r="DL449" s="76"/>
      <c r="DM449" s="76"/>
      <c r="DN449" s="76"/>
      <c r="DO449" s="76"/>
      <c r="DP449" s="76"/>
      <c r="DQ449" s="76"/>
      <c r="DR449" s="76"/>
      <c r="DS449" s="76"/>
      <c r="DT449" s="76"/>
      <c r="DU449" s="76"/>
      <c r="DV449" s="76"/>
      <c r="DW449" s="76"/>
      <c r="DX449" s="76"/>
      <c r="DY449" s="76"/>
      <c r="DZ449" s="76"/>
      <c r="EA449" s="76"/>
      <c r="EB449" s="76"/>
      <c r="EC449" s="76"/>
      <c r="ED449" s="76"/>
      <c r="EE449" s="76"/>
      <c r="EF449" s="76"/>
      <c r="EG449" s="76"/>
      <c r="EH449" s="76"/>
      <c r="EI449" s="76"/>
      <c r="EJ449" s="76"/>
      <c r="EK449" s="76"/>
      <c r="EL449" s="76"/>
      <c r="EM449" s="76"/>
      <c r="EN449" s="76"/>
      <c r="EO449" s="76"/>
      <c r="EP449" s="76"/>
      <c r="EQ449" s="76"/>
      <c r="ER449" s="76"/>
      <c r="ES449" s="76"/>
      <c r="ET449" s="76"/>
      <c r="EU449" s="76"/>
      <c r="EV449" s="76"/>
      <c r="EW449" s="76"/>
      <c r="EX449" s="76"/>
      <c r="EY449" s="76"/>
      <c r="EZ449" s="76"/>
      <c r="FA449" s="76"/>
      <c r="FB449" s="76"/>
      <c r="FC449" s="76"/>
      <c r="FD449" s="76"/>
      <c r="FE449" s="76"/>
      <c r="FF449" s="76"/>
      <c r="FG449" s="76"/>
      <c r="FH449" s="76"/>
      <c r="FI449" s="76"/>
      <c r="FJ449" s="76"/>
      <c r="FK449" s="76"/>
      <c r="FL449" s="76"/>
      <c r="FM449" s="76"/>
      <c r="FN449" s="76"/>
      <c r="FO449" s="76"/>
      <c r="FP449" s="76"/>
      <c r="FQ449" s="76"/>
      <c r="FR449" s="76"/>
      <c r="FS449" s="76"/>
      <c r="FT449" s="76"/>
      <c r="FU449" s="76"/>
      <c r="FV449" s="76"/>
      <c r="FW449" s="76"/>
      <c r="FX449" s="76"/>
      <c r="FY449" s="76"/>
      <c r="FZ449" s="76"/>
      <c r="GA449" s="76"/>
      <c r="GB449" s="76"/>
      <c r="GC449" s="76"/>
      <c r="GD449" s="76"/>
      <c r="GE449" s="76"/>
      <c r="GF449" s="76"/>
      <c r="GG449" s="76"/>
      <c r="GH449" s="76"/>
      <c r="GI449" s="76"/>
      <c r="GJ449" s="76"/>
      <c r="GK449" s="76"/>
      <c r="GL449" s="76"/>
      <c r="GM449" s="76"/>
      <c r="GN449" s="76"/>
      <c r="GO449" s="76"/>
      <c r="GP449" s="76"/>
      <c r="GQ449" s="76"/>
      <c r="GR449" s="76"/>
      <c r="GS449" s="76"/>
      <c r="GT449" s="76"/>
      <c r="GU449" s="76"/>
      <c r="GV449" s="76"/>
      <c r="GW449" s="76"/>
      <c r="GX449" s="76"/>
      <c r="GY449" s="76"/>
      <c r="GZ449" s="76"/>
      <c r="HA449" s="76"/>
      <c r="HB449" s="76"/>
      <c r="HC449" s="76"/>
      <c r="HD449" s="76"/>
      <c r="HE449" s="76"/>
      <c r="HF449" s="76"/>
      <c r="HG449" s="76"/>
      <c r="HH449" s="76"/>
      <c r="HI449" s="76"/>
      <c r="HJ449" s="76"/>
      <c r="HK449" s="76"/>
      <c r="HL449" s="76"/>
      <c r="HM449" s="76"/>
      <c r="HN449" s="76"/>
      <c r="HO449" s="76"/>
      <c r="HP449" s="76"/>
      <c r="HQ449" s="76"/>
      <c r="HR449" s="76"/>
      <c r="HS449" s="76"/>
      <c r="HT449" s="76"/>
      <c r="HU449" s="76"/>
      <c r="HV449" s="76"/>
      <c r="HW449" s="76"/>
      <c r="HX449" s="76"/>
      <c r="HY449" s="76"/>
      <c r="HZ449" s="76"/>
      <c r="IA449" s="76"/>
      <c r="IB449" s="76"/>
      <c r="IC449" s="76"/>
      <c r="ID449" s="76"/>
      <c r="IE449" s="76"/>
      <c r="IF449" s="76"/>
      <c r="IG449" s="76"/>
      <c r="IH449" s="76"/>
      <c r="II449" s="76"/>
      <c r="IJ449" s="76"/>
      <c r="IK449" s="76"/>
    </row>
    <row r="450" spans="1:245" s="125" customFormat="1">
      <c r="A450" s="19"/>
      <c r="B450" s="19"/>
      <c r="C450" s="19"/>
      <c r="D450" s="19"/>
      <c r="E450" s="89"/>
      <c r="F450" s="89"/>
      <c r="G450" s="19"/>
      <c r="H450" s="90"/>
      <c r="I450" s="90"/>
      <c r="J450" s="19"/>
      <c r="K450" s="19"/>
      <c r="L450" s="19"/>
      <c r="M450" s="19"/>
      <c r="N450" s="19"/>
      <c r="O450" s="19"/>
      <c r="P450" s="19"/>
      <c r="Q450" s="19"/>
      <c r="R450" s="141"/>
      <c r="S450" s="141"/>
      <c r="T450" s="141"/>
      <c r="U450" s="141"/>
      <c r="V450" s="141"/>
      <c r="W450" s="141"/>
      <c r="X450" s="141"/>
      <c r="Y450" s="141"/>
      <c r="Z450" s="19"/>
      <c r="AA450" s="19"/>
      <c r="AB450" s="19"/>
      <c r="AC450" s="140">
        <v>7</v>
      </c>
      <c r="AD450" s="385">
        <f t="array" ref="AD450">IF(COUNT(IF($R$5:$R$84=$AC450,IF($G$5:$G$84=AD$441,$R$5:$R$84,""),""))=0,"-",AVERAGE(IF($R$5:$R$84=$AC450,IF($G$5:$G$84=AD$441,$H$5:$Q$84,"")))-$AC450)</f>
        <v>0.25</v>
      </c>
      <c r="AE450" s="385" t="str">
        <f t="array" ref="AE450">IF(COUNT(IF($R$5:$R$84=$AC450,IF($G$5:$G$84=AE$441,$R$5:$R$84,""),""))=0,"-",AVERAGE(IF($R$5:$R$84=$AC450,IF($G$5:$G$84=AE$441,$H$5:$Q$84,"")))-$AC450)</f>
        <v>-</v>
      </c>
      <c r="AF450" s="385">
        <f t="array" ref="AF450">IF(COUNT(IF($R$5:$R$84=$AC450,IF($G$5:$G$84=AF$441,$R$5:$R$84,""),""))=0,"-",AVERAGE(IF($R$5:$R$84=$AC450,IF($G$5:$G$84=AF$441,$H$5:$Q$84,"")))-$AC450)</f>
        <v>-1.54</v>
      </c>
      <c r="AG450" s="385" t="str">
        <f t="array" ref="AG450">IF(COUNT(IF($R$5:$R$84=$AC450,IF($G$5:$G$84=AG$441,$R$5:$R$84,""),""))=0,"-",AVERAGE(IF($R$5:$R$84=$AC450,IF($G$5:$G$84=AG$441,$H$5:$Q$84,"")))-$AC450)</f>
        <v>-</v>
      </c>
      <c r="AH450" s="385" t="str">
        <f t="array" ref="AH450">IF(COUNT(IF($R$5:$R$84=$AC450,IF($G$5:$G$84=AH$441,$R$5:$R$84,""),""))=0,"-",AVERAGE(IF($R$5:$R$84=$AC450,IF($G$5:$G$84=AH$441,$H$5:$Q$84,"")))-$AC450)</f>
        <v>-</v>
      </c>
      <c r="AI450" s="385" t="str">
        <f t="array" ref="AI450">IF(COUNT(IF($R$5:$R$84=$AC450,IF($G$5:$G$84=AI$441,$R$5:$R$84,""),""))=0,"-",AVERAGE(IF($R$5:$R$84=$AC450,IF($G$5:$G$84=AI$441,$H$5:$Q$84,"")))-$AC450)</f>
        <v>-</v>
      </c>
      <c r="AJ450" s="385" t="str">
        <f t="array" ref="AJ450">IF(COUNT(IF($R$5:$R$84=$AC450,IF($G$5:$G$84=AJ$441,$R$5:$R$84,""),""))=0,"-",AVERAGE(IF($R$5:$R$84=$AC450,IF($G$5:$G$84=AJ$441,$H$5:$Q$84,"")))-$AC450)</f>
        <v>-</v>
      </c>
      <c r="AK450" s="385" t="str">
        <f t="array" ref="AK450">IF(COUNT(IF($R$5:$R$84=$AC450,IF($G$5:$G$84=AK$441,$R$5:$R$84,""),""))=0,"-",AVERAGE(IF($R$5:$R$84=$AC450,IF($G$5:$G$84=AK$441,$H$5:$Q$84,"")))-$AC450)</f>
        <v>-</v>
      </c>
      <c r="AL450" s="385" t="str">
        <f t="array" ref="AL450">IF(COUNT(IF($R$5:$R$84=$AC450,IF($G$5:$G$84=AL$441,$R$5:$R$84,""),""))=0,"-",AVERAGE(IF($R$5:$R$84=$AC450,IF($G$5:$G$84=AL$441,$H$5:$Q$84,"")))-$AC450)</f>
        <v>-</v>
      </c>
      <c r="AM450" s="385" t="str">
        <f t="array" ref="AM450">IF(COUNT(IF($R$5:$R$84=$AC450,IF($G$5:$G$84=AM$441,$R$5:$R$84,""),""))=0,"-",AVERAGE(IF($R$5:$R$84=$AC450,IF($G$5:$G$84=AM$441,$H$5:$Q$84,"")))-$AC450)</f>
        <v>-</v>
      </c>
      <c r="AN450" s="385" t="str">
        <f t="array" ref="AN450">IF(COUNT(IF($R$5:$R$84=$AC450,IF($G$5:$G$84=AN$441,$R$5:$R$84,""),""))=0,"-",AVERAGE(IF($R$5:$R$84=$AC450,IF($G$5:$G$84=AN$441,$H$5:$Q$84,"")))-$AC450)</f>
        <v>-</v>
      </c>
      <c r="AO450" s="385" t="str">
        <f t="array" ref="AO450">IF(COUNT(IF($R$5:$R$84=$AC450,IF($G$5:$G$84=AO$441,$R$5:$R$84,""),""))=0,"-",AVERAGE(IF($R$5:$R$84=$AC450,IF($G$5:$G$84=AO$441,$H$5:$Q$84,"")))-$AC450)</f>
        <v>-</v>
      </c>
      <c r="AP450" s="387">
        <f t="array" ref="AP450">IF(COUNT(AD450:AO450)=0,"-",AVERAGE(IF($R$5:$R$84=$AC450,$H$5:$Q$84,""))-$AC450)</f>
        <v>-1.0285714285714285</v>
      </c>
      <c r="AQ450" s="19"/>
      <c r="AR450" s="8"/>
      <c r="AS450" s="19"/>
      <c r="AT450" s="19"/>
      <c r="AU450" s="19"/>
      <c r="AV450" s="19"/>
      <c r="AW450" s="19"/>
      <c r="AX450" s="19"/>
      <c r="AY450" s="19"/>
      <c r="AZ450" s="19"/>
      <c r="BA450" s="19"/>
      <c r="BB450" s="19"/>
      <c r="BC450" s="19"/>
      <c r="BF450" s="12"/>
      <c r="BG450" s="12"/>
      <c r="BH450" s="12"/>
      <c r="BI450" s="12"/>
      <c r="BJ450" s="12"/>
      <c r="BK450" s="12"/>
      <c r="BL450" s="12"/>
      <c r="BM450" s="12"/>
      <c r="BN450" s="12"/>
      <c r="BO450" s="12"/>
      <c r="BP450" s="12"/>
      <c r="BQ450" s="12"/>
      <c r="BR450" s="12"/>
      <c r="BS450" s="12"/>
      <c r="BV450" s="76"/>
      <c r="BW450" s="76"/>
      <c r="BX450" s="76"/>
      <c r="BY450" s="76"/>
      <c r="BZ450" s="76"/>
      <c r="CA450" s="76"/>
      <c r="CB450" s="76"/>
      <c r="CC450" s="76"/>
      <c r="CD450" s="76"/>
      <c r="CE450" s="76"/>
      <c r="CF450" s="76"/>
      <c r="CG450" s="76"/>
      <c r="CH450" s="76"/>
      <c r="CI450" s="76"/>
      <c r="CJ450" s="76"/>
      <c r="CK450" s="76"/>
      <c r="CL450" s="76"/>
      <c r="CM450" s="76"/>
      <c r="CN450" s="76"/>
      <c r="CO450" s="76"/>
      <c r="CP450" s="76"/>
      <c r="CQ450" s="76"/>
      <c r="CR450" s="76"/>
      <c r="CS450" s="76"/>
      <c r="CT450" s="76"/>
      <c r="CU450" s="76"/>
      <c r="CV450" s="76"/>
      <c r="CW450" s="76"/>
      <c r="CX450" s="76"/>
      <c r="CY450" s="76"/>
      <c r="CZ450" s="76"/>
      <c r="DA450" s="76"/>
      <c r="DB450" s="76"/>
      <c r="DC450" s="76"/>
      <c r="DD450" s="76"/>
      <c r="DE450" s="76"/>
      <c r="DF450" s="76"/>
      <c r="DG450" s="76"/>
      <c r="DH450" s="76"/>
      <c r="DI450" s="76"/>
      <c r="DJ450" s="76"/>
      <c r="DK450" s="76"/>
      <c r="DL450" s="76"/>
      <c r="DM450" s="76"/>
      <c r="DN450" s="76"/>
      <c r="DO450" s="76"/>
      <c r="DP450" s="76"/>
      <c r="DQ450" s="76"/>
      <c r="DR450" s="76"/>
      <c r="DS450" s="76"/>
      <c r="DT450" s="76"/>
      <c r="DU450" s="76"/>
      <c r="DV450" s="76"/>
      <c r="DW450" s="76"/>
      <c r="DX450" s="76"/>
      <c r="DY450" s="76"/>
      <c r="DZ450" s="76"/>
      <c r="EA450" s="76"/>
      <c r="EB450" s="76"/>
      <c r="EC450" s="76"/>
      <c r="ED450" s="76"/>
      <c r="EE450" s="76"/>
      <c r="EF450" s="76"/>
      <c r="EG450" s="76"/>
      <c r="EH450" s="76"/>
      <c r="EI450" s="76"/>
      <c r="EJ450" s="76"/>
      <c r="EK450" s="76"/>
      <c r="EL450" s="76"/>
      <c r="EM450" s="76"/>
      <c r="EN450" s="76"/>
      <c r="EO450" s="76"/>
      <c r="EP450" s="76"/>
      <c r="EQ450" s="76"/>
      <c r="ER450" s="76"/>
      <c r="ES450" s="76"/>
      <c r="ET450" s="76"/>
      <c r="EU450" s="76"/>
      <c r="EV450" s="76"/>
      <c r="EW450" s="76"/>
      <c r="EX450" s="76"/>
      <c r="EY450" s="76"/>
      <c r="EZ450" s="76"/>
      <c r="FA450" s="76"/>
      <c r="FB450" s="76"/>
      <c r="FC450" s="76"/>
      <c r="FD450" s="76"/>
      <c r="FE450" s="76"/>
      <c r="FF450" s="76"/>
      <c r="FG450" s="76"/>
      <c r="FH450" s="76"/>
      <c r="FI450" s="76"/>
      <c r="FJ450" s="76"/>
      <c r="FK450" s="76"/>
      <c r="FL450" s="76"/>
      <c r="FM450" s="76"/>
      <c r="FN450" s="76"/>
      <c r="FO450" s="76"/>
      <c r="FP450" s="76"/>
      <c r="FQ450" s="76"/>
      <c r="FR450" s="76"/>
      <c r="FS450" s="76"/>
      <c r="FT450" s="76"/>
      <c r="FU450" s="76"/>
      <c r="FV450" s="76"/>
      <c r="FW450" s="76"/>
      <c r="FX450" s="76"/>
      <c r="FY450" s="76"/>
      <c r="FZ450" s="76"/>
      <c r="GA450" s="76"/>
      <c r="GB450" s="76"/>
      <c r="GC450" s="76"/>
      <c r="GD450" s="76"/>
      <c r="GE450" s="76"/>
      <c r="GF450" s="76"/>
      <c r="GG450" s="76"/>
      <c r="GH450" s="76"/>
      <c r="GI450" s="76"/>
      <c r="GJ450" s="76"/>
      <c r="GK450" s="76"/>
      <c r="GL450" s="76"/>
      <c r="GM450" s="76"/>
      <c r="GN450" s="76"/>
      <c r="GO450" s="76"/>
      <c r="GP450" s="76"/>
      <c r="GQ450" s="76"/>
      <c r="GR450" s="76"/>
      <c r="GS450" s="76"/>
      <c r="GT450" s="76"/>
      <c r="GU450" s="76"/>
      <c r="GV450" s="76"/>
      <c r="GW450" s="76"/>
      <c r="GX450" s="76"/>
      <c r="GY450" s="76"/>
      <c r="GZ450" s="76"/>
      <c r="HA450" s="76"/>
      <c r="HB450" s="76"/>
      <c r="HC450" s="76"/>
      <c r="HD450" s="76"/>
      <c r="HE450" s="76"/>
      <c r="HF450" s="76"/>
      <c r="HG450" s="76"/>
      <c r="HH450" s="76"/>
      <c r="HI450" s="76"/>
      <c r="HJ450" s="76"/>
      <c r="HK450" s="76"/>
      <c r="HL450" s="76"/>
      <c r="HM450" s="76"/>
      <c r="HN450" s="76"/>
      <c r="HO450" s="76"/>
      <c r="HP450" s="76"/>
      <c r="HQ450" s="76"/>
      <c r="HR450" s="76"/>
      <c r="HS450" s="76"/>
      <c r="HT450" s="76"/>
      <c r="HU450" s="76"/>
      <c r="HV450" s="76"/>
      <c r="HW450" s="76"/>
      <c r="HX450" s="76"/>
      <c r="HY450" s="76"/>
      <c r="HZ450" s="76"/>
      <c r="IA450" s="76"/>
      <c r="IB450" s="76"/>
      <c r="IC450" s="76"/>
      <c r="ID450" s="76"/>
      <c r="IE450" s="76"/>
      <c r="IF450" s="76"/>
      <c r="IG450" s="76"/>
      <c r="IH450" s="76"/>
      <c r="II450" s="76"/>
      <c r="IJ450" s="76"/>
      <c r="IK450" s="76"/>
    </row>
    <row r="451" spans="1:245" s="125" customFormat="1">
      <c r="A451" s="19"/>
      <c r="B451" s="19"/>
      <c r="C451" s="19"/>
      <c r="D451" s="19"/>
      <c r="E451" s="89"/>
      <c r="F451" s="89"/>
      <c r="G451" s="19"/>
      <c r="H451" s="90"/>
      <c r="I451" s="90"/>
      <c r="J451" s="19"/>
      <c r="K451" s="19"/>
      <c r="L451" s="19"/>
      <c r="M451" s="19"/>
      <c r="N451" s="19"/>
      <c r="O451" s="19"/>
      <c r="P451" s="19"/>
      <c r="Q451" s="19"/>
      <c r="R451" s="141"/>
      <c r="S451" s="141"/>
      <c r="T451" s="141"/>
      <c r="U451" s="141"/>
      <c r="V451" s="141"/>
      <c r="W451" s="141"/>
      <c r="X451" s="141"/>
      <c r="Y451" s="141"/>
      <c r="Z451" s="19"/>
      <c r="AA451" s="19"/>
      <c r="AB451" s="19"/>
      <c r="AC451" s="140">
        <v>8</v>
      </c>
      <c r="AD451" s="385" t="str">
        <f t="array" ref="AD451">IF(COUNT(IF($R$5:$R$84=$AC451,IF($G$5:$G$84=AD$441,$R$5:$R$84,""),""))=0,"-",AVERAGE(IF($R$5:$R$84=$AC451,IF($G$5:$G$84=AD$441,$H$5:$Q$84,"")))-$AC451)</f>
        <v>-</v>
      </c>
      <c r="AE451" s="385" t="str">
        <f t="array" ref="AE451">IF(COUNT(IF($R$5:$R$84=$AC451,IF($G$5:$G$84=AE$441,$R$5:$R$84,""),""))=0,"-",AVERAGE(IF($R$5:$R$84=$AC451,IF($G$5:$G$84=AE$441,$H$5:$Q$84,"")))-$AC451)</f>
        <v>-</v>
      </c>
      <c r="AF451" s="385" t="str">
        <f t="array" ref="AF451">IF(COUNT(IF($R$5:$R$84=$AC451,IF($G$5:$G$84=AF$441,$R$5:$R$84,""),""))=0,"-",AVERAGE(IF($R$5:$R$84=$AC451,IF($G$5:$G$84=AF$441,$H$5:$Q$84,"")))-$AC451)</f>
        <v>-</v>
      </c>
      <c r="AG451" s="385" t="str">
        <f t="array" ref="AG451">IF(COUNT(IF($R$5:$R$84=$AC451,IF($G$5:$G$84=AG$441,$R$5:$R$84,""),""))=0,"-",AVERAGE(IF($R$5:$R$84=$AC451,IF($G$5:$G$84=AG$441,$H$5:$Q$84,"")))-$AC451)</f>
        <v>-</v>
      </c>
      <c r="AH451" s="385" t="str">
        <f t="array" ref="AH451">IF(COUNT(IF($R$5:$R$84=$AC451,IF($G$5:$G$84=AH$441,$R$5:$R$84,""),""))=0,"-",AVERAGE(IF($R$5:$R$84=$AC451,IF($G$5:$G$84=AH$441,$H$5:$Q$84,"")))-$AC451)</f>
        <v>-</v>
      </c>
      <c r="AI451" s="385" t="str">
        <f t="array" ref="AI451">IF(COUNT(IF($R$5:$R$84=$AC451,IF($G$5:$G$84=AI$441,$R$5:$R$84,""),""))=0,"-",AVERAGE(IF($R$5:$R$84=$AC451,IF($G$5:$G$84=AI$441,$H$5:$Q$84,"")))-$AC451)</f>
        <v>-</v>
      </c>
      <c r="AJ451" s="385" t="str">
        <f t="array" ref="AJ451">IF(COUNT(IF($R$5:$R$84=$AC451,IF($G$5:$G$84=AJ$441,$R$5:$R$84,""),""))=0,"-",AVERAGE(IF($R$5:$R$84=$AC451,IF($G$5:$G$84=AJ$441,$H$5:$Q$84,"")))-$AC451)</f>
        <v>-</v>
      </c>
      <c r="AK451" s="385" t="str">
        <f t="array" ref="AK451">IF(COUNT(IF($R$5:$R$84=$AC451,IF($G$5:$G$84=AK$441,$R$5:$R$84,""),""))=0,"-",AVERAGE(IF($R$5:$R$84=$AC451,IF($G$5:$G$84=AK$441,$H$5:$Q$84,"")))-$AC451)</f>
        <v>-</v>
      </c>
      <c r="AL451" s="385" t="str">
        <f t="array" ref="AL451">IF(COUNT(IF($R$5:$R$84=$AC451,IF($G$5:$G$84=AL$441,$R$5:$R$84,""),""))=0,"-",AVERAGE(IF($R$5:$R$84=$AC451,IF($G$5:$G$84=AL$441,$H$5:$Q$84,"")))-$AC451)</f>
        <v>-</v>
      </c>
      <c r="AM451" s="385" t="str">
        <f t="array" ref="AM451">IF(COUNT(IF($R$5:$R$84=$AC451,IF($G$5:$G$84=AM$441,$R$5:$R$84,""),""))=0,"-",AVERAGE(IF($R$5:$R$84=$AC451,IF($G$5:$G$84=AM$441,$H$5:$Q$84,"")))-$AC451)</f>
        <v>-</v>
      </c>
      <c r="AN451" s="385" t="str">
        <f t="array" ref="AN451">IF(COUNT(IF($R$5:$R$84=$AC451,IF($G$5:$G$84=AN$441,$R$5:$R$84,""),""))=0,"-",AVERAGE(IF($R$5:$R$84=$AC451,IF($G$5:$G$84=AN$441,$H$5:$Q$84,"")))-$AC451)</f>
        <v>-</v>
      </c>
      <c r="AO451" s="385" t="str">
        <f t="array" ref="AO451">IF(COUNT(IF($R$5:$R$84=$AC451,IF($G$5:$G$84=AO$441,$R$5:$R$84,""),""))=0,"-",AVERAGE(IF($R$5:$R$84=$AC451,IF($G$5:$G$84=AO$441,$H$5:$Q$84,"")))-$AC451)</f>
        <v>-</v>
      </c>
      <c r="AP451" s="387" t="str">
        <f t="array" ref="AP451">IF(COUNT(AD451:AO451)=0,"-",AVERAGE(IF($R$5:$R$84=$AC451,$H$5:$Q$84,""))-$AC451)</f>
        <v>-</v>
      </c>
      <c r="AQ451" s="19"/>
      <c r="AR451" s="8"/>
      <c r="AS451" s="19"/>
      <c r="AT451" s="19"/>
      <c r="AU451" s="19"/>
      <c r="AV451" s="19"/>
      <c r="AW451" s="19"/>
      <c r="AX451" s="19"/>
      <c r="AY451" s="19"/>
      <c r="AZ451" s="19"/>
      <c r="BA451" s="19"/>
      <c r="BB451" s="19"/>
      <c r="BC451" s="19"/>
      <c r="BF451" s="12"/>
      <c r="BG451" s="12"/>
      <c r="BH451" s="12"/>
      <c r="BI451" s="12"/>
      <c r="BJ451" s="12"/>
      <c r="BK451" s="12"/>
      <c r="BL451" s="12"/>
      <c r="BM451" s="12"/>
      <c r="BN451" s="12"/>
      <c r="BO451" s="12"/>
      <c r="BP451" s="12"/>
      <c r="BQ451" s="12"/>
      <c r="BR451" s="12"/>
      <c r="BS451" s="12"/>
      <c r="BV451" s="76"/>
      <c r="BW451" s="76"/>
      <c r="BX451" s="76"/>
      <c r="BY451" s="76"/>
      <c r="BZ451" s="76"/>
      <c r="CA451" s="76"/>
      <c r="CB451" s="76"/>
      <c r="CC451" s="76"/>
      <c r="CD451" s="76"/>
      <c r="CE451" s="76"/>
      <c r="CF451" s="76"/>
      <c r="CG451" s="76"/>
      <c r="CH451" s="76"/>
      <c r="CI451" s="76"/>
      <c r="CJ451" s="76"/>
      <c r="CK451" s="76"/>
      <c r="CL451" s="76"/>
      <c r="CM451" s="76"/>
      <c r="CN451" s="76"/>
      <c r="CO451" s="76"/>
      <c r="CP451" s="76"/>
      <c r="CQ451" s="76"/>
      <c r="CR451" s="76"/>
      <c r="CS451" s="76"/>
      <c r="CT451" s="76"/>
      <c r="CU451" s="76"/>
      <c r="CV451" s="76"/>
      <c r="CW451" s="76"/>
      <c r="CX451" s="76"/>
      <c r="CY451" s="76"/>
      <c r="CZ451" s="76"/>
      <c r="DA451" s="76"/>
      <c r="DB451" s="76"/>
      <c r="DC451" s="76"/>
      <c r="DD451" s="76"/>
      <c r="DE451" s="76"/>
      <c r="DF451" s="76"/>
      <c r="DG451" s="76"/>
      <c r="DH451" s="76"/>
      <c r="DI451" s="76"/>
      <c r="DJ451" s="76"/>
      <c r="DK451" s="76"/>
      <c r="DL451" s="76"/>
      <c r="DM451" s="76"/>
      <c r="DN451" s="76"/>
      <c r="DO451" s="76"/>
      <c r="DP451" s="76"/>
      <c r="DQ451" s="76"/>
      <c r="DR451" s="76"/>
      <c r="DS451" s="76"/>
      <c r="DT451" s="76"/>
      <c r="DU451" s="76"/>
      <c r="DV451" s="76"/>
      <c r="DW451" s="76"/>
      <c r="DX451" s="76"/>
      <c r="DY451" s="76"/>
      <c r="DZ451" s="76"/>
      <c r="EA451" s="76"/>
      <c r="EB451" s="76"/>
      <c r="EC451" s="76"/>
      <c r="ED451" s="76"/>
      <c r="EE451" s="76"/>
      <c r="EF451" s="76"/>
      <c r="EG451" s="76"/>
      <c r="EH451" s="76"/>
      <c r="EI451" s="76"/>
      <c r="EJ451" s="76"/>
      <c r="EK451" s="76"/>
      <c r="EL451" s="76"/>
      <c r="EM451" s="76"/>
      <c r="EN451" s="76"/>
      <c r="EO451" s="76"/>
      <c r="EP451" s="76"/>
      <c r="EQ451" s="76"/>
      <c r="ER451" s="76"/>
      <c r="ES451" s="76"/>
      <c r="ET451" s="76"/>
      <c r="EU451" s="76"/>
      <c r="EV451" s="76"/>
      <c r="EW451" s="76"/>
      <c r="EX451" s="76"/>
      <c r="EY451" s="76"/>
      <c r="EZ451" s="76"/>
      <c r="FA451" s="76"/>
      <c r="FB451" s="76"/>
      <c r="FC451" s="76"/>
      <c r="FD451" s="76"/>
      <c r="FE451" s="76"/>
      <c r="FF451" s="76"/>
      <c r="FG451" s="76"/>
      <c r="FH451" s="76"/>
      <c r="FI451" s="76"/>
      <c r="FJ451" s="76"/>
      <c r="FK451" s="76"/>
      <c r="FL451" s="76"/>
      <c r="FM451" s="76"/>
      <c r="FN451" s="76"/>
      <c r="FO451" s="76"/>
      <c r="FP451" s="76"/>
      <c r="FQ451" s="76"/>
      <c r="FR451" s="76"/>
      <c r="FS451" s="76"/>
      <c r="FT451" s="76"/>
      <c r="FU451" s="76"/>
      <c r="FV451" s="76"/>
      <c r="FW451" s="76"/>
      <c r="FX451" s="76"/>
      <c r="FY451" s="76"/>
      <c r="FZ451" s="76"/>
      <c r="GA451" s="76"/>
      <c r="GB451" s="76"/>
      <c r="GC451" s="76"/>
      <c r="GD451" s="76"/>
      <c r="GE451" s="76"/>
      <c r="GF451" s="76"/>
      <c r="GG451" s="76"/>
      <c r="GH451" s="76"/>
      <c r="GI451" s="76"/>
      <c r="GJ451" s="76"/>
      <c r="GK451" s="76"/>
      <c r="GL451" s="76"/>
      <c r="GM451" s="76"/>
      <c r="GN451" s="76"/>
      <c r="GO451" s="76"/>
      <c r="GP451" s="76"/>
      <c r="GQ451" s="76"/>
      <c r="GR451" s="76"/>
      <c r="GS451" s="76"/>
      <c r="GT451" s="76"/>
      <c r="GU451" s="76"/>
      <c r="GV451" s="76"/>
      <c r="GW451" s="76"/>
      <c r="GX451" s="76"/>
      <c r="GY451" s="76"/>
      <c r="GZ451" s="76"/>
      <c r="HA451" s="76"/>
      <c r="HB451" s="76"/>
      <c r="HC451" s="76"/>
      <c r="HD451" s="76"/>
      <c r="HE451" s="76"/>
      <c r="HF451" s="76"/>
      <c r="HG451" s="76"/>
      <c r="HH451" s="76"/>
      <c r="HI451" s="76"/>
      <c r="HJ451" s="76"/>
      <c r="HK451" s="76"/>
      <c r="HL451" s="76"/>
      <c r="HM451" s="76"/>
      <c r="HN451" s="76"/>
      <c r="HO451" s="76"/>
      <c r="HP451" s="76"/>
      <c r="HQ451" s="76"/>
      <c r="HR451" s="76"/>
      <c r="HS451" s="76"/>
      <c r="HT451" s="76"/>
      <c r="HU451" s="76"/>
      <c r="HV451" s="76"/>
      <c r="HW451" s="76"/>
      <c r="HX451" s="76"/>
      <c r="HY451" s="76"/>
      <c r="HZ451" s="76"/>
      <c r="IA451" s="76"/>
      <c r="IB451" s="76"/>
      <c r="IC451" s="76"/>
      <c r="ID451" s="76"/>
      <c r="IE451" s="76"/>
      <c r="IF451" s="76"/>
      <c r="IG451" s="76"/>
      <c r="IH451" s="76"/>
      <c r="II451" s="76"/>
      <c r="IJ451" s="76"/>
      <c r="IK451" s="76"/>
    </row>
    <row r="452" spans="1:245" s="125" customFormat="1">
      <c r="A452" s="19"/>
      <c r="B452" s="19"/>
      <c r="C452" s="19"/>
      <c r="D452" s="19"/>
      <c r="E452" s="89"/>
      <c r="F452" s="89"/>
      <c r="G452" s="19"/>
      <c r="H452" s="90"/>
      <c r="I452" s="90"/>
      <c r="J452" s="19"/>
      <c r="K452" s="19"/>
      <c r="L452" s="19"/>
      <c r="M452" s="19"/>
      <c r="N452" s="19"/>
      <c r="O452" s="19"/>
      <c r="P452" s="19"/>
      <c r="Q452" s="19"/>
      <c r="R452" s="141"/>
      <c r="S452" s="141"/>
      <c r="T452" s="141"/>
      <c r="U452" s="141"/>
      <c r="V452" s="141"/>
      <c r="W452" s="141"/>
      <c r="X452" s="141"/>
      <c r="Y452" s="141"/>
      <c r="Z452" s="19"/>
      <c r="AA452" s="19"/>
      <c r="AB452" s="19"/>
      <c r="AC452" s="140">
        <v>9</v>
      </c>
      <c r="AD452" s="385">
        <f t="array" ref="AD452">IF(COUNT(IF($R$5:$R$84=$AC452,IF($G$5:$G$84=AD$441,$R$5:$R$84,""),""))=0,"-",AVERAGE(IF($R$5:$R$84=$AC452,IF($G$5:$G$84=AD$441,$H$5:$Q$84,"")))-$AC452)</f>
        <v>-0.19999999999999929</v>
      </c>
      <c r="AE452" s="385" t="str">
        <f t="array" ref="AE452">IF(COUNT(IF($R$5:$R$84=$AC452,IF($G$5:$G$84=AE$441,$R$5:$R$84,""),""))=0,"-",AVERAGE(IF($R$5:$R$84=$AC452,IF($G$5:$G$84=AE$441,$H$5:$Q$84,"")))-$AC452)</f>
        <v>-</v>
      </c>
      <c r="AF452" s="385" t="str">
        <f t="array" ref="AF452">IF(COUNT(IF($R$5:$R$84=$AC452,IF($G$5:$G$84=AF$441,$R$5:$R$84,""),""))=0,"-",AVERAGE(IF($R$5:$R$84=$AC452,IF($G$5:$G$84=AF$441,$H$5:$Q$84,"")))-$AC452)</f>
        <v>-</v>
      </c>
      <c r="AG452" s="385" t="str">
        <f t="array" ref="AG452">IF(COUNT(IF($R$5:$R$84=$AC452,IF($G$5:$G$84=AG$441,$R$5:$R$84,""),""))=0,"-",AVERAGE(IF($R$5:$R$84=$AC452,IF($G$5:$G$84=AG$441,$H$5:$Q$84,"")))-$AC452)</f>
        <v>-</v>
      </c>
      <c r="AH452" s="385" t="str">
        <f t="array" ref="AH452">IF(COUNT(IF($R$5:$R$84=$AC452,IF($G$5:$G$84=AH$441,$R$5:$R$84,""),""))=0,"-",AVERAGE(IF($R$5:$R$84=$AC452,IF($G$5:$G$84=AH$441,$H$5:$Q$84,"")))-$AC452)</f>
        <v>-</v>
      </c>
      <c r="AI452" s="385" t="str">
        <f t="array" ref="AI452">IF(COUNT(IF($R$5:$R$84=$AC452,IF($G$5:$G$84=AI$441,$R$5:$R$84,""),""))=0,"-",AVERAGE(IF($R$5:$R$84=$AC452,IF($G$5:$G$84=AI$441,$H$5:$Q$84,"")))-$AC452)</f>
        <v>-</v>
      </c>
      <c r="AJ452" s="385" t="str">
        <f t="array" ref="AJ452">IF(COUNT(IF($R$5:$R$84=$AC452,IF($G$5:$G$84=AJ$441,$R$5:$R$84,""),""))=0,"-",AVERAGE(IF($R$5:$R$84=$AC452,IF($G$5:$G$84=AJ$441,$H$5:$Q$84,"")))-$AC452)</f>
        <v>-</v>
      </c>
      <c r="AK452" s="385" t="str">
        <f t="array" ref="AK452">IF(COUNT(IF($R$5:$R$84=$AC452,IF($G$5:$G$84=AK$441,$R$5:$R$84,""),""))=0,"-",AVERAGE(IF($R$5:$R$84=$AC452,IF($G$5:$G$84=AK$441,$H$5:$Q$84,"")))-$AC452)</f>
        <v>-</v>
      </c>
      <c r="AL452" s="385" t="str">
        <f t="array" ref="AL452">IF(COUNT(IF($R$5:$R$84=$AC452,IF($G$5:$G$84=AL$441,$R$5:$R$84,""),""))=0,"-",AVERAGE(IF($R$5:$R$84=$AC452,IF($G$5:$G$84=AL$441,$H$5:$Q$84,"")))-$AC452)</f>
        <v>-</v>
      </c>
      <c r="AM452" s="385" t="str">
        <f t="array" ref="AM452">IF(COUNT(IF($R$5:$R$84=$AC452,IF($G$5:$G$84=AM$441,$R$5:$R$84,""),""))=0,"-",AVERAGE(IF($R$5:$R$84=$AC452,IF($G$5:$G$84=AM$441,$H$5:$Q$84,"")))-$AC452)</f>
        <v>-</v>
      </c>
      <c r="AN452" s="385" t="str">
        <f t="array" ref="AN452">IF(COUNT(IF($R$5:$R$84=$AC452,IF($G$5:$G$84=AN$441,$R$5:$R$84,""),""))=0,"-",AVERAGE(IF($R$5:$R$84=$AC452,IF($G$5:$G$84=AN$441,$H$5:$Q$84,"")))-$AC452)</f>
        <v>-</v>
      </c>
      <c r="AO452" s="385" t="str">
        <f t="array" ref="AO452">IF(COUNT(IF($R$5:$R$84=$AC452,IF($G$5:$G$84=AO$441,$R$5:$R$84,""),""))=0,"-",AVERAGE(IF($R$5:$R$84=$AC452,IF($G$5:$G$84=AO$441,$H$5:$Q$84,"")))-$AC452)</f>
        <v>-</v>
      </c>
      <c r="AP452" s="387">
        <f t="array" ref="AP452">IF(COUNT(AD452:AO452)=0,"-",AVERAGE(IF($R$5:$R$84=$AC452,$H$5:$Q$84,""))-$AC452)</f>
        <v>-0.19999999999999929</v>
      </c>
      <c r="AQ452" s="19"/>
      <c r="AR452" s="8"/>
      <c r="AS452" s="19"/>
      <c r="AT452" s="19"/>
      <c r="AU452" s="19"/>
      <c r="AV452" s="19"/>
      <c r="AW452" s="19"/>
      <c r="AX452" s="19"/>
      <c r="AY452" s="19"/>
      <c r="AZ452" s="19"/>
      <c r="BA452" s="19"/>
      <c r="BB452" s="19"/>
      <c r="BC452" s="19"/>
      <c r="BF452" s="12"/>
      <c r="BG452" s="12"/>
      <c r="BH452" s="12"/>
      <c r="BI452" s="12"/>
      <c r="BJ452" s="12"/>
      <c r="BK452" s="12"/>
      <c r="BL452" s="12"/>
      <c r="BM452" s="12"/>
      <c r="BN452" s="12"/>
      <c r="BO452" s="12"/>
      <c r="BP452" s="12"/>
      <c r="BQ452" s="12"/>
      <c r="BR452" s="12"/>
      <c r="BS452" s="12"/>
      <c r="BV452" s="76"/>
      <c r="BW452" s="76"/>
      <c r="BX452" s="76"/>
      <c r="BY452" s="76"/>
      <c r="BZ452" s="76"/>
      <c r="CA452" s="76"/>
      <c r="CB452" s="76"/>
      <c r="CC452" s="76"/>
      <c r="CD452" s="76"/>
      <c r="CE452" s="76"/>
      <c r="CF452" s="76"/>
      <c r="CG452" s="76"/>
      <c r="CH452" s="76"/>
      <c r="CI452" s="76"/>
      <c r="CJ452" s="76"/>
      <c r="CK452" s="76"/>
      <c r="CL452" s="76"/>
      <c r="CM452" s="76"/>
      <c r="CN452" s="76"/>
      <c r="CO452" s="76"/>
      <c r="CP452" s="76"/>
      <c r="CQ452" s="76"/>
      <c r="CR452" s="76"/>
      <c r="CS452" s="76"/>
      <c r="CT452" s="76"/>
      <c r="CU452" s="76"/>
      <c r="CV452" s="76"/>
      <c r="CW452" s="76"/>
      <c r="CX452" s="76"/>
      <c r="CY452" s="76"/>
      <c r="CZ452" s="76"/>
      <c r="DA452" s="76"/>
      <c r="DB452" s="76"/>
      <c r="DC452" s="76"/>
      <c r="DD452" s="76"/>
      <c r="DE452" s="76"/>
      <c r="DF452" s="76"/>
      <c r="DG452" s="76"/>
      <c r="DH452" s="76"/>
      <c r="DI452" s="76"/>
      <c r="DJ452" s="76"/>
      <c r="DK452" s="76"/>
      <c r="DL452" s="76"/>
      <c r="DM452" s="76"/>
      <c r="DN452" s="76"/>
      <c r="DO452" s="76"/>
      <c r="DP452" s="76"/>
      <c r="DQ452" s="76"/>
      <c r="DR452" s="76"/>
      <c r="DS452" s="76"/>
      <c r="DT452" s="76"/>
      <c r="DU452" s="76"/>
      <c r="DV452" s="76"/>
      <c r="DW452" s="76"/>
      <c r="DX452" s="76"/>
      <c r="DY452" s="76"/>
      <c r="DZ452" s="76"/>
      <c r="EA452" s="76"/>
      <c r="EB452" s="76"/>
      <c r="EC452" s="76"/>
      <c r="ED452" s="76"/>
      <c r="EE452" s="76"/>
      <c r="EF452" s="76"/>
      <c r="EG452" s="76"/>
      <c r="EH452" s="76"/>
      <c r="EI452" s="76"/>
      <c r="EJ452" s="76"/>
      <c r="EK452" s="76"/>
      <c r="EL452" s="76"/>
      <c r="EM452" s="76"/>
      <c r="EN452" s="76"/>
      <c r="EO452" s="76"/>
      <c r="EP452" s="76"/>
      <c r="EQ452" s="76"/>
      <c r="ER452" s="76"/>
      <c r="ES452" s="76"/>
      <c r="ET452" s="76"/>
      <c r="EU452" s="76"/>
      <c r="EV452" s="76"/>
      <c r="EW452" s="76"/>
      <c r="EX452" s="76"/>
      <c r="EY452" s="76"/>
      <c r="EZ452" s="76"/>
      <c r="FA452" s="76"/>
      <c r="FB452" s="76"/>
      <c r="FC452" s="76"/>
      <c r="FD452" s="76"/>
      <c r="FE452" s="76"/>
      <c r="FF452" s="76"/>
      <c r="FG452" s="76"/>
      <c r="FH452" s="76"/>
      <c r="FI452" s="76"/>
      <c r="FJ452" s="76"/>
      <c r="FK452" s="76"/>
      <c r="FL452" s="76"/>
      <c r="FM452" s="76"/>
      <c r="FN452" s="76"/>
      <c r="FO452" s="76"/>
      <c r="FP452" s="76"/>
      <c r="FQ452" s="76"/>
      <c r="FR452" s="76"/>
      <c r="FS452" s="76"/>
      <c r="FT452" s="76"/>
      <c r="FU452" s="76"/>
      <c r="FV452" s="76"/>
      <c r="FW452" s="76"/>
      <c r="FX452" s="76"/>
      <c r="FY452" s="76"/>
      <c r="FZ452" s="76"/>
      <c r="GA452" s="76"/>
      <c r="GB452" s="76"/>
      <c r="GC452" s="76"/>
      <c r="GD452" s="76"/>
      <c r="GE452" s="76"/>
      <c r="GF452" s="76"/>
      <c r="GG452" s="76"/>
      <c r="GH452" s="76"/>
      <c r="GI452" s="76"/>
      <c r="GJ452" s="76"/>
      <c r="GK452" s="76"/>
      <c r="GL452" s="76"/>
      <c r="GM452" s="76"/>
      <c r="GN452" s="76"/>
      <c r="GO452" s="76"/>
      <c r="GP452" s="76"/>
      <c r="GQ452" s="76"/>
      <c r="GR452" s="76"/>
      <c r="GS452" s="76"/>
      <c r="GT452" s="76"/>
      <c r="GU452" s="76"/>
      <c r="GV452" s="76"/>
      <c r="GW452" s="76"/>
      <c r="GX452" s="76"/>
      <c r="GY452" s="76"/>
      <c r="GZ452" s="76"/>
      <c r="HA452" s="76"/>
      <c r="HB452" s="76"/>
      <c r="HC452" s="76"/>
      <c r="HD452" s="76"/>
      <c r="HE452" s="76"/>
      <c r="HF452" s="76"/>
      <c r="HG452" s="76"/>
      <c r="HH452" s="76"/>
      <c r="HI452" s="76"/>
      <c r="HJ452" s="76"/>
      <c r="HK452" s="76"/>
      <c r="HL452" s="76"/>
      <c r="HM452" s="76"/>
      <c r="HN452" s="76"/>
      <c r="HO452" s="76"/>
      <c r="HP452" s="76"/>
      <c r="HQ452" s="76"/>
      <c r="HR452" s="76"/>
      <c r="HS452" s="76"/>
      <c r="HT452" s="76"/>
      <c r="HU452" s="76"/>
      <c r="HV452" s="76"/>
      <c r="HW452" s="76"/>
      <c r="HX452" s="76"/>
      <c r="HY452" s="76"/>
      <c r="HZ452" s="76"/>
      <c r="IA452" s="76"/>
      <c r="IB452" s="76"/>
      <c r="IC452" s="76"/>
      <c r="ID452" s="76"/>
      <c r="IE452" s="76"/>
      <c r="IF452" s="76"/>
      <c r="IG452" s="76"/>
      <c r="IH452" s="76"/>
      <c r="II452" s="76"/>
      <c r="IJ452" s="76"/>
      <c r="IK452" s="76"/>
    </row>
    <row r="453" spans="1:245" s="125" customFormat="1">
      <c r="A453" s="19"/>
      <c r="B453" s="19"/>
      <c r="C453" s="19"/>
      <c r="D453" s="19"/>
      <c r="E453" s="89"/>
      <c r="F453" s="89"/>
      <c r="G453" s="19"/>
      <c r="H453" s="90"/>
      <c r="I453" s="90"/>
      <c r="J453" s="19"/>
      <c r="K453" s="19"/>
      <c r="L453" s="19"/>
      <c r="M453" s="19"/>
      <c r="N453" s="19"/>
      <c r="O453" s="19"/>
      <c r="P453" s="19"/>
      <c r="Q453" s="19"/>
      <c r="R453" s="141"/>
      <c r="S453" s="141"/>
      <c r="T453" s="141"/>
      <c r="U453" s="141"/>
      <c r="V453" s="141"/>
      <c r="W453" s="141"/>
      <c r="X453" s="141"/>
      <c r="Y453" s="141"/>
      <c r="Z453" s="19"/>
      <c r="AA453" s="19"/>
      <c r="AB453" s="19"/>
      <c r="AC453" s="140">
        <v>10</v>
      </c>
      <c r="AD453" s="385">
        <f t="array" ref="AD453">IF(COUNT(IF($R$5:$R$84=$AC453,IF($G$5:$G$84=AD$441,$R$5:$R$84,""),""))=0,"-",AVERAGE(IF($R$5:$R$84=$AC453,IF($G$5:$G$84=AD$441,$H$5:$Q$84,"")))-$AC453)</f>
        <v>-0.19999999999999929</v>
      </c>
      <c r="AE453" s="385" t="str">
        <f t="array" ref="AE453">IF(COUNT(IF($R$5:$R$84=$AC453,IF($G$5:$G$84=AE$441,$R$5:$R$84,""),""))=0,"-",AVERAGE(IF($R$5:$R$84=$AC453,IF($G$5:$G$84=AE$441,$H$5:$Q$84,"")))-$AC453)</f>
        <v>-</v>
      </c>
      <c r="AF453" s="385" t="str">
        <f t="array" ref="AF453">IF(COUNT(IF($R$5:$R$84=$AC453,IF($G$5:$G$84=AF$441,$R$5:$R$84,""),""))=0,"-",AVERAGE(IF($R$5:$R$84=$AC453,IF($G$5:$G$84=AF$441,$H$5:$Q$84,"")))-$AC453)</f>
        <v>-</v>
      </c>
      <c r="AG453" s="385" t="str">
        <f t="array" ref="AG453">IF(COUNT(IF($R$5:$R$84=$AC453,IF($G$5:$G$84=AG$441,$R$5:$R$84,""),""))=0,"-",AVERAGE(IF($R$5:$R$84=$AC453,IF($G$5:$G$84=AG$441,$H$5:$Q$84,"")))-$AC453)</f>
        <v>-</v>
      </c>
      <c r="AH453" s="385" t="str">
        <f t="array" ref="AH453">IF(COUNT(IF($R$5:$R$84=$AC453,IF($G$5:$G$84=AH$441,$R$5:$R$84,""),""))=0,"-",AVERAGE(IF($R$5:$R$84=$AC453,IF($G$5:$G$84=AH$441,$H$5:$Q$84,"")))-$AC453)</f>
        <v>-</v>
      </c>
      <c r="AI453" s="385" t="str">
        <f t="array" ref="AI453">IF(COUNT(IF($R$5:$R$84=$AC453,IF($G$5:$G$84=AI$441,$R$5:$R$84,""),""))=0,"-",AVERAGE(IF($R$5:$R$84=$AC453,IF($G$5:$G$84=AI$441,$H$5:$Q$84,"")))-$AC453)</f>
        <v>-</v>
      </c>
      <c r="AJ453" s="385" t="str">
        <f t="array" ref="AJ453">IF(COUNT(IF($R$5:$R$84=$AC453,IF($G$5:$G$84=AJ$441,$R$5:$R$84,""),""))=0,"-",AVERAGE(IF($R$5:$R$84=$AC453,IF($G$5:$G$84=AJ$441,$H$5:$Q$84,"")))-$AC453)</f>
        <v>-</v>
      </c>
      <c r="AK453" s="385" t="str">
        <f t="array" ref="AK453">IF(COUNT(IF($R$5:$R$84=$AC453,IF($G$5:$G$84=AK$441,$R$5:$R$84,""),""))=0,"-",AVERAGE(IF($R$5:$R$84=$AC453,IF($G$5:$G$84=AK$441,$H$5:$Q$84,"")))-$AC453)</f>
        <v>-</v>
      </c>
      <c r="AL453" s="385" t="str">
        <f t="array" ref="AL453">IF(COUNT(IF($R$5:$R$84=$AC453,IF($G$5:$G$84=AL$441,$R$5:$R$84,""),""))=0,"-",AVERAGE(IF($R$5:$R$84=$AC453,IF($G$5:$G$84=AL$441,$H$5:$Q$84,"")))-$AC453)</f>
        <v>-</v>
      </c>
      <c r="AM453" s="385" t="str">
        <f t="array" ref="AM453">IF(COUNT(IF($R$5:$R$84=$AC453,IF($G$5:$G$84=AM$441,$R$5:$R$84,""),""))=0,"-",AVERAGE(IF($R$5:$R$84=$AC453,IF($G$5:$G$84=AM$441,$H$5:$Q$84,"")))-$AC453)</f>
        <v>-</v>
      </c>
      <c r="AN453" s="385" t="str">
        <f t="array" ref="AN453">IF(COUNT(IF($R$5:$R$84=$AC453,IF($G$5:$G$84=AN$441,$R$5:$R$84,""),""))=0,"-",AVERAGE(IF($R$5:$R$84=$AC453,IF($G$5:$G$84=AN$441,$H$5:$Q$84,"")))-$AC453)</f>
        <v>-</v>
      </c>
      <c r="AO453" s="385" t="str">
        <f t="array" ref="AO453">IF(COUNT(IF($R$5:$R$84=$AC453,IF($G$5:$G$84=AO$441,$R$5:$R$84,""),""))=0,"-",AVERAGE(IF($R$5:$R$84=$AC453,IF($G$5:$G$84=AO$441,$H$5:$Q$84,"")))-$AC453)</f>
        <v>-</v>
      </c>
      <c r="AP453" s="387">
        <f t="array" ref="AP453">IF(COUNT(AD453:AO453)=0,"-",AVERAGE(IF($R$5:$R$84=$AC453,$H$5:$Q$84,""))-$AC453)</f>
        <v>-0.19999999999999929</v>
      </c>
      <c r="AQ453" s="19"/>
      <c r="AR453" s="8"/>
      <c r="AS453" s="19"/>
      <c r="AT453" s="19"/>
      <c r="AU453" s="19"/>
      <c r="AV453" s="19"/>
      <c r="AW453" s="19"/>
      <c r="AX453" s="19"/>
      <c r="AY453" s="19"/>
      <c r="AZ453" s="19"/>
      <c r="BA453" s="19"/>
      <c r="BB453" s="19"/>
      <c r="BC453" s="19"/>
      <c r="BF453" s="12"/>
      <c r="BG453" s="12"/>
      <c r="BH453" s="12"/>
      <c r="BI453" s="12"/>
      <c r="BJ453" s="12"/>
      <c r="BK453" s="12"/>
      <c r="BL453" s="12"/>
      <c r="BM453" s="12"/>
      <c r="BN453" s="12"/>
      <c r="BO453" s="12"/>
      <c r="BP453" s="12"/>
      <c r="BQ453" s="12"/>
      <c r="BR453" s="12"/>
      <c r="BS453" s="12"/>
      <c r="BV453" s="76"/>
      <c r="BW453" s="76"/>
      <c r="BX453" s="76"/>
      <c r="BY453" s="76"/>
      <c r="BZ453" s="76"/>
      <c r="CA453" s="76"/>
      <c r="CB453" s="76"/>
      <c r="CC453" s="76"/>
      <c r="CD453" s="76"/>
      <c r="CE453" s="76"/>
      <c r="CF453" s="76"/>
      <c r="CG453" s="76"/>
      <c r="CH453" s="76"/>
      <c r="CI453" s="76"/>
      <c r="CJ453" s="76"/>
      <c r="CK453" s="76"/>
      <c r="CL453" s="76"/>
      <c r="CM453" s="76"/>
      <c r="CN453" s="76"/>
      <c r="CO453" s="76"/>
      <c r="CP453" s="76"/>
      <c r="CQ453" s="76"/>
      <c r="CR453" s="76"/>
      <c r="CS453" s="76"/>
      <c r="CT453" s="76"/>
      <c r="CU453" s="76"/>
      <c r="CV453" s="76"/>
      <c r="CW453" s="76"/>
      <c r="CX453" s="76"/>
      <c r="CY453" s="76"/>
      <c r="CZ453" s="76"/>
      <c r="DA453" s="76"/>
      <c r="DB453" s="76"/>
      <c r="DC453" s="76"/>
      <c r="DD453" s="76"/>
      <c r="DE453" s="76"/>
      <c r="DF453" s="76"/>
      <c r="DG453" s="76"/>
      <c r="DH453" s="76"/>
      <c r="DI453" s="76"/>
      <c r="DJ453" s="76"/>
      <c r="DK453" s="76"/>
      <c r="DL453" s="76"/>
      <c r="DM453" s="76"/>
      <c r="DN453" s="76"/>
      <c r="DO453" s="76"/>
      <c r="DP453" s="76"/>
      <c r="DQ453" s="76"/>
      <c r="DR453" s="76"/>
      <c r="DS453" s="76"/>
      <c r="DT453" s="76"/>
      <c r="DU453" s="76"/>
      <c r="DV453" s="76"/>
      <c r="DW453" s="76"/>
      <c r="DX453" s="76"/>
      <c r="DY453" s="76"/>
      <c r="DZ453" s="76"/>
      <c r="EA453" s="76"/>
      <c r="EB453" s="76"/>
      <c r="EC453" s="76"/>
      <c r="ED453" s="76"/>
      <c r="EE453" s="76"/>
      <c r="EF453" s="76"/>
      <c r="EG453" s="76"/>
      <c r="EH453" s="76"/>
      <c r="EI453" s="76"/>
      <c r="EJ453" s="76"/>
      <c r="EK453" s="76"/>
      <c r="EL453" s="76"/>
      <c r="EM453" s="76"/>
      <c r="EN453" s="76"/>
      <c r="EO453" s="76"/>
      <c r="EP453" s="76"/>
      <c r="EQ453" s="76"/>
      <c r="ER453" s="76"/>
      <c r="ES453" s="76"/>
      <c r="ET453" s="76"/>
      <c r="EU453" s="76"/>
      <c r="EV453" s="76"/>
      <c r="EW453" s="76"/>
      <c r="EX453" s="76"/>
      <c r="EY453" s="76"/>
      <c r="EZ453" s="76"/>
      <c r="FA453" s="76"/>
      <c r="FB453" s="76"/>
      <c r="FC453" s="76"/>
      <c r="FD453" s="76"/>
      <c r="FE453" s="76"/>
      <c r="FF453" s="76"/>
      <c r="FG453" s="76"/>
      <c r="FH453" s="76"/>
      <c r="FI453" s="76"/>
      <c r="FJ453" s="76"/>
      <c r="FK453" s="76"/>
      <c r="FL453" s="76"/>
      <c r="FM453" s="76"/>
      <c r="FN453" s="76"/>
      <c r="FO453" s="76"/>
      <c r="FP453" s="76"/>
      <c r="FQ453" s="76"/>
      <c r="FR453" s="76"/>
      <c r="FS453" s="76"/>
      <c r="FT453" s="76"/>
      <c r="FU453" s="76"/>
      <c r="FV453" s="76"/>
      <c r="FW453" s="76"/>
      <c r="FX453" s="76"/>
      <c r="FY453" s="76"/>
      <c r="FZ453" s="76"/>
      <c r="GA453" s="76"/>
      <c r="GB453" s="76"/>
      <c r="GC453" s="76"/>
      <c r="GD453" s="76"/>
      <c r="GE453" s="76"/>
      <c r="GF453" s="76"/>
      <c r="GG453" s="76"/>
      <c r="GH453" s="76"/>
      <c r="GI453" s="76"/>
      <c r="GJ453" s="76"/>
      <c r="GK453" s="76"/>
      <c r="GL453" s="76"/>
      <c r="GM453" s="76"/>
      <c r="GN453" s="76"/>
      <c r="GO453" s="76"/>
      <c r="GP453" s="76"/>
      <c r="GQ453" s="76"/>
      <c r="GR453" s="76"/>
      <c r="GS453" s="76"/>
      <c r="GT453" s="76"/>
      <c r="GU453" s="76"/>
      <c r="GV453" s="76"/>
      <c r="GW453" s="76"/>
      <c r="GX453" s="76"/>
      <c r="GY453" s="76"/>
      <c r="GZ453" s="76"/>
      <c r="HA453" s="76"/>
      <c r="HB453" s="76"/>
      <c r="HC453" s="76"/>
      <c r="HD453" s="76"/>
      <c r="HE453" s="76"/>
      <c r="HF453" s="76"/>
      <c r="HG453" s="76"/>
      <c r="HH453" s="76"/>
      <c r="HI453" s="76"/>
      <c r="HJ453" s="76"/>
      <c r="HK453" s="76"/>
      <c r="HL453" s="76"/>
      <c r="HM453" s="76"/>
      <c r="HN453" s="76"/>
      <c r="HO453" s="76"/>
      <c r="HP453" s="76"/>
      <c r="HQ453" s="76"/>
      <c r="HR453" s="76"/>
      <c r="HS453" s="76"/>
      <c r="HT453" s="76"/>
      <c r="HU453" s="76"/>
      <c r="HV453" s="76"/>
      <c r="HW453" s="76"/>
      <c r="HX453" s="76"/>
      <c r="HY453" s="76"/>
      <c r="HZ453" s="76"/>
      <c r="IA453" s="76"/>
      <c r="IB453" s="76"/>
      <c r="IC453" s="76"/>
      <c r="ID453" s="76"/>
      <c r="IE453" s="76"/>
      <c r="IF453" s="76"/>
      <c r="IG453" s="76"/>
      <c r="IH453" s="76"/>
      <c r="II453" s="76"/>
      <c r="IJ453" s="76"/>
      <c r="IK453" s="76"/>
    </row>
    <row r="454" spans="1:245" s="125" customFormat="1">
      <c r="A454" s="19"/>
      <c r="B454" s="19"/>
      <c r="C454" s="19"/>
      <c r="D454" s="19"/>
      <c r="E454" s="89"/>
      <c r="F454" s="89"/>
      <c r="G454" s="19"/>
      <c r="H454" s="90"/>
      <c r="I454" s="90"/>
      <c r="J454" s="19"/>
      <c r="K454" s="19"/>
      <c r="L454" s="19"/>
      <c r="M454" s="19"/>
      <c r="N454" s="19"/>
      <c r="O454" s="19"/>
      <c r="P454" s="19"/>
      <c r="Q454" s="19"/>
      <c r="R454" s="141"/>
      <c r="S454" s="141"/>
      <c r="T454" s="141"/>
      <c r="U454" s="141"/>
      <c r="V454" s="141"/>
      <c r="W454" s="141"/>
      <c r="X454" s="141"/>
      <c r="Y454" s="141"/>
      <c r="Z454" s="19"/>
      <c r="AA454" s="19"/>
      <c r="AB454" s="19"/>
      <c r="AC454" s="140">
        <v>11</v>
      </c>
      <c r="AD454" s="385" t="str">
        <f t="array" ref="AD454">IF(COUNT(IF($R$5:$R$84=$AC454,IF($G$5:$G$84=AD$441,$R$5:$R$84,""),""))=0,"-",AVERAGE(IF($R$5:$R$84=$AC454,IF($G$5:$G$84=AD$441,$H$5:$Q$84,"")))-$AC454)</f>
        <v>-</v>
      </c>
      <c r="AE454" s="385" t="str">
        <f t="array" ref="AE454">IF(COUNT(IF($R$5:$R$84=$AC454,IF($G$5:$G$84=AE$441,$R$5:$R$84,""),""))=0,"-",AVERAGE(IF($R$5:$R$84=$AC454,IF($G$5:$G$84=AE$441,$H$5:$Q$84,"")))-$AC454)</f>
        <v>-</v>
      </c>
      <c r="AF454" s="385" t="str">
        <f t="array" ref="AF454">IF(COUNT(IF($R$5:$R$84=$AC454,IF($G$5:$G$84=AF$441,$R$5:$R$84,""),""))=0,"-",AVERAGE(IF($R$5:$R$84=$AC454,IF($G$5:$G$84=AF$441,$H$5:$Q$84,"")))-$AC454)</f>
        <v>-</v>
      </c>
      <c r="AG454" s="385" t="str">
        <f t="array" ref="AG454">IF(COUNT(IF($R$5:$R$84=$AC454,IF($G$5:$G$84=AG$441,$R$5:$R$84,""),""))=0,"-",AVERAGE(IF($R$5:$R$84=$AC454,IF($G$5:$G$84=AG$441,$H$5:$Q$84,"")))-$AC454)</f>
        <v>-</v>
      </c>
      <c r="AH454" s="385" t="str">
        <f t="array" ref="AH454">IF(COUNT(IF($R$5:$R$84=$AC454,IF($G$5:$G$84=AH$441,$R$5:$R$84,""),""))=0,"-",AVERAGE(IF($R$5:$R$84=$AC454,IF($G$5:$G$84=AH$441,$H$5:$Q$84,"")))-$AC454)</f>
        <v>-</v>
      </c>
      <c r="AI454" s="385" t="str">
        <f t="array" ref="AI454">IF(COUNT(IF($R$5:$R$84=$AC454,IF($G$5:$G$84=AI$441,$R$5:$R$84,""),""))=0,"-",AVERAGE(IF($R$5:$R$84=$AC454,IF($G$5:$G$84=AI$441,$H$5:$Q$84,"")))-$AC454)</f>
        <v>-</v>
      </c>
      <c r="AJ454" s="385" t="str">
        <f t="array" ref="AJ454">IF(COUNT(IF($R$5:$R$84=$AC454,IF($G$5:$G$84=AJ$441,$R$5:$R$84,""),""))=0,"-",AVERAGE(IF($R$5:$R$84=$AC454,IF($G$5:$G$84=AJ$441,$H$5:$Q$84,"")))-$AC454)</f>
        <v>-</v>
      </c>
      <c r="AK454" s="385" t="str">
        <f t="array" ref="AK454">IF(COUNT(IF($R$5:$R$84=$AC454,IF($G$5:$G$84=AK$441,$R$5:$R$84,""),""))=0,"-",AVERAGE(IF($R$5:$R$84=$AC454,IF($G$5:$G$84=AK$441,$H$5:$Q$84,"")))-$AC454)</f>
        <v>-</v>
      </c>
      <c r="AL454" s="385" t="str">
        <f t="array" ref="AL454">IF(COUNT(IF($R$5:$R$84=$AC454,IF($G$5:$G$84=AL$441,$R$5:$R$84,""),""))=0,"-",AVERAGE(IF($R$5:$R$84=$AC454,IF($G$5:$G$84=AL$441,$H$5:$Q$84,"")))-$AC454)</f>
        <v>-</v>
      </c>
      <c r="AM454" s="385" t="str">
        <f t="array" ref="AM454">IF(COUNT(IF($R$5:$R$84=$AC454,IF($G$5:$G$84=AM$441,$R$5:$R$84,""),""))=0,"-",AVERAGE(IF($R$5:$R$84=$AC454,IF($G$5:$G$84=AM$441,$H$5:$Q$84,"")))-$AC454)</f>
        <v>-</v>
      </c>
      <c r="AN454" s="385" t="str">
        <f t="array" ref="AN454">IF(COUNT(IF($R$5:$R$84=$AC454,IF($G$5:$G$84=AN$441,$R$5:$R$84,""),""))=0,"-",AVERAGE(IF($R$5:$R$84=$AC454,IF($G$5:$G$84=AN$441,$H$5:$Q$84,"")))-$AC454)</f>
        <v>-</v>
      </c>
      <c r="AO454" s="385" t="str">
        <f t="array" ref="AO454">IF(COUNT(IF($R$5:$R$84=$AC454,IF($G$5:$G$84=AO$441,$R$5:$R$84,""),""))=0,"-",AVERAGE(IF($R$5:$R$84=$AC454,IF($G$5:$G$84=AO$441,$H$5:$Q$84,"")))-$AC454)</f>
        <v>-</v>
      </c>
      <c r="AP454" s="387" t="str">
        <f t="array" ref="AP454">IF(COUNT(AD454:AO454)=0,"-",AVERAGE(IF($R$5:$R$84=$AC454,$H$5:$Q$84,""))-$AC454)</f>
        <v>-</v>
      </c>
      <c r="AQ454" s="19"/>
      <c r="AR454" s="8"/>
      <c r="AS454" s="19"/>
      <c r="AT454" s="19"/>
      <c r="AU454" s="19"/>
      <c r="AV454" s="19"/>
      <c r="AW454" s="19"/>
      <c r="AX454" s="19"/>
      <c r="AY454" s="19"/>
      <c r="AZ454" s="19"/>
      <c r="BA454" s="19"/>
      <c r="BB454" s="19"/>
      <c r="BC454" s="19"/>
      <c r="BF454" s="12"/>
      <c r="BG454" s="12"/>
      <c r="BH454" s="12"/>
      <c r="BI454" s="12"/>
      <c r="BJ454" s="12"/>
      <c r="BK454" s="12"/>
      <c r="BL454" s="12"/>
      <c r="BM454" s="12"/>
      <c r="BN454" s="12"/>
      <c r="BO454" s="12"/>
      <c r="BP454" s="12"/>
      <c r="BQ454" s="12"/>
      <c r="BR454" s="12"/>
      <c r="BS454" s="12"/>
      <c r="BV454" s="76"/>
      <c r="BW454" s="76"/>
      <c r="BX454" s="76"/>
      <c r="BY454" s="76"/>
      <c r="BZ454" s="76"/>
      <c r="CA454" s="76"/>
      <c r="CB454" s="76"/>
      <c r="CC454" s="76"/>
      <c r="CD454" s="76"/>
      <c r="CE454" s="76"/>
      <c r="CF454" s="76"/>
      <c r="CG454" s="76"/>
      <c r="CH454" s="76"/>
      <c r="CI454" s="76"/>
      <c r="CJ454" s="76"/>
      <c r="CK454" s="76"/>
      <c r="CL454" s="76"/>
      <c r="CM454" s="76"/>
      <c r="CN454" s="76"/>
      <c r="CO454" s="76"/>
      <c r="CP454" s="76"/>
      <c r="CQ454" s="76"/>
      <c r="CR454" s="76"/>
      <c r="CS454" s="76"/>
      <c r="CT454" s="76"/>
      <c r="CU454" s="76"/>
      <c r="CV454" s="76"/>
      <c r="CW454" s="76"/>
      <c r="CX454" s="76"/>
      <c r="CY454" s="76"/>
      <c r="CZ454" s="76"/>
      <c r="DA454" s="76"/>
      <c r="DB454" s="76"/>
      <c r="DC454" s="76"/>
      <c r="DD454" s="76"/>
      <c r="DE454" s="76"/>
      <c r="DF454" s="76"/>
      <c r="DG454" s="76"/>
      <c r="DH454" s="76"/>
      <c r="DI454" s="76"/>
      <c r="DJ454" s="76"/>
      <c r="DK454" s="76"/>
      <c r="DL454" s="76"/>
      <c r="DM454" s="76"/>
      <c r="DN454" s="76"/>
      <c r="DO454" s="76"/>
      <c r="DP454" s="76"/>
      <c r="DQ454" s="76"/>
      <c r="DR454" s="76"/>
      <c r="DS454" s="76"/>
      <c r="DT454" s="76"/>
      <c r="DU454" s="76"/>
      <c r="DV454" s="76"/>
      <c r="DW454" s="76"/>
      <c r="DX454" s="76"/>
      <c r="DY454" s="76"/>
      <c r="DZ454" s="76"/>
      <c r="EA454" s="76"/>
      <c r="EB454" s="76"/>
      <c r="EC454" s="76"/>
      <c r="ED454" s="76"/>
      <c r="EE454" s="76"/>
      <c r="EF454" s="76"/>
      <c r="EG454" s="76"/>
      <c r="EH454" s="76"/>
      <c r="EI454" s="76"/>
      <c r="EJ454" s="76"/>
      <c r="EK454" s="76"/>
      <c r="EL454" s="76"/>
      <c r="EM454" s="76"/>
      <c r="EN454" s="76"/>
      <c r="EO454" s="76"/>
      <c r="EP454" s="76"/>
      <c r="EQ454" s="76"/>
      <c r="ER454" s="76"/>
      <c r="ES454" s="76"/>
      <c r="ET454" s="76"/>
      <c r="EU454" s="76"/>
      <c r="EV454" s="76"/>
      <c r="EW454" s="76"/>
      <c r="EX454" s="76"/>
      <c r="EY454" s="76"/>
      <c r="EZ454" s="76"/>
      <c r="FA454" s="76"/>
      <c r="FB454" s="76"/>
      <c r="FC454" s="76"/>
      <c r="FD454" s="76"/>
      <c r="FE454" s="76"/>
      <c r="FF454" s="76"/>
      <c r="FG454" s="76"/>
      <c r="FH454" s="76"/>
      <c r="FI454" s="76"/>
      <c r="FJ454" s="76"/>
      <c r="FK454" s="76"/>
      <c r="FL454" s="76"/>
      <c r="FM454" s="76"/>
      <c r="FN454" s="76"/>
      <c r="FO454" s="76"/>
      <c r="FP454" s="76"/>
      <c r="FQ454" s="76"/>
      <c r="FR454" s="76"/>
      <c r="FS454" s="76"/>
      <c r="FT454" s="76"/>
      <c r="FU454" s="76"/>
      <c r="FV454" s="76"/>
      <c r="FW454" s="76"/>
      <c r="FX454" s="76"/>
      <c r="FY454" s="76"/>
      <c r="FZ454" s="76"/>
      <c r="GA454" s="76"/>
      <c r="GB454" s="76"/>
      <c r="GC454" s="76"/>
      <c r="GD454" s="76"/>
      <c r="GE454" s="76"/>
      <c r="GF454" s="76"/>
      <c r="GG454" s="76"/>
      <c r="GH454" s="76"/>
      <c r="GI454" s="76"/>
      <c r="GJ454" s="76"/>
      <c r="GK454" s="76"/>
      <c r="GL454" s="76"/>
      <c r="GM454" s="76"/>
      <c r="GN454" s="76"/>
      <c r="GO454" s="76"/>
      <c r="GP454" s="76"/>
      <c r="GQ454" s="76"/>
      <c r="GR454" s="76"/>
      <c r="GS454" s="76"/>
      <c r="GT454" s="76"/>
      <c r="GU454" s="76"/>
      <c r="GV454" s="76"/>
      <c r="GW454" s="76"/>
      <c r="GX454" s="76"/>
      <c r="GY454" s="76"/>
      <c r="GZ454" s="76"/>
      <c r="HA454" s="76"/>
      <c r="HB454" s="76"/>
      <c r="HC454" s="76"/>
      <c r="HD454" s="76"/>
      <c r="HE454" s="76"/>
      <c r="HF454" s="76"/>
      <c r="HG454" s="76"/>
      <c r="HH454" s="76"/>
      <c r="HI454" s="76"/>
      <c r="HJ454" s="76"/>
      <c r="HK454" s="76"/>
      <c r="HL454" s="76"/>
      <c r="HM454" s="76"/>
      <c r="HN454" s="76"/>
      <c r="HO454" s="76"/>
      <c r="HP454" s="76"/>
      <c r="HQ454" s="76"/>
      <c r="HR454" s="76"/>
      <c r="HS454" s="76"/>
      <c r="HT454" s="76"/>
      <c r="HU454" s="76"/>
      <c r="HV454" s="76"/>
      <c r="HW454" s="76"/>
      <c r="HX454" s="76"/>
      <c r="HY454" s="76"/>
      <c r="HZ454" s="76"/>
      <c r="IA454" s="76"/>
      <c r="IB454" s="76"/>
      <c r="IC454" s="76"/>
      <c r="ID454" s="76"/>
      <c r="IE454" s="76"/>
      <c r="IF454" s="76"/>
      <c r="IG454" s="76"/>
      <c r="IH454" s="76"/>
      <c r="II454" s="76"/>
      <c r="IJ454" s="76"/>
      <c r="IK454" s="76"/>
    </row>
    <row r="455" spans="1:245" s="125" customFormat="1">
      <c r="A455" s="19"/>
      <c r="B455" s="19"/>
      <c r="C455" s="19"/>
      <c r="D455" s="19"/>
      <c r="E455" s="89"/>
      <c r="F455" s="89"/>
      <c r="G455" s="19"/>
      <c r="H455" s="90"/>
      <c r="I455" s="90"/>
      <c r="J455" s="19"/>
      <c r="K455" s="19"/>
      <c r="L455" s="19"/>
      <c r="M455" s="19"/>
      <c r="N455" s="19"/>
      <c r="O455" s="19"/>
      <c r="P455" s="19"/>
      <c r="Q455" s="19"/>
      <c r="R455" s="141"/>
      <c r="S455" s="141"/>
      <c r="T455" s="141"/>
      <c r="U455" s="141"/>
      <c r="V455" s="141"/>
      <c r="W455" s="141"/>
      <c r="X455" s="141"/>
      <c r="Y455" s="141"/>
      <c r="Z455" s="19"/>
      <c r="AA455" s="19"/>
      <c r="AB455" s="19"/>
      <c r="AC455" s="140">
        <v>12</v>
      </c>
      <c r="AD455" s="385" t="str">
        <f t="array" ref="AD455">IF(COUNT(IF($R$5:$R$84=$AC455,IF($G$5:$G$84=AD$441,$R$5:$R$84,""),""))=0,"-",AVERAGE(IF($R$5:$R$84=$AC455,IF($G$5:$G$84=AD$441,$H$5:$Q$84,"")))-$AC455)</f>
        <v>-</v>
      </c>
      <c r="AE455" s="385" t="str">
        <f t="array" ref="AE455">IF(COUNT(IF($R$5:$R$84=$AC455,IF($G$5:$G$84=AE$441,$R$5:$R$84,""),""))=0,"-",AVERAGE(IF($R$5:$R$84=$AC455,IF($G$5:$G$84=AE$441,$H$5:$Q$84,"")))-$AC455)</f>
        <v>-</v>
      </c>
      <c r="AF455" s="385" t="str">
        <f t="array" ref="AF455">IF(COUNT(IF($R$5:$R$84=$AC455,IF($G$5:$G$84=AF$441,$R$5:$R$84,""),""))=0,"-",AVERAGE(IF($R$5:$R$84=$AC455,IF($G$5:$G$84=AF$441,$H$5:$Q$84,"")))-$AC455)</f>
        <v>-</v>
      </c>
      <c r="AG455" s="385" t="str">
        <f t="array" ref="AG455">IF(COUNT(IF($R$5:$R$84=$AC455,IF($G$5:$G$84=AG$441,$R$5:$R$84,""),""))=0,"-",AVERAGE(IF($R$5:$R$84=$AC455,IF($G$5:$G$84=AG$441,$H$5:$Q$84,"")))-$AC455)</f>
        <v>-</v>
      </c>
      <c r="AH455" s="385" t="str">
        <f t="array" ref="AH455">IF(COUNT(IF($R$5:$R$84=$AC455,IF($G$5:$G$84=AH$441,$R$5:$R$84,""),""))=0,"-",AVERAGE(IF($R$5:$R$84=$AC455,IF($G$5:$G$84=AH$441,$H$5:$Q$84,"")))-$AC455)</f>
        <v>-</v>
      </c>
      <c r="AI455" s="385" t="str">
        <f t="array" ref="AI455">IF(COUNT(IF($R$5:$R$84=$AC455,IF($G$5:$G$84=AI$441,$R$5:$R$84,""),""))=0,"-",AVERAGE(IF($R$5:$R$84=$AC455,IF($G$5:$G$84=AI$441,$H$5:$Q$84,"")))-$AC455)</f>
        <v>-</v>
      </c>
      <c r="AJ455" s="385" t="str">
        <f t="array" ref="AJ455">IF(COUNT(IF($R$5:$R$84=$AC455,IF($G$5:$G$84=AJ$441,$R$5:$R$84,""),""))=0,"-",AVERAGE(IF($R$5:$R$84=$AC455,IF($G$5:$G$84=AJ$441,$H$5:$Q$84,"")))-$AC455)</f>
        <v>-</v>
      </c>
      <c r="AK455" s="385" t="str">
        <f t="array" ref="AK455">IF(COUNT(IF($R$5:$R$84=$AC455,IF($G$5:$G$84=AK$441,$R$5:$R$84,""),""))=0,"-",AVERAGE(IF($R$5:$R$84=$AC455,IF($G$5:$G$84=AK$441,$H$5:$Q$84,"")))-$AC455)</f>
        <v>-</v>
      </c>
      <c r="AL455" s="385" t="str">
        <f t="array" ref="AL455">IF(COUNT(IF($R$5:$R$84=$AC455,IF($G$5:$G$84=AL$441,$R$5:$R$84,""),""))=0,"-",AVERAGE(IF($R$5:$R$84=$AC455,IF($G$5:$G$84=AL$441,$H$5:$Q$84,"")))-$AC455)</f>
        <v>-</v>
      </c>
      <c r="AM455" s="385" t="str">
        <f t="array" ref="AM455">IF(COUNT(IF($R$5:$R$84=$AC455,IF($G$5:$G$84=AM$441,$R$5:$R$84,""),""))=0,"-",AVERAGE(IF($R$5:$R$84=$AC455,IF($G$5:$G$84=AM$441,$H$5:$Q$84,"")))-$AC455)</f>
        <v>-</v>
      </c>
      <c r="AN455" s="385" t="str">
        <f t="array" ref="AN455">IF(COUNT(IF($R$5:$R$84=$AC455,IF($G$5:$G$84=AN$441,$R$5:$R$84,""),""))=0,"-",AVERAGE(IF($R$5:$R$84=$AC455,IF($G$5:$G$84=AN$441,$H$5:$Q$84,"")))-$AC455)</f>
        <v>-</v>
      </c>
      <c r="AO455" s="385" t="str">
        <f t="array" ref="AO455">IF(COUNT(IF($R$5:$R$84=$AC455,IF($G$5:$G$84=AO$441,$R$5:$R$84,""),""))=0,"-",AVERAGE(IF($R$5:$R$84=$AC455,IF($G$5:$G$84=AO$441,$H$5:$Q$84,"")))-$AC455)</f>
        <v>-</v>
      </c>
      <c r="AP455" s="387" t="str">
        <f t="array" ref="AP455">IF(COUNT(AD455:AO455)=0,"-",AVERAGE(IF($R$5:$R$84=$AC455,$H$5:$Q$84,""))-$AC455)</f>
        <v>-</v>
      </c>
      <c r="AQ455" s="19"/>
      <c r="AR455" s="8"/>
      <c r="AS455" s="19"/>
      <c r="AT455" s="19"/>
      <c r="AU455" s="19"/>
      <c r="AV455" s="19"/>
      <c r="AW455" s="19"/>
      <c r="AX455" s="19"/>
      <c r="AY455" s="19"/>
      <c r="AZ455" s="19"/>
      <c r="BA455" s="19"/>
      <c r="BB455" s="19"/>
      <c r="BC455" s="19"/>
      <c r="BF455" s="12"/>
      <c r="BG455" s="12"/>
      <c r="BH455" s="12"/>
      <c r="BI455" s="12"/>
      <c r="BJ455" s="12"/>
      <c r="BK455" s="12"/>
      <c r="BL455" s="12"/>
      <c r="BM455" s="12"/>
      <c r="BN455" s="12"/>
      <c r="BO455" s="12"/>
      <c r="BP455" s="12"/>
      <c r="BQ455" s="12"/>
      <c r="BR455" s="12"/>
      <c r="BS455" s="12"/>
      <c r="BV455" s="76"/>
      <c r="BW455" s="76"/>
      <c r="BX455" s="76"/>
      <c r="BY455" s="76"/>
      <c r="BZ455" s="76"/>
      <c r="CA455" s="76"/>
      <c r="CB455" s="76"/>
      <c r="CC455" s="76"/>
      <c r="CD455" s="76"/>
      <c r="CE455" s="76"/>
      <c r="CF455" s="76"/>
      <c r="CG455" s="76"/>
      <c r="CH455" s="76"/>
      <c r="CI455" s="76"/>
      <c r="CJ455" s="76"/>
      <c r="CK455" s="76"/>
      <c r="CL455" s="76"/>
      <c r="CM455" s="76"/>
      <c r="CN455" s="76"/>
      <c r="CO455" s="76"/>
      <c r="CP455" s="76"/>
      <c r="CQ455" s="76"/>
      <c r="CR455" s="76"/>
      <c r="CS455" s="76"/>
      <c r="CT455" s="76"/>
      <c r="CU455" s="76"/>
      <c r="CV455" s="76"/>
      <c r="CW455" s="76"/>
      <c r="CX455" s="76"/>
      <c r="CY455" s="76"/>
      <c r="CZ455" s="76"/>
      <c r="DA455" s="76"/>
      <c r="DB455" s="76"/>
      <c r="DC455" s="76"/>
      <c r="DD455" s="76"/>
      <c r="DE455" s="76"/>
      <c r="DF455" s="76"/>
      <c r="DG455" s="76"/>
      <c r="DH455" s="76"/>
      <c r="DI455" s="76"/>
      <c r="DJ455" s="76"/>
      <c r="DK455" s="76"/>
      <c r="DL455" s="76"/>
      <c r="DM455" s="76"/>
      <c r="DN455" s="76"/>
      <c r="DO455" s="76"/>
      <c r="DP455" s="76"/>
      <c r="DQ455" s="76"/>
      <c r="DR455" s="76"/>
      <c r="DS455" s="76"/>
      <c r="DT455" s="76"/>
      <c r="DU455" s="76"/>
      <c r="DV455" s="76"/>
      <c r="DW455" s="76"/>
      <c r="DX455" s="76"/>
      <c r="DY455" s="76"/>
      <c r="DZ455" s="76"/>
      <c r="EA455" s="76"/>
      <c r="EB455" s="76"/>
      <c r="EC455" s="76"/>
      <c r="ED455" s="76"/>
      <c r="EE455" s="76"/>
      <c r="EF455" s="76"/>
      <c r="EG455" s="76"/>
      <c r="EH455" s="76"/>
      <c r="EI455" s="76"/>
      <c r="EJ455" s="76"/>
      <c r="EK455" s="76"/>
      <c r="EL455" s="76"/>
      <c r="EM455" s="76"/>
      <c r="EN455" s="76"/>
      <c r="EO455" s="76"/>
      <c r="EP455" s="76"/>
      <c r="EQ455" s="76"/>
      <c r="ER455" s="76"/>
      <c r="ES455" s="76"/>
      <c r="ET455" s="76"/>
      <c r="EU455" s="76"/>
      <c r="EV455" s="76"/>
      <c r="EW455" s="76"/>
      <c r="EX455" s="76"/>
      <c r="EY455" s="76"/>
      <c r="EZ455" s="76"/>
      <c r="FA455" s="76"/>
      <c r="FB455" s="76"/>
      <c r="FC455" s="76"/>
      <c r="FD455" s="76"/>
      <c r="FE455" s="76"/>
      <c r="FF455" s="76"/>
      <c r="FG455" s="76"/>
      <c r="FH455" s="76"/>
      <c r="FI455" s="76"/>
      <c r="FJ455" s="76"/>
      <c r="FK455" s="76"/>
      <c r="FL455" s="76"/>
      <c r="FM455" s="76"/>
      <c r="FN455" s="76"/>
      <c r="FO455" s="76"/>
      <c r="FP455" s="76"/>
      <c r="FQ455" s="76"/>
      <c r="FR455" s="76"/>
      <c r="FS455" s="76"/>
      <c r="FT455" s="76"/>
      <c r="FU455" s="76"/>
      <c r="FV455" s="76"/>
      <c r="FW455" s="76"/>
      <c r="FX455" s="76"/>
      <c r="FY455" s="76"/>
      <c r="FZ455" s="76"/>
      <c r="GA455" s="76"/>
      <c r="GB455" s="76"/>
      <c r="GC455" s="76"/>
      <c r="GD455" s="76"/>
      <c r="GE455" s="76"/>
      <c r="GF455" s="76"/>
      <c r="GG455" s="76"/>
      <c r="GH455" s="76"/>
      <c r="GI455" s="76"/>
      <c r="GJ455" s="76"/>
      <c r="GK455" s="76"/>
      <c r="GL455" s="76"/>
      <c r="GM455" s="76"/>
      <c r="GN455" s="76"/>
      <c r="GO455" s="76"/>
      <c r="GP455" s="76"/>
      <c r="GQ455" s="76"/>
      <c r="GR455" s="76"/>
      <c r="GS455" s="76"/>
      <c r="GT455" s="76"/>
      <c r="GU455" s="76"/>
      <c r="GV455" s="76"/>
      <c r="GW455" s="76"/>
      <c r="GX455" s="76"/>
      <c r="GY455" s="76"/>
      <c r="GZ455" s="76"/>
      <c r="HA455" s="76"/>
      <c r="HB455" s="76"/>
      <c r="HC455" s="76"/>
      <c r="HD455" s="76"/>
      <c r="HE455" s="76"/>
      <c r="HF455" s="76"/>
      <c r="HG455" s="76"/>
      <c r="HH455" s="76"/>
      <c r="HI455" s="76"/>
      <c r="HJ455" s="76"/>
      <c r="HK455" s="76"/>
      <c r="HL455" s="76"/>
      <c r="HM455" s="76"/>
      <c r="HN455" s="76"/>
      <c r="HO455" s="76"/>
      <c r="HP455" s="76"/>
      <c r="HQ455" s="76"/>
      <c r="HR455" s="76"/>
      <c r="HS455" s="76"/>
      <c r="HT455" s="76"/>
      <c r="HU455" s="76"/>
      <c r="HV455" s="76"/>
      <c r="HW455" s="76"/>
      <c r="HX455" s="76"/>
      <c r="HY455" s="76"/>
      <c r="HZ455" s="76"/>
      <c r="IA455" s="76"/>
      <c r="IB455" s="76"/>
      <c r="IC455" s="76"/>
      <c r="ID455" s="76"/>
      <c r="IE455" s="76"/>
      <c r="IF455" s="76"/>
      <c r="IG455" s="76"/>
      <c r="IH455" s="76"/>
      <c r="II455" s="76"/>
      <c r="IJ455" s="76"/>
      <c r="IK455" s="76"/>
    </row>
    <row r="456" spans="1:245">
      <c r="A456" s="19"/>
      <c r="B456" s="19"/>
      <c r="C456" s="19"/>
      <c r="D456" s="19"/>
      <c r="E456" s="89"/>
      <c r="F456" s="89"/>
      <c r="G456" s="19"/>
      <c r="H456" s="90"/>
      <c r="I456" s="90"/>
      <c r="J456" s="19"/>
      <c r="K456" s="19"/>
      <c r="L456" s="19"/>
      <c r="M456" s="19"/>
      <c r="N456" s="19"/>
      <c r="O456" s="19"/>
      <c r="P456" s="19"/>
      <c r="Q456" s="19"/>
      <c r="R456" s="141"/>
      <c r="S456" s="141"/>
      <c r="T456" s="141"/>
      <c r="U456" s="141"/>
      <c r="V456" s="141"/>
      <c r="W456" s="141"/>
      <c r="X456" s="141"/>
      <c r="Y456" s="141"/>
      <c r="Z456" s="19"/>
      <c r="AA456" s="19"/>
      <c r="AB456" s="19"/>
      <c r="AC456" s="140">
        <v>13</v>
      </c>
      <c r="AD456" s="385" t="str">
        <f t="array" ref="AD456">IF(COUNT(IF($R$5:$R$84=$AC456,IF($G$5:$G$84=AD$441,$R$5:$R$84,""),""))=0,"-",AVERAGE(IF($R$5:$R$84=$AC456,IF($G$5:$G$84=AD$441,$H$5:$Q$84,"")))-$AC456)</f>
        <v>-</v>
      </c>
      <c r="AE456" s="385" t="str">
        <f t="array" ref="AE456">IF(COUNT(IF($R$5:$R$84=$AC456,IF($G$5:$G$84=AE$441,$R$5:$R$84,""),""))=0,"-",AVERAGE(IF($R$5:$R$84=$AC456,IF($G$5:$G$84=AE$441,$H$5:$Q$84,"")))-$AC456)</f>
        <v>-</v>
      </c>
      <c r="AF456" s="385" t="str">
        <f t="array" ref="AF456">IF(COUNT(IF($R$5:$R$84=$AC456,IF($G$5:$G$84=AF$441,$R$5:$R$84,""),""))=0,"-",AVERAGE(IF($R$5:$R$84=$AC456,IF($G$5:$G$84=AF$441,$H$5:$Q$84,"")))-$AC456)</f>
        <v>-</v>
      </c>
      <c r="AG456" s="385" t="str">
        <f t="array" ref="AG456">IF(COUNT(IF($R$5:$R$84=$AC456,IF($G$5:$G$84=AG$441,$R$5:$R$84,""),""))=0,"-",AVERAGE(IF($R$5:$R$84=$AC456,IF($G$5:$G$84=AG$441,$H$5:$Q$84,"")))-$AC456)</f>
        <v>-</v>
      </c>
      <c r="AH456" s="385" t="str">
        <f t="array" ref="AH456">IF(COUNT(IF($R$5:$R$84=$AC456,IF($G$5:$G$84=AH$441,$R$5:$R$84,""),""))=0,"-",AVERAGE(IF($R$5:$R$84=$AC456,IF($G$5:$G$84=AH$441,$H$5:$Q$84,"")))-$AC456)</f>
        <v>-</v>
      </c>
      <c r="AI456" s="385" t="str">
        <f t="array" ref="AI456">IF(COUNT(IF($R$5:$R$84=$AC456,IF($G$5:$G$84=AI$441,$R$5:$R$84,""),""))=0,"-",AVERAGE(IF($R$5:$R$84=$AC456,IF($G$5:$G$84=AI$441,$H$5:$Q$84,"")))-$AC456)</f>
        <v>-</v>
      </c>
      <c r="AJ456" s="385" t="str">
        <f t="array" ref="AJ456">IF(COUNT(IF($R$5:$R$84=$AC456,IF($G$5:$G$84=AJ$441,$R$5:$R$84,""),""))=0,"-",AVERAGE(IF($R$5:$R$84=$AC456,IF($G$5:$G$84=AJ$441,$H$5:$Q$84,"")))-$AC456)</f>
        <v>-</v>
      </c>
      <c r="AK456" s="385" t="str">
        <f t="array" ref="AK456">IF(COUNT(IF($R$5:$R$84=$AC456,IF($G$5:$G$84=AK$441,$R$5:$R$84,""),""))=0,"-",AVERAGE(IF($R$5:$R$84=$AC456,IF($G$5:$G$84=AK$441,$H$5:$Q$84,"")))-$AC456)</f>
        <v>-</v>
      </c>
      <c r="AL456" s="385" t="str">
        <f t="array" ref="AL456">IF(COUNT(IF($R$5:$R$84=$AC456,IF($G$5:$G$84=AL$441,$R$5:$R$84,""),""))=0,"-",AVERAGE(IF($R$5:$R$84=$AC456,IF($G$5:$G$84=AL$441,$H$5:$Q$84,"")))-$AC456)</f>
        <v>-</v>
      </c>
      <c r="AM456" s="385" t="str">
        <f t="array" ref="AM456">IF(COUNT(IF($R$5:$R$84=$AC456,IF($G$5:$G$84=AM$441,$R$5:$R$84,""),""))=0,"-",AVERAGE(IF($R$5:$R$84=$AC456,IF($G$5:$G$84=AM$441,$H$5:$Q$84,"")))-$AC456)</f>
        <v>-</v>
      </c>
      <c r="AN456" s="385" t="str">
        <f t="array" ref="AN456">IF(COUNT(IF($R$5:$R$84=$AC456,IF($G$5:$G$84=AN$441,$R$5:$R$84,""),""))=0,"-",AVERAGE(IF($R$5:$R$84=$AC456,IF($G$5:$G$84=AN$441,$H$5:$Q$84,"")))-$AC456)</f>
        <v>-</v>
      </c>
      <c r="AO456" s="385" t="str">
        <f t="array" ref="AO456">IF(COUNT(IF($R$5:$R$84=$AC456,IF($G$5:$G$84=AO$441,$R$5:$R$84,""),""))=0,"-",AVERAGE(IF($R$5:$R$84=$AC456,IF($G$5:$G$84=AO$441,$H$5:$Q$84,"")))-$AC456)</f>
        <v>-</v>
      </c>
      <c r="AP456" s="387" t="str">
        <f t="array" ref="AP456">IF(COUNT(AD456:AO456)=0,"-",AVERAGE(IF($R$5:$R$84=$AC456,$H$5:$Q$84,""))-$AC456)</f>
        <v>-</v>
      </c>
      <c r="AQ456" s="19"/>
      <c r="AR456" s="8"/>
      <c r="AS456" s="19"/>
      <c r="AT456" s="19"/>
      <c r="AU456" s="19"/>
      <c r="AV456" s="19"/>
      <c r="AW456" s="19"/>
      <c r="AX456" s="19"/>
      <c r="AY456" s="19"/>
      <c r="AZ456" s="19"/>
      <c r="BA456" s="19"/>
      <c r="BB456" s="19"/>
      <c r="BC456" s="19"/>
      <c r="BF456" s="12"/>
      <c r="BG456" s="12"/>
      <c r="BH456" s="12"/>
      <c r="BI456" s="12"/>
      <c r="BJ456" s="12"/>
      <c r="BK456" s="12"/>
      <c r="BL456" s="12"/>
      <c r="BM456" s="12"/>
      <c r="BN456" s="12"/>
      <c r="BO456" s="12"/>
      <c r="BP456" s="12"/>
      <c r="BQ456" s="12"/>
      <c r="BR456" s="12"/>
      <c r="BS456" s="12"/>
    </row>
    <row r="457" spans="1:245">
      <c r="A457" s="19"/>
      <c r="B457" s="19"/>
      <c r="C457" s="19"/>
      <c r="D457" s="19"/>
      <c r="E457" s="89"/>
      <c r="F457" s="89"/>
      <c r="G457" s="19"/>
      <c r="H457" s="90"/>
      <c r="I457" s="90"/>
      <c r="J457" s="19"/>
      <c r="K457" s="19"/>
      <c r="L457" s="19"/>
      <c r="M457" s="19"/>
      <c r="N457" s="19"/>
      <c r="O457" s="19"/>
      <c r="P457" s="19"/>
      <c r="Q457" s="19"/>
      <c r="R457" s="141"/>
      <c r="S457" s="141"/>
      <c r="T457" s="141"/>
      <c r="U457" s="141"/>
      <c r="V457" s="141"/>
      <c r="W457" s="141"/>
      <c r="X457" s="141"/>
      <c r="Y457" s="141"/>
      <c r="Z457" s="19"/>
      <c r="AA457" s="19"/>
      <c r="AB457" s="19"/>
      <c r="AC457" s="140">
        <v>14</v>
      </c>
      <c r="AD457" s="385" t="str">
        <f t="array" ref="AD457">IF(COUNT(IF($R$5:$R$84=$AC457,IF($G$5:$G$84=AD$441,$R$5:$R$84,""),""))=0,"-",AVERAGE(IF($R$5:$R$84=$AC457,IF($G$5:$G$84=AD$441,$H$5:$Q$84,"")))-$AC457)</f>
        <v>-</v>
      </c>
      <c r="AE457" s="385" t="str">
        <f t="array" ref="AE457">IF(COUNT(IF($R$5:$R$84=$AC457,IF($G$5:$G$84=AE$441,$R$5:$R$84,""),""))=0,"-",AVERAGE(IF($R$5:$R$84=$AC457,IF($G$5:$G$84=AE$441,$H$5:$Q$84,"")))-$AC457)</f>
        <v>-</v>
      </c>
      <c r="AF457" s="385" t="str">
        <f t="array" ref="AF457">IF(COUNT(IF($R$5:$R$84=$AC457,IF($G$5:$G$84=AF$441,$R$5:$R$84,""),""))=0,"-",AVERAGE(IF($R$5:$R$84=$AC457,IF($G$5:$G$84=AF$441,$H$5:$Q$84,"")))-$AC457)</f>
        <v>-</v>
      </c>
      <c r="AG457" s="385" t="str">
        <f t="array" ref="AG457">IF(COUNT(IF($R$5:$R$84=$AC457,IF($G$5:$G$84=AG$441,$R$5:$R$84,""),""))=0,"-",AVERAGE(IF($R$5:$R$84=$AC457,IF($G$5:$G$84=AG$441,$H$5:$Q$84,"")))-$AC457)</f>
        <v>-</v>
      </c>
      <c r="AH457" s="385" t="str">
        <f t="array" ref="AH457">IF(COUNT(IF($R$5:$R$84=$AC457,IF($G$5:$G$84=AH$441,$R$5:$R$84,""),""))=0,"-",AVERAGE(IF($R$5:$R$84=$AC457,IF($G$5:$G$84=AH$441,$H$5:$Q$84,"")))-$AC457)</f>
        <v>-</v>
      </c>
      <c r="AI457" s="385" t="str">
        <f t="array" ref="AI457">IF(COUNT(IF($R$5:$R$84=$AC457,IF($G$5:$G$84=AI$441,$R$5:$R$84,""),""))=0,"-",AVERAGE(IF($R$5:$R$84=$AC457,IF($G$5:$G$84=AI$441,$H$5:$Q$84,"")))-$AC457)</f>
        <v>-</v>
      </c>
      <c r="AJ457" s="385" t="str">
        <f t="array" ref="AJ457">IF(COUNT(IF($R$5:$R$84=$AC457,IF($G$5:$G$84=AJ$441,$R$5:$R$84,""),""))=0,"-",AVERAGE(IF($R$5:$R$84=$AC457,IF($G$5:$G$84=AJ$441,$H$5:$Q$84,"")))-$AC457)</f>
        <v>-</v>
      </c>
      <c r="AK457" s="385" t="str">
        <f t="array" ref="AK457">IF(COUNT(IF($R$5:$R$84=$AC457,IF($G$5:$G$84=AK$441,$R$5:$R$84,""),""))=0,"-",AVERAGE(IF($R$5:$R$84=$AC457,IF($G$5:$G$84=AK$441,$H$5:$Q$84,"")))-$AC457)</f>
        <v>-</v>
      </c>
      <c r="AL457" s="385" t="str">
        <f t="array" ref="AL457">IF(COUNT(IF($R$5:$R$84=$AC457,IF($G$5:$G$84=AL$441,$R$5:$R$84,""),""))=0,"-",AVERAGE(IF($R$5:$R$84=$AC457,IF($G$5:$G$84=AL$441,$H$5:$Q$84,"")))-$AC457)</f>
        <v>-</v>
      </c>
      <c r="AM457" s="385" t="str">
        <f t="array" ref="AM457">IF(COUNT(IF($R$5:$R$84=$AC457,IF($G$5:$G$84=AM$441,$R$5:$R$84,""),""))=0,"-",AVERAGE(IF($R$5:$R$84=$AC457,IF($G$5:$G$84=AM$441,$H$5:$Q$84,"")))-$AC457)</f>
        <v>-</v>
      </c>
      <c r="AN457" s="385" t="str">
        <f t="array" ref="AN457">IF(COUNT(IF($R$5:$R$84=$AC457,IF($G$5:$G$84=AN$441,$R$5:$R$84,""),""))=0,"-",AVERAGE(IF($R$5:$R$84=$AC457,IF($G$5:$G$84=AN$441,$H$5:$Q$84,"")))-$AC457)</f>
        <v>-</v>
      </c>
      <c r="AO457" s="385" t="str">
        <f t="array" ref="AO457">IF(COUNT(IF($R$5:$R$84=$AC457,IF($G$5:$G$84=AO$441,$R$5:$R$84,""),""))=0,"-",AVERAGE(IF($R$5:$R$84=$AC457,IF($G$5:$G$84=AO$441,$H$5:$Q$84,"")))-$AC457)</f>
        <v>-</v>
      </c>
      <c r="AP457" s="387" t="str">
        <f t="array" ref="AP457">IF(COUNT(AD457:AO457)=0,"-",AVERAGE(IF($R$5:$R$84=$AC457,$H$5:$Q$84,""))-$AC457)</f>
        <v>-</v>
      </c>
      <c r="AQ457" s="19"/>
      <c r="AR457" s="8"/>
      <c r="AS457" s="19"/>
      <c r="AT457" s="19"/>
      <c r="AU457" s="19"/>
      <c r="AV457" s="19"/>
      <c r="AW457" s="19"/>
      <c r="AX457" s="19"/>
      <c r="AY457" s="19"/>
      <c r="AZ457" s="19"/>
      <c r="BA457" s="19"/>
      <c r="BB457" s="19"/>
      <c r="BC457" s="19"/>
      <c r="BF457" s="12"/>
      <c r="BG457" s="12"/>
      <c r="BH457" s="12"/>
      <c r="BI457" s="12"/>
      <c r="BJ457" s="12"/>
      <c r="BK457" s="12"/>
      <c r="BL457" s="12"/>
      <c r="BM457" s="12"/>
      <c r="BN457" s="12"/>
      <c r="BO457" s="12"/>
      <c r="BP457" s="12"/>
      <c r="BQ457" s="12"/>
      <c r="BR457" s="12"/>
      <c r="BS457" s="12"/>
    </row>
    <row r="458" spans="1:245">
      <c r="A458" s="19"/>
      <c r="B458" s="19"/>
      <c r="C458" s="19"/>
      <c r="D458" s="19"/>
      <c r="E458" s="89"/>
      <c r="F458" s="89"/>
      <c r="G458" s="19"/>
      <c r="H458" s="90"/>
      <c r="I458" s="90"/>
      <c r="J458" s="19"/>
      <c r="K458" s="19"/>
      <c r="L458" s="19"/>
      <c r="M458" s="19"/>
      <c r="N458" s="19"/>
      <c r="O458" s="19"/>
      <c r="P458" s="19"/>
      <c r="Q458" s="19"/>
      <c r="R458" s="141"/>
      <c r="S458" s="141"/>
      <c r="T458" s="141"/>
      <c r="U458" s="141"/>
      <c r="V458" s="141"/>
      <c r="W458" s="141"/>
      <c r="X458" s="141"/>
      <c r="Y458" s="141"/>
      <c r="Z458" s="19"/>
      <c r="AA458" s="19"/>
      <c r="AB458" s="19"/>
      <c r="AC458" s="140">
        <v>15</v>
      </c>
      <c r="AD458" s="385" t="str">
        <f t="array" ref="AD458">IF(COUNT(IF($R$5:$R$84=$AC458,IF($G$5:$G$84=AD$441,$R$5:$R$84,""),""))=0,"-",AVERAGE(IF($R$5:$R$84=$AC458,IF($G$5:$G$84=AD$441,$H$5:$Q$84,"")))-$AC458)</f>
        <v>-</v>
      </c>
      <c r="AE458" s="385" t="str">
        <f t="array" ref="AE458">IF(COUNT(IF($R$5:$R$84=$AC458,IF($G$5:$G$84=AE$441,$R$5:$R$84,""),""))=0,"-",AVERAGE(IF($R$5:$R$84=$AC458,IF($G$5:$G$84=AE$441,$H$5:$Q$84,"")))-$AC458)</f>
        <v>-</v>
      </c>
      <c r="AF458" s="385" t="str">
        <f t="array" ref="AF458">IF(COUNT(IF($R$5:$R$84=$AC458,IF($G$5:$G$84=AF$441,$R$5:$R$84,""),""))=0,"-",AVERAGE(IF($R$5:$R$84=$AC458,IF($G$5:$G$84=AF$441,$H$5:$Q$84,"")))-$AC458)</f>
        <v>-</v>
      </c>
      <c r="AG458" s="385" t="str">
        <f t="array" ref="AG458">IF(COUNT(IF($R$5:$R$84=$AC458,IF($G$5:$G$84=AG$441,$R$5:$R$84,""),""))=0,"-",AVERAGE(IF($R$5:$R$84=$AC458,IF($G$5:$G$84=AG$441,$H$5:$Q$84,"")))-$AC458)</f>
        <v>-</v>
      </c>
      <c r="AH458" s="385" t="str">
        <f t="array" ref="AH458">IF(COUNT(IF($R$5:$R$84=$AC458,IF($G$5:$G$84=AH$441,$R$5:$R$84,""),""))=0,"-",AVERAGE(IF($R$5:$R$84=$AC458,IF($G$5:$G$84=AH$441,$H$5:$Q$84,"")))-$AC458)</f>
        <v>-</v>
      </c>
      <c r="AI458" s="385" t="str">
        <f t="array" ref="AI458">IF(COUNT(IF($R$5:$R$84=$AC458,IF($G$5:$G$84=AI$441,$R$5:$R$84,""),""))=0,"-",AVERAGE(IF($R$5:$R$84=$AC458,IF($G$5:$G$84=AI$441,$H$5:$Q$84,"")))-$AC458)</f>
        <v>-</v>
      </c>
      <c r="AJ458" s="385" t="str">
        <f t="array" ref="AJ458">IF(COUNT(IF($R$5:$R$84=$AC458,IF($G$5:$G$84=AJ$441,$R$5:$R$84,""),""))=0,"-",AVERAGE(IF($R$5:$R$84=$AC458,IF($G$5:$G$84=AJ$441,$H$5:$Q$84,"")))-$AC458)</f>
        <v>-</v>
      </c>
      <c r="AK458" s="385" t="str">
        <f t="array" ref="AK458">IF(COUNT(IF($R$5:$R$84=$AC458,IF($G$5:$G$84=AK$441,$R$5:$R$84,""),""))=0,"-",AVERAGE(IF($R$5:$R$84=$AC458,IF($G$5:$G$84=AK$441,$H$5:$Q$84,"")))-$AC458)</f>
        <v>-</v>
      </c>
      <c r="AL458" s="385" t="str">
        <f t="array" ref="AL458">IF(COUNT(IF($R$5:$R$84=$AC458,IF($G$5:$G$84=AL$441,$R$5:$R$84,""),""))=0,"-",AVERAGE(IF($R$5:$R$84=$AC458,IF($G$5:$G$84=AL$441,$H$5:$Q$84,"")))-$AC458)</f>
        <v>-</v>
      </c>
      <c r="AM458" s="385" t="str">
        <f t="array" ref="AM458">IF(COUNT(IF($R$5:$R$84=$AC458,IF($G$5:$G$84=AM$441,$R$5:$R$84,""),""))=0,"-",AVERAGE(IF($R$5:$R$84=$AC458,IF($G$5:$G$84=AM$441,$H$5:$Q$84,"")))-$AC458)</f>
        <v>-</v>
      </c>
      <c r="AN458" s="385" t="str">
        <f t="array" ref="AN458">IF(COUNT(IF($R$5:$R$84=$AC458,IF($G$5:$G$84=AN$441,$R$5:$R$84,""),""))=0,"-",AVERAGE(IF($R$5:$R$84=$AC458,IF($G$5:$G$84=AN$441,$H$5:$Q$84,"")))-$AC458)</f>
        <v>-</v>
      </c>
      <c r="AO458" s="385" t="str">
        <f t="array" ref="AO458">IF(COUNT(IF($R$5:$R$84=$AC458,IF($G$5:$G$84=AO$441,$R$5:$R$84,""),""))=0,"-",AVERAGE(IF($R$5:$R$84=$AC458,IF($G$5:$G$84=AO$441,$H$5:$Q$84,"")))-$AC458)</f>
        <v>-</v>
      </c>
      <c r="AP458" s="388" t="str">
        <f t="array" ref="AP458">IF(COUNT(AD458:AO458)=0,"-",AVERAGE(IF($R$5:$R$84=$AC458,$H$5:$Q$84,""))-$AC458)</f>
        <v>-</v>
      </c>
      <c r="AQ458" s="19"/>
      <c r="AR458" s="8"/>
      <c r="AS458" s="19"/>
      <c r="AT458" s="19"/>
      <c r="AU458" s="19"/>
      <c r="AV458" s="19"/>
      <c r="AW458" s="19"/>
      <c r="AX458" s="19"/>
      <c r="AY458" s="19"/>
      <c r="AZ458" s="19"/>
      <c r="BA458" s="19"/>
      <c r="BB458" s="19"/>
      <c r="BC458" s="19"/>
      <c r="BF458" s="12"/>
      <c r="BG458" s="12"/>
      <c r="BH458" s="12"/>
      <c r="BI458" s="12"/>
      <c r="BJ458" s="12"/>
      <c r="BK458" s="12"/>
      <c r="BL458" s="12"/>
      <c r="BM458" s="12"/>
      <c r="BN458" s="12"/>
      <c r="BO458" s="12"/>
      <c r="BP458" s="12"/>
      <c r="BQ458" s="12"/>
      <c r="BR458" s="12"/>
      <c r="BS458" s="12"/>
    </row>
    <row r="459" spans="1:245">
      <c r="A459" s="19"/>
      <c r="B459" s="19"/>
      <c r="C459" s="19"/>
      <c r="D459" s="19"/>
      <c r="E459" s="89"/>
      <c r="F459" s="89"/>
      <c r="G459" s="19"/>
      <c r="H459" s="90"/>
      <c r="I459" s="90"/>
      <c r="J459" s="19"/>
      <c r="K459" s="19"/>
      <c r="L459" s="19"/>
      <c r="M459" s="19"/>
      <c r="N459" s="19"/>
      <c r="O459" s="19"/>
      <c r="P459" s="19"/>
      <c r="Q459" s="19"/>
      <c r="R459" s="141"/>
      <c r="S459" s="141"/>
      <c r="T459" s="141"/>
      <c r="U459" s="141"/>
      <c r="V459" s="141"/>
      <c r="W459" s="141"/>
      <c r="X459" s="141"/>
      <c r="Y459" s="141"/>
      <c r="Z459" s="19"/>
      <c r="AA459" s="19"/>
      <c r="AB459" s="19"/>
      <c r="AC459" s="389" t="s">
        <v>5</v>
      </c>
      <c r="AD459" s="390">
        <f t="shared" ref="AD459:AP459" si="56">IF(AD$393=0,"-",SUMPRODUCT(AD443:AD458,AD377:AD392)/AD393)</f>
        <v>8.2180500658761604E-2</v>
      </c>
      <c r="AE459" s="391" t="str">
        <f t="shared" si="56"/>
        <v>-</v>
      </c>
      <c r="AF459" s="391">
        <f t="shared" si="56"/>
        <v>-0.73766986410871294</v>
      </c>
      <c r="AG459" s="391" t="str">
        <f t="shared" si="56"/>
        <v>-</v>
      </c>
      <c r="AH459" s="391" t="str">
        <f t="shared" si="56"/>
        <v>-</v>
      </c>
      <c r="AI459" s="391" t="str">
        <f t="shared" si="56"/>
        <v>-</v>
      </c>
      <c r="AJ459" s="391" t="str">
        <f t="shared" si="56"/>
        <v>-</v>
      </c>
      <c r="AK459" s="391" t="str">
        <f t="shared" si="56"/>
        <v>-</v>
      </c>
      <c r="AL459" s="391" t="str">
        <f t="shared" si="56"/>
        <v>-</v>
      </c>
      <c r="AM459" s="391" t="str">
        <f t="shared" si="56"/>
        <v>-</v>
      </c>
      <c r="AN459" s="391" t="str">
        <f t="shared" si="56"/>
        <v>-</v>
      </c>
      <c r="AO459" s="392" t="str">
        <f t="shared" si="56"/>
        <v>-</v>
      </c>
      <c r="AP459" s="393">
        <f t="shared" si="56"/>
        <v>-0.28651878604125786</v>
      </c>
      <c r="AQ459" s="394"/>
      <c r="AR459" s="8"/>
      <c r="AS459" s="19"/>
      <c r="AT459" s="19"/>
      <c r="AU459" s="19"/>
      <c r="AV459" s="19"/>
      <c r="AW459" s="19"/>
      <c r="AX459" s="19"/>
      <c r="AY459" s="19"/>
      <c r="AZ459" s="19"/>
      <c r="BA459" s="19"/>
      <c r="BB459" s="19"/>
      <c r="BC459" s="19"/>
      <c r="BF459" s="12"/>
      <c r="BG459" s="12"/>
      <c r="BH459" s="12"/>
      <c r="BI459" s="12"/>
      <c r="BJ459" s="12"/>
      <c r="BK459" s="12"/>
      <c r="BL459" s="12"/>
      <c r="BM459" s="12"/>
      <c r="BN459" s="12"/>
      <c r="BO459" s="12"/>
      <c r="BP459" s="12"/>
      <c r="BQ459" s="12"/>
      <c r="BR459" s="12"/>
      <c r="BS459" s="12"/>
    </row>
    <row r="460" spans="1:245">
      <c r="A460" s="19"/>
      <c r="B460" s="19"/>
      <c r="C460" s="19"/>
      <c r="D460" s="19"/>
      <c r="E460" s="89"/>
      <c r="F460" s="89"/>
      <c r="G460" s="19"/>
      <c r="H460" s="90"/>
      <c r="I460" s="90"/>
      <c r="J460" s="19"/>
      <c r="K460" s="19"/>
      <c r="L460" s="19"/>
      <c r="M460" s="19"/>
      <c r="N460" s="19"/>
      <c r="O460" s="19"/>
      <c r="P460" s="19"/>
      <c r="Q460" s="19"/>
      <c r="R460" s="141"/>
      <c r="S460" s="141"/>
      <c r="T460" s="141"/>
      <c r="U460" s="141"/>
      <c r="V460" s="141"/>
      <c r="W460" s="141"/>
      <c r="X460" s="141"/>
      <c r="Y460" s="141"/>
      <c r="Z460" s="19"/>
      <c r="AA460" s="19"/>
      <c r="AB460" s="19"/>
      <c r="AC460" s="367" t="s">
        <v>88</v>
      </c>
      <c r="AD460" s="118"/>
      <c r="AE460" s="118"/>
      <c r="AF460" s="118"/>
      <c r="AG460" s="118"/>
      <c r="AH460" s="118"/>
      <c r="AI460" s="118"/>
      <c r="AJ460" s="118"/>
      <c r="AK460" s="118"/>
      <c r="AL460" s="118"/>
      <c r="AM460" s="118"/>
      <c r="AN460" s="118"/>
      <c r="AO460" s="118"/>
      <c r="AP460" s="118"/>
      <c r="AQ460" s="19"/>
      <c r="AR460" s="8"/>
      <c r="AS460" s="19"/>
      <c r="AT460" s="19"/>
      <c r="AU460" s="19"/>
      <c r="AV460" s="19"/>
      <c r="AW460" s="19"/>
      <c r="AX460" s="19"/>
      <c r="AY460" s="19"/>
      <c r="AZ460" s="19"/>
      <c r="BA460" s="19"/>
      <c r="BB460" s="19"/>
      <c r="BC460" s="19"/>
      <c r="BF460" s="12"/>
      <c r="BG460" s="12"/>
      <c r="BH460" s="12"/>
      <c r="BI460" s="12"/>
      <c r="BJ460" s="12"/>
      <c r="BK460" s="12"/>
      <c r="BL460" s="12"/>
      <c r="BM460" s="12"/>
      <c r="BN460" s="12"/>
      <c r="BO460" s="12"/>
      <c r="BP460" s="12"/>
      <c r="BQ460" s="12"/>
      <c r="BR460" s="12"/>
      <c r="BS460" s="12"/>
    </row>
    <row r="461" spans="1:245">
      <c r="A461" s="19"/>
      <c r="B461" s="19"/>
      <c r="C461" s="19"/>
      <c r="D461" s="19"/>
      <c r="E461" s="89"/>
      <c r="F461" s="89"/>
      <c r="G461" s="19"/>
      <c r="H461" s="90"/>
      <c r="I461" s="90"/>
      <c r="J461" s="19"/>
      <c r="K461" s="19"/>
      <c r="L461" s="19"/>
      <c r="M461" s="19"/>
      <c r="N461" s="19"/>
      <c r="O461" s="19"/>
      <c r="P461" s="19"/>
      <c r="Q461" s="19"/>
      <c r="R461" s="141"/>
      <c r="S461" s="141"/>
      <c r="T461" s="141"/>
      <c r="U461" s="141"/>
      <c r="V461" s="141"/>
      <c r="W461" s="141"/>
      <c r="X461" s="141"/>
      <c r="Y461" s="141"/>
      <c r="Z461" s="19"/>
      <c r="AA461" s="19"/>
      <c r="AB461" s="19"/>
      <c r="AC461" s="19"/>
      <c r="AD461" s="19"/>
      <c r="AE461" s="19"/>
      <c r="AF461" s="19"/>
      <c r="AG461" s="19"/>
      <c r="AH461" s="19"/>
      <c r="AI461" s="19"/>
      <c r="AJ461" s="19"/>
      <c r="AK461" s="19"/>
      <c r="AL461" s="19"/>
      <c r="AM461" s="19"/>
      <c r="AN461" s="19"/>
      <c r="AO461" s="19"/>
      <c r="AP461" s="19"/>
      <c r="AQ461" s="19"/>
      <c r="AR461" s="19"/>
      <c r="AS461" s="19"/>
      <c r="AT461" s="19"/>
      <c r="AU461" s="19"/>
      <c r="AV461" s="19"/>
      <c r="AW461" s="19"/>
      <c r="AX461" s="19"/>
      <c r="AY461" s="19"/>
      <c r="AZ461" s="19"/>
      <c r="BA461" s="19"/>
      <c r="BB461" s="19"/>
      <c r="BC461" s="19"/>
      <c r="BF461" s="12"/>
      <c r="BG461" s="12"/>
      <c r="BH461" s="12"/>
      <c r="BI461" s="12"/>
      <c r="BJ461" s="12"/>
      <c r="BK461" s="12"/>
      <c r="BL461" s="12"/>
      <c r="BM461" s="12"/>
      <c r="BN461" s="12"/>
      <c r="BO461" s="12"/>
      <c r="BP461" s="12"/>
      <c r="BQ461" s="12"/>
      <c r="BR461" s="12"/>
      <c r="BS461" s="12"/>
    </row>
    <row r="462" spans="1:245">
      <c r="A462" s="19"/>
      <c r="B462" s="19"/>
      <c r="C462" s="19"/>
      <c r="D462" s="19"/>
      <c r="E462" s="89"/>
      <c r="F462" s="89"/>
      <c r="G462" s="19"/>
      <c r="H462" s="90"/>
      <c r="I462" s="90"/>
      <c r="J462" s="19"/>
      <c r="K462" s="19"/>
      <c r="L462" s="19"/>
      <c r="M462" s="19"/>
      <c r="N462" s="19"/>
      <c r="O462" s="19"/>
      <c r="P462" s="19"/>
      <c r="Q462" s="19"/>
      <c r="R462" s="141"/>
      <c r="S462" s="141"/>
      <c r="T462" s="141"/>
      <c r="U462" s="141"/>
      <c r="V462" s="141"/>
      <c r="W462" s="141"/>
      <c r="X462" s="141"/>
      <c r="Y462" s="141"/>
      <c r="Z462" s="19"/>
      <c r="AA462" s="19"/>
      <c r="AB462" s="19"/>
      <c r="AC462" s="19"/>
      <c r="AD462" s="19"/>
      <c r="AE462" s="19"/>
      <c r="AF462" s="19"/>
      <c r="AG462" s="19"/>
      <c r="AH462" s="19"/>
      <c r="AI462" s="19"/>
      <c r="AJ462" s="19"/>
      <c r="AK462" s="19"/>
      <c r="AL462" s="19"/>
      <c r="AM462" s="19"/>
      <c r="AN462" s="19"/>
      <c r="AO462" s="19"/>
      <c r="AP462" s="19"/>
      <c r="AQ462" s="19"/>
      <c r="AR462" s="19"/>
      <c r="AS462" s="19"/>
      <c r="AT462" s="19"/>
      <c r="AU462" s="19"/>
      <c r="AV462" s="19"/>
      <c r="AW462" s="19"/>
      <c r="AX462" s="19"/>
      <c r="AY462" s="19"/>
      <c r="AZ462" s="19"/>
      <c r="BA462" s="19"/>
      <c r="BB462" s="19"/>
      <c r="BC462" s="19"/>
      <c r="BQ462" s="12"/>
      <c r="BR462" s="12"/>
      <c r="BS462" s="12"/>
    </row>
    <row r="463" spans="1:245" ht="20.25">
      <c r="A463" s="19"/>
      <c r="B463" s="19"/>
      <c r="C463" s="19"/>
      <c r="D463" s="19"/>
      <c r="E463" s="89"/>
      <c r="F463" s="89"/>
      <c r="G463" s="19"/>
      <c r="H463" s="90"/>
      <c r="I463" s="90"/>
      <c r="J463" s="19"/>
      <c r="K463" s="19"/>
      <c r="L463" s="19"/>
      <c r="M463" s="19"/>
      <c r="N463" s="19"/>
      <c r="O463" s="19"/>
      <c r="P463" s="19"/>
      <c r="Q463" s="19"/>
      <c r="R463" s="141"/>
      <c r="S463" s="141"/>
      <c r="T463" s="141"/>
      <c r="U463" s="141"/>
      <c r="V463" s="141"/>
      <c r="W463" s="141"/>
      <c r="X463" s="141"/>
      <c r="Y463" s="141"/>
      <c r="Z463" s="19"/>
      <c r="AA463" s="19"/>
      <c r="AB463" s="19"/>
      <c r="AC463" s="92" t="str">
        <f>$J$1</f>
        <v>North Sea cod International reading 2012, AGE</v>
      </c>
      <c r="AD463" s="220"/>
      <c r="AE463" s="331"/>
      <c r="AF463" s="111"/>
      <c r="AG463" s="111"/>
      <c r="AH463" s="111"/>
      <c r="AI463" s="111"/>
      <c r="AJ463" s="111"/>
      <c r="AK463" s="111"/>
      <c r="AL463" s="111"/>
      <c r="AM463" s="111"/>
      <c r="AN463" s="111"/>
      <c r="AO463" s="111"/>
      <c r="AP463" s="111"/>
      <c r="AQ463" s="19"/>
      <c r="AR463" s="8"/>
      <c r="AS463" s="19"/>
      <c r="AT463" s="19"/>
      <c r="AU463" s="19"/>
      <c r="AV463" s="19"/>
      <c r="AW463" s="19"/>
      <c r="AX463" s="19"/>
      <c r="AY463" s="19"/>
      <c r="AZ463" s="19"/>
      <c r="BA463" s="19"/>
      <c r="BB463" s="19"/>
      <c r="BC463" s="19"/>
      <c r="BQ463" s="12"/>
      <c r="BR463" s="12"/>
      <c r="BS463" s="12"/>
    </row>
    <row r="464" spans="1:245" ht="12.75" customHeight="1">
      <c r="A464" s="214"/>
      <c r="B464" s="214"/>
      <c r="C464" s="214"/>
      <c r="D464" s="214"/>
      <c r="E464" s="332"/>
      <c r="F464" s="332"/>
      <c r="G464" s="214"/>
      <c r="H464" s="333"/>
      <c r="I464" s="333"/>
      <c r="J464" s="214"/>
      <c r="K464" s="214"/>
      <c r="L464" s="214"/>
      <c r="M464" s="214"/>
      <c r="N464" s="214"/>
      <c r="O464" s="214"/>
      <c r="P464" s="214"/>
      <c r="Q464" s="214"/>
      <c r="R464" s="248"/>
      <c r="S464" s="248"/>
      <c r="T464" s="248"/>
      <c r="U464" s="248"/>
      <c r="V464" s="248"/>
      <c r="W464" s="248"/>
      <c r="X464" s="248"/>
      <c r="Y464" s="248"/>
      <c r="Z464" s="214"/>
      <c r="AA464" s="214"/>
      <c r="AB464" s="19"/>
      <c r="AC464" s="334"/>
      <c r="AD464" s="334"/>
      <c r="AE464" s="334"/>
      <c r="AF464" s="111"/>
      <c r="AG464" s="111"/>
      <c r="AH464" s="111"/>
      <c r="AI464" s="111"/>
      <c r="AJ464" s="111"/>
      <c r="AK464" s="111"/>
      <c r="AL464" s="111"/>
      <c r="AM464" s="111"/>
      <c r="AN464" s="111"/>
      <c r="AO464" s="111"/>
      <c r="AP464" s="111"/>
      <c r="AQ464" s="19"/>
      <c r="AR464" s="8"/>
      <c r="AS464" s="19"/>
      <c r="AT464" s="19"/>
      <c r="AU464" s="19"/>
      <c r="AV464" s="19"/>
      <c r="AW464" s="19"/>
      <c r="AX464" s="19"/>
      <c r="AY464" s="19"/>
      <c r="AZ464" s="19"/>
      <c r="BA464" s="19"/>
      <c r="BB464" s="19"/>
      <c r="BC464" s="19"/>
      <c r="BQ464" s="12"/>
      <c r="BR464" s="12"/>
      <c r="BS464" s="12"/>
    </row>
    <row r="465" spans="1:73" ht="18">
      <c r="A465" s="335" t="s">
        <v>92</v>
      </c>
      <c r="B465" s="214"/>
      <c r="C465" s="337"/>
      <c r="D465" s="336" t="s">
        <v>70</v>
      </c>
      <c r="E465" s="338"/>
      <c r="F465" s="336" t="s">
        <v>70</v>
      </c>
      <c r="G465" s="337"/>
      <c r="H465" s="336" t="s">
        <v>70</v>
      </c>
      <c r="I465" s="336"/>
      <c r="J465" s="337"/>
      <c r="K465" s="336" t="s">
        <v>70</v>
      </c>
      <c r="L465" s="337"/>
      <c r="M465" s="336" t="s">
        <v>70</v>
      </c>
      <c r="N465" s="337"/>
      <c r="O465" s="337"/>
      <c r="P465" s="337"/>
      <c r="Q465" s="337"/>
      <c r="R465" s="339"/>
      <c r="S465" s="336" t="s">
        <v>70</v>
      </c>
      <c r="T465" s="339"/>
      <c r="U465" s="336" t="s">
        <v>70</v>
      </c>
      <c r="V465" s="339"/>
      <c r="W465" s="336" t="s">
        <v>70</v>
      </c>
      <c r="X465" s="339"/>
      <c r="Y465" s="339"/>
      <c r="Z465" s="336" t="s">
        <v>70</v>
      </c>
      <c r="AA465" s="337"/>
      <c r="AB465" s="19"/>
      <c r="AC465" s="220" t="s">
        <v>93</v>
      </c>
      <c r="AD465" s="334"/>
      <c r="AE465" s="334" t="str">
        <f>IF(R3="modal","Otoliths read, CV's, percentage agreement and RELATIVE bias by stratum and MODAL age.","Otoliths read, CV's, percentage agreement and ABSOLUTE bias by stratum and ACTUAL age.")</f>
        <v>Otoliths read, CV's, percentage agreement and RELATIVE bias by stratum and MODAL age.</v>
      </c>
      <c r="AF465" s="111"/>
      <c r="AG465" s="111"/>
      <c r="AH465" s="111"/>
      <c r="AI465" s="111"/>
      <c r="AJ465" s="111"/>
      <c r="AK465" s="111"/>
      <c r="AL465" s="111"/>
      <c r="AM465" s="111"/>
      <c r="AN465" s="111"/>
      <c r="AO465" s="111"/>
      <c r="AP465" s="111"/>
      <c r="AQ465" s="19"/>
      <c r="AR465" s="8"/>
      <c r="AS465" s="19"/>
      <c r="AT465" s="19"/>
      <c r="AU465" s="19"/>
      <c r="AV465" s="19"/>
      <c r="AW465" s="19"/>
      <c r="AX465" s="19"/>
      <c r="AY465" s="19"/>
      <c r="AZ465" s="19"/>
      <c r="BA465" s="19"/>
      <c r="BB465" s="19"/>
      <c r="BC465" s="19"/>
      <c r="BQ465" s="12"/>
      <c r="BR465" s="12"/>
      <c r="BS465" s="12"/>
    </row>
    <row r="466" spans="1:73" ht="15">
      <c r="A466" s="214"/>
      <c r="B466" s="214"/>
      <c r="C466" s="214"/>
      <c r="D466" s="214"/>
      <c r="E466" s="332"/>
      <c r="F466" s="332"/>
      <c r="G466" s="214"/>
      <c r="H466" s="333"/>
      <c r="I466" s="333"/>
      <c r="J466" s="214"/>
      <c r="K466" s="214"/>
      <c r="L466" s="214"/>
      <c r="M466" s="214"/>
      <c r="N466" s="214"/>
      <c r="O466" s="214"/>
      <c r="P466" s="214"/>
      <c r="Q466" s="214"/>
      <c r="R466" s="214"/>
      <c r="S466" s="214"/>
      <c r="T466" s="214"/>
      <c r="U466" s="214"/>
      <c r="V466" s="214"/>
      <c r="W466" s="214"/>
      <c r="X466" s="214"/>
      <c r="Y466" s="214"/>
      <c r="Z466" s="214"/>
      <c r="AA466" s="214"/>
      <c r="AB466" s="19"/>
      <c r="AC466" s="334"/>
      <c r="AD466" s="334"/>
      <c r="AE466" s="334"/>
      <c r="AF466" s="111"/>
      <c r="AG466" s="111"/>
      <c r="AH466" s="111"/>
      <c r="AI466" s="111"/>
      <c r="AJ466" s="111"/>
      <c r="AK466" s="111"/>
      <c r="AL466" s="111"/>
      <c r="AM466" s="111"/>
      <c r="AN466" s="111"/>
      <c r="AO466" s="111"/>
      <c r="AP466" s="111"/>
      <c r="AQ466" s="19"/>
      <c r="AR466" s="8"/>
      <c r="AS466" s="19"/>
      <c r="AT466" s="19"/>
      <c r="AU466" s="19"/>
      <c r="AV466" s="19"/>
      <c r="AW466" s="19"/>
      <c r="AX466" s="19"/>
      <c r="AY466" s="19"/>
      <c r="AZ466" s="19"/>
      <c r="BA466" s="19"/>
      <c r="BB466" s="19"/>
      <c r="BC466" s="19"/>
      <c r="BQ466" s="12"/>
      <c r="BR466" s="12"/>
      <c r="BS466" s="12"/>
    </row>
    <row r="467" spans="1:73" ht="15.75">
      <c r="A467" s="19"/>
      <c r="B467" s="19"/>
      <c r="C467" s="19"/>
      <c r="D467" s="19"/>
      <c r="E467" s="89"/>
      <c r="F467" s="89"/>
      <c r="G467" s="19"/>
      <c r="H467" s="90"/>
      <c r="I467" s="90"/>
      <c r="J467" s="19"/>
      <c r="K467" s="19"/>
      <c r="L467" s="19"/>
      <c r="M467" s="19"/>
      <c r="N467" s="19"/>
      <c r="O467" s="19"/>
      <c r="P467" s="19"/>
      <c r="Q467" s="19"/>
      <c r="R467" s="141"/>
      <c r="S467" s="141"/>
      <c r="T467" s="141"/>
      <c r="U467" s="141"/>
      <c r="V467" s="141"/>
      <c r="W467" s="141"/>
      <c r="X467" s="141"/>
      <c r="Y467" s="141"/>
      <c r="Z467" s="19"/>
      <c r="AA467" s="19"/>
      <c r="AB467" s="19"/>
      <c r="AC467" s="596" t="s">
        <v>72</v>
      </c>
      <c r="AD467" s="597"/>
      <c r="AE467" s="597"/>
      <c r="AF467" s="598"/>
      <c r="AG467" s="111"/>
      <c r="AH467" s="111"/>
      <c r="AI467" s="111"/>
      <c r="AJ467" s="111"/>
      <c r="AK467" s="111"/>
      <c r="AL467" s="111"/>
      <c r="AM467" s="111"/>
      <c r="AN467" s="111"/>
      <c r="AO467" s="111"/>
      <c r="AP467" s="111"/>
      <c r="AQ467" s="19"/>
      <c r="AR467" s="8"/>
      <c r="AS467" s="19"/>
      <c r="AT467" s="19"/>
      <c r="AU467" s="19"/>
      <c r="AV467" s="19"/>
      <c r="AW467" s="19"/>
      <c r="AX467" s="19"/>
      <c r="AY467" s="19"/>
      <c r="AZ467" s="19"/>
      <c r="BA467" s="19"/>
      <c r="BB467" s="19"/>
      <c r="BC467" s="19"/>
      <c r="BQ467" s="12"/>
      <c r="BR467" s="12"/>
      <c r="BS467" s="12"/>
    </row>
    <row r="468" spans="1:73">
      <c r="A468" s="19"/>
      <c r="B468" s="19"/>
      <c r="C468" s="19"/>
      <c r="D468" s="19"/>
      <c r="E468" s="89"/>
      <c r="F468" s="89"/>
      <c r="G468" s="19"/>
      <c r="H468" s="90"/>
      <c r="I468" s="90"/>
      <c r="J468" s="19"/>
      <c r="K468" s="19"/>
      <c r="L468" s="19"/>
      <c r="M468" s="19"/>
      <c r="N468" s="19"/>
      <c r="O468" s="19"/>
      <c r="P468" s="19"/>
      <c r="Q468" s="19"/>
      <c r="R468" s="141"/>
      <c r="S468" s="141"/>
      <c r="T468" s="141"/>
      <c r="U468" s="141"/>
      <c r="V468" s="141"/>
      <c r="W468" s="141"/>
      <c r="X468" s="141"/>
      <c r="Y468" s="141"/>
      <c r="Z468" s="19"/>
      <c r="AA468" s="19"/>
      <c r="AB468" s="19"/>
      <c r="AC468" s="129" t="str">
        <f>$R$3</f>
        <v>MODAL</v>
      </c>
      <c r="AD468" s="395"/>
      <c r="AE468" s="395"/>
      <c r="AF468" s="395"/>
      <c r="AG468" s="395"/>
      <c r="AH468" s="395"/>
      <c r="AI468" s="395" t="s">
        <v>94</v>
      </c>
      <c r="AJ468" s="395"/>
      <c r="AK468" s="395"/>
      <c r="AL468" s="395"/>
      <c r="AM468" s="395"/>
      <c r="AN468" s="395"/>
      <c r="AO468" s="396"/>
      <c r="AP468" s="397" t="s">
        <v>73</v>
      </c>
      <c r="AQ468" s="68"/>
      <c r="AR468" s="214"/>
      <c r="AS468" s="214"/>
      <c r="AT468" s="214"/>
      <c r="AU468" s="19"/>
      <c r="AV468" s="19"/>
      <c r="AW468" s="19"/>
      <c r="AX468" s="19"/>
      <c r="AY468" s="19"/>
      <c r="AZ468" s="19"/>
      <c r="BA468" s="19"/>
      <c r="BB468" s="19"/>
      <c r="BC468" s="19"/>
      <c r="BP468" s="12"/>
      <c r="BQ468" s="12"/>
      <c r="BR468" s="12"/>
      <c r="BU468" s="76"/>
    </row>
    <row r="469" spans="1:73" ht="14.25">
      <c r="A469" s="19"/>
      <c r="B469" s="19"/>
      <c r="C469" s="19"/>
      <c r="D469" s="19"/>
      <c r="E469" s="89"/>
      <c r="F469" s="89"/>
      <c r="G469" s="19"/>
      <c r="H469" s="90"/>
      <c r="I469" s="90"/>
      <c r="J469" s="19"/>
      <c r="K469" s="19"/>
      <c r="L469" s="19"/>
      <c r="M469" s="19"/>
      <c r="N469" s="19"/>
      <c r="O469" s="19"/>
      <c r="P469" s="19"/>
      <c r="Q469" s="19"/>
      <c r="R469" s="141"/>
      <c r="S469" s="141"/>
      <c r="T469" s="141"/>
      <c r="U469" s="141"/>
      <c r="V469" s="141"/>
      <c r="W469" s="141"/>
      <c r="X469" s="141"/>
      <c r="Y469" s="141"/>
      <c r="Z469" s="19"/>
      <c r="AA469" s="19"/>
      <c r="AB469" s="19"/>
      <c r="AC469" s="133" t="str">
        <f>$R$4</f>
        <v>(R1-R5)</v>
      </c>
      <c r="AD469" s="562" t="s">
        <v>136</v>
      </c>
      <c r="AE469" s="562" t="s">
        <v>137</v>
      </c>
      <c r="AF469" s="562" t="s">
        <v>138</v>
      </c>
      <c r="AG469" s="563" t="s">
        <v>95</v>
      </c>
      <c r="AH469" s="563" t="s">
        <v>96</v>
      </c>
      <c r="AI469" s="563" t="s">
        <v>95</v>
      </c>
      <c r="AJ469" s="563" t="s">
        <v>96</v>
      </c>
      <c r="AK469" s="563" t="s">
        <v>95</v>
      </c>
      <c r="AL469" s="563" t="s">
        <v>96</v>
      </c>
      <c r="AM469" s="563" t="s">
        <v>97</v>
      </c>
      <c r="AN469" s="563" t="s">
        <v>98</v>
      </c>
      <c r="AO469" s="564" t="s">
        <v>99</v>
      </c>
      <c r="AP469" s="398" t="s">
        <v>86</v>
      </c>
      <c r="AQ469" s="68"/>
      <c r="AR469" s="214"/>
      <c r="AS469" s="214"/>
      <c r="AT469" s="214"/>
      <c r="AU469" s="19"/>
      <c r="AV469" s="19"/>
      <c r="AW469" s="19"/>
      <c r="AX469" s="19"/>
      <c r="AY469" s="19"/>
      <c r="AZ469" s="19"/>
      <c r="BA469" s="19"/>
      <c r="BB469" s="19"/>
      <c r="BC469" s="19"/>
      <c r="BP469" s="12"/>
      <c r="BQ469" s="12"/>
      <c r="BR469" s="12"/>
      <c r="BU469" s="76"/>
    </row>
    <row r="470" spans="1:73">
      <c r="A470" s="19"/>
      <c r="B470" s="19"/>
      <c r="C470" s="19"/>
      <c r="D470" s="19"/>
      <c r="E470" s="89"/>
      <c r="F470" s="89"/>
      <c r="G470" s="19"/>
      <c r="H470" s="90"/>
      <c r="I470" s="90"/>
      <c r="J470" s="19"/>
      <c r="K470" s="19"/>
      <c r="L470" s="19"/>
      <c r="M470" s="19"/>
      <c r="N470" s="19"/>
      <c r="O470" s="19"/>
      <c r="P470" s="19"/>
      <c r="Q470" s="19"/>
      <c r="R470" s="141"/>
      <c r="S470" s="141"/>
      <c r="T470" s="141"/>
      <c r="U470" s="141"/>
      <c r="V470" s="141"/>
      <c r="W470" s="141"/>
      <c r="X470" s="141"/>
      <c r="Y470" s="141"/>
      <c r="Z470" s="19"/>
      <c r="AA470" s="19"/>
      <c r="AB470" s="19"/>
      <c r="AC470" s="399">
        <v>0</v>
      </c>
      <c r="AD470" s="345" t="str">
        <f t="array" ref="AD470">IF(COUNT(IF($R$5:$R$84=$AC470,IF($A$5:$A$84=AD$469,$T$5:$T$84,"-")))=0,"-",COUNT(IF($R$5:$R$84=$AC470,IF($A$5:$A$84=AD$469,$T$5:$T$84,"-"))))</f>
        <v>-</v>
      </c>
      <c r="AE470" s="345" t="str">
        <f t="array" ref="AE470">IF(COUNT(IF($R$5:$R$84=$AC470,IF($A$5:$A$84=AE$469,$T$5:$T$84,"-")))=0,"-",COUNT(IF($R$5:$R$84=$AC470,IF($A$5:$A$84=AE$469,$T$5:$T$84,"-"))))</f>
        <v>-</v>
      </c>
      <c r="AF470" s="345" t="str">
        <f t="array" ref="AF470">IF(COUNT(IF($R$5:$R$84=$AC470,IF($A$5:$A$84=AF$469,$T$5:$T$84,"-")))=0,"-",COUNT(IF($R$5:$R$84=$AC470,IF($A$5:$A$84=AF$469,$T$5:$T$84,"-"))))</f>
        <v>-</v>
      </c>
      <c r="AG470" s="345" t="str">
        <f t="array" ref="AG470">IF(COUNT(IF($R$5:$R$84=$AC470,IF($A$5:$A$84=AG$469,$T$5:$T$84,"-")))=0,"-",COUNT(IF($R$5:$R$84=$AC470,IF($A$5:$A$84=AG$469,$T$5:$T$84,"-"))))</f>
        <v>-</v>
      </c>
      <c r="AH470" s="345" t="str">
        <f t="array" ref="AH470">IF(COUNT(IF($R$5:$R$84=$AC470,IF($A$5:$A$84=AH$469,$T$5:$T$84,"-")))=0,"-",COUNT(IF($R$5:$R$84=$AC470,IF($A$5:$A$84=AH$469,$T$5:$T$84,"-"))))</f>
        <v>-</v>
      </c>
      <c r="AI470" s="345" t="str">
        <f t="array" ref="AI470">IF(COUNT(IF($R$5:$R$84=$AC470,IF($A$5:$A$84=AI$469,$T$5:$T$84,"-")))=0,"-",COUNT(IF($R$5:$R$84=$AC470,IF($A$5:$A$84=AI$469,$T$5:$T$84,"-"))))</f>
        <v>-</v>
      </c>
      <c r="AJ470" s="345" t="str">
        <f t="array" ref="AJ470">IF(COUNT(IF($R$5:$R$84=$AC470,IF($A$5:$A$84=AJ$469,$T$5:$T$84,"-")))=0,"-",COUNT(IF($R$5:$R$84=$AC470,IF($A$5:$A$84=AJ$469,$T$5:$T$84,"-"))))</f>
        <v>-</v>
      </c>
      <c r="AK470" s="345" t="str">
        <f t="array" ref="AK470">IF(COUNT(IF($R$5:$R$84=$AC470,IF($A$5:$A$84=AK$469,$T$5:$T$84,"-")))=0,"-",COUNT(IF($R$5:$R$84=$AC470,IF($A$5:$A$84=AK$469,$T$5:$T$84,"-"))))</f>
        <v>-</v>
      </c>
      <c r="AL470" s="345" t="str">
        <f t="array" ref="AL470">IF(COUNT(IF($R$5:$R$84=$AC470,IF($A$5:$A$84=AL$469,$T$5:$T$84,"-")))=0,"-",COUNT(IF($R$5:$R$84=$AC470,IF($A$5:$A$84=AL$469,$T$5:$T$84,"-"))))</f>
        <v>-</v>
      </c>
      <c r="AM470" s="345" t="str">
        <f t="array" ref="AM470">IF(COUNT(IF($R$5:$R$84=$AC470,IF($A$5:$A$84=AM$469,$T$5:$T$84,"-")))=0,"-",COUNT(IF($R$5:$R$84=$AC470,IF($A$5:$A$84=AM$469,$T$5:$T$84,"-"))))</f>
        <v>-</v>
      </c>
      <c r="AN470" s="345" t="str">
        <f t="array" ref="AN470">IF(COUNT(IF($R$5:$R$84=$AC470,IF($A$5:$A$84=AN$469,$T$5:$T$84,"-")))=0,"-",COUNT(IF($R$5:$R$84=$AC470,IF($A$5:$A$84=AN$469,$T$5:$T$84,"-"))))</f>
        <v>-</v>
      </c>
      <c r="AO470" s="345" t="str">
        <f t="array" ref="AO470">IF(COUNT(IF($R$5:$R$84=$AC470,IF($A$5:$A$84=AO$469,$T$5:$T$84,"-")))=0,"-",COUNT(IF($R$5:$R$84=$AC470,IF($A$5:$A$84=AO$469,$T$5:$T$84,"-"))))</f>
        <v>-</v>
      </c>
      <c r="AP470" s="400">
        <f t="shared" ref="AP470:AP485" si="57">SUM(AD470:AO470)</f>
        <v>0</v>
      </c>
      <c r="AQ470" s="68"/>
      <c r="AR470" s="214"/>
      <c r="AS470" s="214"/>
      <c r="AT470" s="214"/>
      <c r="AU470" s="19"/>
      <c r="AV470" s="19"/>
      <c r="AW470" s="19"/>
      <c r="AX470" s="19"/>
      <c r="AY470" s="19"/>
      <c r="AZ470" s="19"/>
      <c r="BA470" s="19"/>
      <c r="BB470" s="19"/>
      <c r="BC470" s="19"/>
      <c r="BP470" s="12"/>
      <c r="BQ470" s="12"/>
      <c r="BR470" s="12"/>
      <c r="BU470" s="76"/>
    </row>
    <row r="471" spans="1:73">
      <c r="A471" s="19"/>
      <c r="B471" s="19"/>
      <c r="C471" s="19"/>
      <c r="D471" s="19"/>
      <c r="E471" s="89"/>
      <c r="F471" s="89"/>
      <c r="G471" s="19"/>
      <c r="H471" s="90"/>
      <c r="I471" s="90"/>
      <c r="J471" s="19"/>
      <c r="K471" s="19"/>
      <c r="L471" s="19"/>
      <c r="M471" s="19"/>
      <c r="N471" s="19"/>
      <c r="O471" s="19"/>
      <c r="P471" s="19"/>
      <c r="Q471" s="19"/>
      <c r="R471" s="141"/>
      <c r="S471" s="141"/>
      <c r="T471" s="141"/>
      <c r="U471" s="141"/>
      <c r="V471" s="141"/>
      <c r="W471" s="141"/>
      <c r="X471" s="141"/>
      <c r="Y471" s="141"/>
      <c r="Z471" s="19"/>
      <c r="AA471" s="19"/>
      <c r="AB471" s="19"/>
      <c r="AC471" s="377">
        <v>1</v>
      </c>
      <c r="AD471" s="345" t="str">
        <f t="array" ref="AD471">IF(COUNT(IF($R$5:$R$84=$AC471,IF($A$5:$A$84=AD$469,$T$5:$T$84,"-")))=0,"-",COUNT(IF($R$5:$R$84=$AC471,IF($A$5:$A$84=AD$469,$T$5:$T$84,"-"))))</f>
        <v>-</v>
      </c>
      <c r="AE471" s="345" t="str">
        <f t="array" ref="AE471">IF(COUNT(IF($R$5:$R$84=$AC471,IF($A$5:$A$84=AE$469,$T$5:$T$84,"-")))=0,"-",COUNT(IF($R$5:$R$84=$AC471,IF($A$5:$A$84=AE$469,$T$5:$T$84,"-"))))</f>
        <v>-</v>
      </c>
      <c r="AF471" s="345" t="str">
        <f t="array" ref="AF471">IF(COUNT(IF($R$5:$R$84=$AC471,IF($A$5:$A$84=AF$469,$T$5:$T$84,"-")))=0,"-",COUNT(IF($R$5:$R$84=$AC471,IF($A$5:$A$84=AF$469,$T$5:$T$84,"-"))))</f>
        <v>-</v>
      </c>
      <c r="AG471" s="345" t="str">
        <f t="array" ref="AG471">IF(COUNT(IF($R$5:$R$84=$AC471,IF($A$5:$A$84=AG$469,$T$5:$T$84,"-")))=0,"-",COUNT(IF($R$5:$R$84=$AC471,IF($A$5:$A$84=AG$469,$T$5:$T$84,"-"))))</f>
        <v>-</v>
      </c>
      <c r="AH471" s="345" t="str">
        <f t="array" ref="AH471">IF(COUNT(IF($R$5:$R$84=$AC471,IF($A$5:$A$84=AH$469,$T$5:$T$84,"-")))=0,"-",COUNT(IF($R$5:$R$84=$AC471,IF($A$5:$A$84=AH$469,$T$5:$T$84,"-"))))</f>
        <v>-</v>
      </c>
      <c r="AI471" s="345" t="str">
        <f t="array" ref="AI471">IF(COUNT(IF($R$5:$R$84=$AC471,IF($A$5:$A$84=AI$469,$T$5:$T$84,"-")))=0,"-",COUNT(IF($R$5:$R$84=$AC471,IF($A$5:$A$84=AI$469,$T$5:$T$84,"-"))))</f>
        <v>-</v>
      </c>
      <c r="AJ471" s="345" t="str">
        <f t="array" ref="AJ471">IF(COUNT(IF($R$5:$R$84=$AC471,IF($A$5:$A$84=AJ$469,$T$5:$T$84,"-")))=0,"-",COUNT(IF($R$5:$R$84=$AC471,IF($A$5:$A$84=AJ$469,$T$5:$T$84,"-"))))</f>
        <v>-</v>
      </c>
      <c r="AK471" s="345" t="str">
        <f t="array" ref="AK471">IF(COUNT(IF($R$5:$R$84=$AC471,IF($A$5:$A$84=AK$469,$T$5:$T$84,"-")))=0,"-",COUNT(IF($R$5:$R$84=$AC471,IF($A$5:$A$84=AK$469,$T$5:$T$84,"-"))))</f>
        <v>-</v>
      </c>
      <c r="AL471" s="345" t="str">
        <f t="array" ref="AL471">IF(COUNT(IF($R$5:$R$84=$AC471,IF($A$5:$A$84=AL$469,$T$5:$T$84,"-")))=0,"-",COUNT(IF($R$5:$R$84=$AC471,IF($A$5:$A$84=AL$469,$T$5:$T$84,"-"))))</f>
        <v>-</v>
      </c>
      <c r="AM471" s="345" t="str">
        <f t="array" ref="AM471">IF(COUNT(IF($R$5:$R$84=$AC471,IF($A$5:$A$84=AM$469,$T$5:$T$84,"-")))=0,"-",COUNT(IF($R$5:$R$84=$AC471,IF($A$5:$A$84=AM$469,$T$5:$T$84,"-"))))</f>
        <v>-</v>
      </c>
      <c r="AN471" s="345" t="str">
        <f t="array" ref="AN471">IF(COUNT(IF($R$5:$R$84=$AC471,IF($A$5:$A$84=AN$469,$T$5:$T$84,"-")))=0,"-",COUNT(IF($R$5:$R$84=$AC471,IF($A$5:$A$84=AN$469,$T$5:$T$84,"-"))))</f>
        <v>-</v>
      </c>
      <c r="AO471" s="345" t="str">
        <f t="array" ref="AO471">IF(COUNT(IF($R$5:$R$84=$AC471,IF($A$5:$A$84=AO$469,$T$5:$T$84,"-")))=0,"-",COUNT(IF($R$5:$R$84=$AC471,IF($A$5:$A$84=AO$469,$T$5:$T$84,"-"))))</f>
        <v>-</v>
      </c>
      <c r="AP471" s="401">
        <f t="shared" si="57"/>
        <v>0</v>
      </c>
      <c r="AQ471" s="68"/>
      <c r="AR471" s="214"/>
      <c r="AS471" s="214"/>
      <c r="AT471" s="214"/>
      <c r="AU471" s="19"/>
      <c r="AV471" s="19"/>
      <c r="AW471" s="19"/>
      <c r="AX471" s="19"/>
      <c r="AY471" s="19"/>
      <c r="AZ471" s="19"/>
      <c r="BA471" s="19"/>
      <c r="BB471" s="19"/>
      <c r="BC471" s="19"/>
      <c r="BP471" s="12"/>
      <c r="BQ471" s="12"/>
      <c r="BR471" s="12"/>
      <c r="BU471" s="76"/>
    </row>
    <row r="472" spans="1:73">
      <c r="A472" s="19"/>
      <c r="B472" s="19"/>
      <c r="C472" s="19"/>
      <c r="D472" s="19"/>
      <c r="E472" s="89"/>
      <c r="F472" s="89"/>
      <c r="G472" s="19"/>
      <c r="H472" s="90"/>
      <c r="I472" s="90"/>
      <c r="J472" s="19"/>
      <c r="K472" s="19"/>
      <c r="L472" s="19"/>
      <c r="M472" s="19"/>
      <c r="N472" s="19"/>
      <c r="O472" s="19"/>
      <c r="P472" s="19"/>
      <c r="Q472" s="19"/>
      <c r="R472" s="141"/>
      <c r="S472" s="141"/>
      <c r="T472" s="141"/>
      <c r="U472" s="141"/>
      <c r="V472" s="141"/>
      <c r="W472" s="141"/>
      <c r="X472" s="141"/>
      <c r="Y472" s="141"/>
      <c r="Z472" s="19"/>
      <c r="AA472" s="19"/>
      <c r="AB472" s="19"/>
      <c r="AC472" s="377">
        <v>2</v>
      </c>
      <c r="AD472" s="345">
        <f t="array" ref="AD472">IF(COUNT(IF($R$5:$R$84=$AC472,IF($A$5:$A$84=AD$469,$T$5:$T$84,"-")))=0,"-",COUNT(IF($R$5:$R$84=$AC472,IF($A$5:$A$84=AD$469,$T$5:$T$84,"-"))))</f>
        <v>1</v>
      </c>
      <c r="AE472" s="345">
        <f t="array" ref="AE472">IF(COUNT(IF($R$5:$R$84=$AC472,IF($A$5:$A$84=AE$469,$T$5:$T$84,"-")))=0,"-",COUNT(IF($R$5:$R$84=$AC472,IF($A$5:$A$84=AE$469,$T$5:$T$84,"-"))))</f>
        <v>1</v>
      </c>
      <c r="AF472" s="345" t="str">
        <f t="array" ref="AF472">IF(COUNT(IF($R$5:$R$84=$AC472,IF($A$5:$A$84=AF$469,$T$5:$T$84,"-")))=0,"-",COUNT(IF($R$5:$R$84=$AC472,IF($A$5:$A$84=AF$469,$T$5:$T$84,"-"))))</f>
        <v>-</v>
      </c>
      <c r="AG472" s="345" t="str">
        <f t="array" ref="AG472">IF(COUNT(IF($R$5:$R$84=$AC472,IF($A$5:$A$84=AG$469,$T$5:$T$84,"-")))=0,"-",COUNT(IF($R$5:$R$84=$AC472,IF($A$5:$A$84=AG$469,$T$5:$T$84,"-"))))</f>
        <v>-</v>
      </c>
      <c r="AH472" s="345" t="str">
        <f t="array" ref="AH472">IF(COUNT(IF($R$5:$R$84=$AC472,IF($A$5:$A$84=AH$469,$T$5:$T$84,"-")))=0,"-",COUNT(IF($R$5:$R$84=$AC472,IF($A$5:$A$84=AH$469,$T$5:$T$84,"-"))))</f>
        <v>-</v>
      </c>
      <c r="AI472" s="345" t="str">
        <f t="array" ref="AI472">IF(COUNT(IF($R$5:$R$84=$AC472,IF($A$5:$A$84=AI$469,$T$5:$T$84,"-")))=0,"-",COUNT(IF($R$5:$R$84=$AC472,IF($A$5:$A$84=AI$469,$T$5:$T$84,"-"))))</f>
        <v>-</v>
      </c>
      <c r="AJ472" s="345" t="str">
        <f t="array" ref="AJ472">IF(COUNT(IF($R$5:$R$84=$AC472,IF($A$5:$A$84=AJ$469,$T$5:$T$84,"-")))=0,"-",COUNT(IF($R$5:$R$84=$AC472,IF($A$5:$A$84=AJ$469,$T$5:$T$84,"-"))))</f>
        <v>-</v>
      </c>
      <c r="AK472" s="345" t="str">
        <f t="array" ref="AK472">IF(COUNT(IF($R$5:$R$84=$AC472,IF($A$5:$A$84=AK$469,$T$5:$T$84,"-")))=0,"-",COUNT(IF($R$5:$R$84=$AC472,IF($A$5:$A$84=AK$469,$T$5:$T$84,"-"))))</f>
        <v>-</v>
      </c>
      <c r="AL472" s="345" t="str">
        <f t="array" ref="AL472">IF(COUNT(IF($R$5:$R$84=$AC472,IF($A$5:$A$84=AL$469,$T$5:$T$84,"-")))=0,"-",COUNT(IF($R$5:$R$84=$AC472,IF($A$5:$A$84=AL$469,$T$5:$T$84,"-"))))</f>
        <v>-</v>
      </c>
      <c r="AM472" s="345" t="str">
        <f t="array" ref="AM472">IF(COUNT(IF($R$5:$R$84=$AC472,IF($A$5:$A$84=AM$469,$T$5:$T$84,"-")))=0,"-",COUNT(IF($R$5:$R$84=$AC472,IF($A$5:$A$84=AM$469,$T$5:$T$84,"-"))))</f>
        <v>-</v>
      </c>
      <c r="AN472" s="345" t="str">
        <f t="array" ref="AN472">IF(COUNT(IF($R$5:$R$84=$AC472,IF($A$5:$A$84=AN$469,$T$5:$T$84,"-")))=0,"-",COUNT(IF($R$5:$R$84=$AC472,IF($A$5:$A$84=AN$469,$T$5:$T$84,"-"))))</f>
        <v>-</v>
      </c>
      <c r="AO472" s="345" t="str">
        <f t="array" ref="AO472">IF(COUNT(IF($R$5:$R$84=$AC472,IF($A$5:$A$84=AO$469,$T$5:$T$84,"-")))=0,"-",COUNT(IF($R$5:$R$84=$AC472,IF($A$5:$A$84=AO$469,$T$5:$T$84,"-"))))</f>
        <v>-</v>
      </c>
      <c r="AP472" s="401">
        <f t="shared" si="57"/>
        <v>2</v>
      </c>
      <c r="AQ472" s="68"/>
      <c r="AR472" s="214"/>
      <c r="AS472" s="214"/>
      <c r="AT472" s="214"/>
      <c r="AU472" s="19"/>
      <c r="AV472" s="19"/>
      <c r="AW472" s="19"/>
      <c r="AX472" s="19"/>
      <c r="AY472" s="19"/>
      <c r="AZ472" s="19"/>
      <c r="BA472" s="19"/>
      <c r="BB472" s="19"/>
      <c r="BC472" s="19"/>
      <c r="BP472" s="12"/>
      <c r="BQ472" s="12"/>
      <c r="BR472" s="12"/>
      <c r="BU472" s="76"/>
    </row>
    <row r="473" spans="1:73">
      <c r="A473" s="19"/>
      <c r="B473" s="19"/>
      <c r="C473" s="19"/>
      <c r="D473" s="19"/>
      <c r="E473" s="89"/>
      <c r="F473" s="89"/>
      <c r="G473" s="19"/>
      <c r="H473" s="90"/>
      <c r="I473" s="90"/>
      <c r="J473" s="19"/>
      <c r="K473" s="19"/>
      <c r="L473" s="19"/>
      <c r="M473" s="19"/>
      <c r="N473" s="19"/>
      <c r="O473" s="19"/>
      <c r="P473" s="19"/>
      <c r="Q473" s="19"/>
      <c r="R473" s="141"/>
      <c r="S473" s="141"/>
      <c r="T473" s="141"/>
      <c r="U473" s="141"/>
      <c r="V473" s="141"/>
      <c r="W473" s="141"/>
      <c r="X473" s="141"/>
      <c r="Y473" s="141"/>
      <c r="Z473" s="19"/>
      <c r="AA473" s="19"/>
      <c r="AB473" s="19"/>
      <c r="AC473" s="377">
        <v>3</v>
      </c>
      <c r="AD473" s="345">
        <f t="array" ref="AD473">IF(COUNT(IF($R$5:$R$84=$AC473,IF($A$5:$A$84=AD$469,$T$5:$T$84,"-")))=0,"-",COUNT(IF($R$5:$R$84=$AC473,IF($A$5:$A$84=AD$469,$T$5:$T$84,"-"))))</f>
        <v>1</v>
      </c>
      <c r="AE473" s="345">
        <f t="array" ref="AE473">IF(COUNT(IF($R$5:$R$84=$AC473,IF($A$5:$A$84=AE$469,$T$5:$T$84,"-")))=0,"-",COUNT(IF($R$5:$R$84=$AC473,IF($A$5:$A$84=AE$469,$T$5:$T$84,"-"))))</f>
        <v>6</v>
      </c>
      <c r="AF473" s="345">
        <f t="array" ref="AF473">IF(COUNT(IF($R$5:$R$84=$AC473,IF($A$5:$A$84=AF$469,$T$5:$T$84,"-")))=0,"-",COUNT(IF($R$5:$R$84=$AC473,IF($A$5:$A$84=AF$469,$T$5:$T$84,"-"))))</f>
        <v>2</v>
      </c>
      <c r="AG473" s="345" t="str">
        <f t="array" ref="AG473">IF(COUNT(IF($R$5:$R$84=$AC473,IF($A$5:$A$84=AG$469,$T$5:$T$84,"-")))=0,"-",COUNT(IF($R$5:$R$84=$AC473,IF($A$5:$A$84=AG$469,$T$5:$T$84,"-"))))</f>
        <v>-</v>
      </c>
      <c r="AH473" s="345" t="str">
        <f t="array" ref="AH473">IF(COUNT(IF($R$5:$R$84=$AC473,IF($A$5:$A$84=AH$469,$T$5:$T$84,"-")))=0,"-",COUNT(IF($R$5:$R$84=$AC473,IF($A$5:$A$84=AH$469,$T$5:$T$84,"-"))))</f>
        <v>-</v>
      </c>
      <c r="AI473" s="345" t="str">
        <f t="array" ref="AI473">IF(COUNT(IF($R$5:$R$84=$AC473,IF($A$5:$A$84=AI$469,$T$5:$T$84,"-")))=0,"-",COUNT(IF($R$5:$R$84=$AC473,IF($A$5:$A$84=AI$469,$T$5:$T$84,"-"))))</f>
        <v>-</v>
      </c>
      <c r="AJ473" s="345" t="str">
        <f t="array" ref="AJ473">IF(COUNT(IF($R$5:$R$84=$AC473,IF($A$5:$A$84=AJ$469,$T$5:$T$84,"-")))=0,"-",COUNT(IF($R$5:$R$84=$AC473,IF($A$5:$A$84=AJ$469,$T$5:$T$84,"-"))))</f>
        <v>-</v>
      </c>
      <c r="AK473" s="345" t="str">
        <f t="array" ref="AK473">IF(COUNT(IF($R$5:$R$84=$AC473,IF($A$5:$A$84=AK$469,$T$5:$T$84,"-")))=0,"-",COUNT(IF($R$5:$R$84=$AC473,IF($A$5:$A$84=AK$469,$T$5:$T$84,"-"))))</f>
        <v>-</v>
      </c>
      <c r="AL473" s="345" t="str">
        <f t="array" ref="AL473">IF(COUNT(IF($R$5:$R$84=$AC473,IF($A$5:$A$84=AL$469,$T$5:$T$84,"-")))=0,"-",COUNT(IF($R$5:$R$84=$AC473,IF($A$5:$A$84=AL$469,$T$5:$T$84,"-"))))</f>
        <v>-</v>
      </c>
      <c r="AM473" s="345" t="str">
        <f t="array" ref="AM473">IF(COUNT(IF($R$5:$R$84=$AC473,IF($A$5:$A$84=AM$469,$T$5:$T$84,"-")))=0,"-",COUNT(IF($R$5:$R$84=$AC473,IF($A$5:$A$84=AM$469,$T$5:$T$84,"-"))))</f>
        <v>-</v>
      </c>
      <c r="AN473" s="345" t="str">
        <f t="array" ref="AN473">IF(COUNT(IF($R$5:$R$84=$AC473,IF($A$5:$A$84=AN$469,$T$5:$T$84,"-")))=0,"-",COUNT(IF($R$5:$R$84=$AC473,IF($A$5:$A$84=AN$469,$T$5:$T$84,"-"))))</f>
        <v>-</v>
      </c>
      <c r="AO473" s="345" t="str">
        <f t="array" ref="AO473">IF(COUNT(IF($R$5:$R$84=$AC473,IF($A$5:$A$84=AO$469,$T$5:$T$84,"-")))=0,"-",COUNT(IF($R$5:$R$84=$AC473,IF($A$5:$A$84=AO$469,$T$5:$T$84,"-"))))</f>
        <v>-</v>
      </c>
      <c r="AP473" s="401">
        <f t="shared" si="57"/>
        <v>9</v>
      </c>
      <c r="AQ473" s="68"/>
      <c r="AR473" s="214"/>
      <c r="AS473" s="214"/>
      <c r="AT473" s="214"/>
      <c r="AU473" s="19"/>
      <c r="AV473" s="19"/>
      <c r="AW473" s="19"/>
      <c r="AX473" s="19"/>
      <c r="AY473" s="19"/>
      <c r="AZ473" s="19"/>
      <c r="BA473" s="19"/>
      <c r="BB473" s="19"/>
      <c r="BC473" s="19"/>
      <c r="BP473" s="12"/>
      <c r="BQ473" s="12"/>
      <c r="BR473" s="12"/>
      <c r="BU473" s="76"/>
    </row>
    <row r="474" spans="1:73">
      <c r="A474" s="19"/>
      <c r="B474" s="19"/>
      <c r="C474" s="19"/>
      <c r="D474" s="19"/>
      <c r="E474" s="89"/>
      <c r="F474" s="89"/>
      <c r="G474" s="19"/>
      <c r="H474" s="90"/>
      <c r="I474" s="90"/>
      <c r="J474" s="19"/>
      <c r="K474" s="19"/>
      <c r="L474" s="19"/>
      <c r="M474" s="19"/>
      <c r="N474" s="19"/>
      <c r="O474" s="19"/>
      <c r="P474" s="19"/>
      <c r="Q474" s="19"/>
      <c r="R474" s="141"/>
      <c r="S474" s="141"/>
      <c r="T474" s="141"/>
      <c r="U474" s="141"/>
      <c r="V474" s="141"/>
      <c r="W474" s="141"/>
      <c r="X474" s="141"/>
      <c r="Y474" s="141"/>
      <c r="Z474" s="19"/>
      <c r="AA474" s="19"/>
      <c r="AB474" s="19"/>
      <c r="AC474" s="377">
        <v>4</v>
      </c>
      <c r="AD474" s="345" t="str">
        <f t="array" ref="AD474">IF(COUNT(IF($R$5:$R$84=$AC474,IF($A$5:$A$84=AD$469,$T$5:$T$84,"-")))=0,"-",COUNT(IF($R$5:$R$84=$AC474,IF($A$5:$A$84=AD$469,$T$5:$T$84,"-"))))</f>
        <v>-</v>
      </c>
      <c r="AE474" s="345">
        <f t="array" ref="AE474">IF(COUNT(IF($R$5:$R$84=$AC474,IF($A$5:$A$84=AE$469,$T$5:$T$84,"-")))=0,"-",COUNT(IF($R$5:$R$84=$AC474,IF($A$5:$A$84=AE$469,$T$5:$T$84,"-"))))</f>
        <v>19</v>
      </c>
      <c r="AF474" s="345">
        <f t="array" ref="AF474">IF(COUNT(IF($R$5:$R$84=$AC474,IF($A$5:$A$84=AF$469,$T$5:$T$84,"-")))=0,"-",COUNT(IF($R$5:$R$84=$AC474,IF($A$5:$A$84=AF$469,$T$5:$T$84,"-"))))</f>
        <v>4</v>
      </c>
      <c r="AG474" s="345" t="str">
        <f t="array" ref="AG474">IF(COUNT(IF($R$5:$R$84=$AC474,IF($A$5:$A$84=AG$469,$T$5:$T$84,"-")))=0,"-",COUNT(IF($R$5:$R$84=$AC474,IF($A$5:$A$84=AG$469,$T$5:$T$84,"-"))))</f>
        <v>-</v>
      </c>
      <c r="AH474" s="345" t="str">
        <f t="array" ref="AH474">IF(COUNT(IF($R$5:$R$84=$AC474,IF($A$5:$A$84=AH$469,$T$5:$T$84,"-")))=0,"-",COUNT(IF($R$5:$R$84=$AC474,IF($A$5:$A$84=AH$469,$T$5:$T$84,"-"))))</f>
        <v>-</v>
      </c>
      <c r="AI474" s="345" t="str">
        <f t="array" ref="AI474">IF(COUNT(IF($R$5:$R$84=$AC474,IF($A$5:$A$84=AI$469,$T$5:$T$84,"-")))=0,"-",COUNT(IF($R$5:$R$84=$AC474,IF($A$5:$A$84=AI$469,$T$5:$T$84,"-"))))</f>
        <v>-</v>
      </c>
      <c r="AJ474" s="345" t="str">
        <f t="array" ref="AJ474">IF(COUNT(IF($R$5:$R$84=$AC474,IF($A$5:$A$84=AJ$469,$T$5:$T$84,"-")))=0,"-",COUNT(IF($R$5:$R$84=$AC474,IF($A$5:$A$84=AJ$469,$T$5:$T$84,"-"))))</f>
        <v>-</v>
      </c>
      <c r="AK474" s="345" t="str">
        <f t="array" ref="AK474">IF(COUNT(IF($R$5:$R$84=$AC474,IF($A$5:$A$84=AK$469,$T$5:$T$84,"-")))=0,"-",COUNT(IF($R$5:$R$84=$AC474,IF($A$5:$A$84=AK$469,$T$5:$T$84,"-"))))</f>
        <v>-</v>
      </c>
      <c r="AL474" s="345" t="str">
        <f t="array" ref="AL474">IF(COUNT(IF($R$5:$R$84=$AC474,IF($A$5:$A$84=AL$469,$T$5:$T$84,"-")))=0,"-",COUNT(IF($R$5:$R$84=$AC474,IF($A$5:$A$84=AL$469,$T$5:$T$84,"-"))))</f>
        <v>-</v>
      </c>
      <c r="AM474" s="345" t="str">
        <f t="array" ref="AM474">IF(COUNT(IF($R$5:$R$84=$AC474,IF($A$5:$A$84=AM$469,$T$5:$T$84,"-")))=0,"-",COUNT(IF($R$5:$R$84=$AC474,IF($A$5:$A$84=AM$469,$T$5:$T$84,"-"))))</f>
        <v>-</v>
      </c>
      <c r="AN474" s="345" t="str">
        <f t="array" ref="AN474">IF(COUNT(IF($R$5:$R$84=$AC474,IF($A$5:$A$84=AN$469,$T$5:$T$84,"-")))=0,"-",COUNT(IF($R$5:$R$84=$AC474,IF($A$5:$A$84=AN$469,$T$5:$T$84,"-"))))</f>
        <v>-</v>
      </c>
      <c r="AO474" s="345" t="str">
        <f t="array" ref="AO474">IF(COUNT(IF($R$5:$R$84=$AC474,IF($A$5:$A$84=AO$469,$T$5:$T$84,"-")))=0,"-",COUNT(IF($R$5:$R$84=$AC474,IF($A$5:$A$84=AO$469,$T$5:$T$84,"-"))))</f>
        <v>-</v>
      </c>
      <c r="AP474" s="401">
        <f t="shared" si="57"/>
        <v>23</v>
      </c>
      <c r="AQ474" s="68"/>
      <c r="AR474" s="214"/>
      <c r="AS474" s="214"/>
      <c r="AT474" s="214"/>
      <c r="AU474" s="19"/>
      <c r="AV474" s="19"/>
      <c r="AW474" s="19"/>
      <c r="AX474" s="19"/>
      <c r="AY474" s="19"/>
      <c r="AZ474" s="19"/>
      <c r="BA474" s="19"/>
      <c r="BB474" s="19"/>
      <c r="BC474" s="19"/>
      <c r="BP474" s="12"/>
      <c r="BQ474" s="12"/>
      <c r="BR474" s="12"/>
      <c r="BU474" s="76"/>
    </row>
    <row r="475" spans="1:73">
      <c r="A475" s="19"/>
      <c r="B475" s="19"/>
      <c r="C475" s="19"/>
      <c r="D475" s="19"/>
      <c r="E475" s="89"/>
      <c r="F475" s="89"/>
      <c r="G475" s="19"/>
      <c r="H475" s="90"/>
      <c r="I475" s="90"/>
      <c r="J475" s="19"/>
      <c r="K475" s="19"/>
      <c r="L475" s="19"/>
      <c r="M475" s="19"/>
      <c r="N475" s="19"/>
      <c r="O475" s="19"/>
      <c r="P475" s="19"/>
      <c r="Q475" s="19"/>
      <c r="R475" s="141"/>
      <c r="S475" s="141"/>
      <c r="T475" s="141"/>
      <c r="U475" s="141"/>
      <c r="V475" s="141"/>
      <c r="W475" s="141"/>
      <c r="X475" s="141"/>
      <c r="Y475" s="141"/>
      <c r="Z475" s="19"/>
      <c r="AA475" s="19"/>
      <c r="AB475" s="19"/>
      <c r="AC475" s="377">
        <v>5</v>
      </c>
      <c r="AD475" s="345" t="str">
        <f t="array" ref="AD475">IF(COUNT(IF($R$5:$R$84=$AC475,IF($A$5:$A$84=AD$469,$T$5:$T$84,"-")))=0,"-",COUNT(IF($R$5:$R$84=$AC475,IF($A$5:$A$84=AD$469,$T$5:$T$84,"-"))))</f>
        <v>-</v>
      </c>
      <c r="AE475" s="345">
        <f t="array" ref="AE475">IF(COUNT(IF($R$5:$R$84=$AC475,IF($A$5:$A$84=AE$469,$T$5:$T$84,"-")))=0,"-",COUNT(IF($R$5:$R$84=$AC475,IF($A$5:$A$84=AE$469,$T$5:$T$84,"-"))))</f>
        <v>5</v>
      </c>
      <c r="AF475" s="345">
        <f t="array" ref="AF475">IF(COUNT(IF($R$5:$R$84=$AC475,IF($A$5:$A$84=AF$469,$T$5:$T$84,"-")))=0,"-",COUNT(IF($R$5:$R$84=$AC475,IF($A$5:$A$84=AF$469,$T$5:$T$84,"-"))))</f>
        <v>14</v>
      </c>
      <c r="AG475" s="345" t="str">
        <f t="array" ref="AG475">IF(COUNT(IF($R$5:$R$84=$AC475,IF($A$5:$A$84=AG$469,$T$5:$T$84,"-")))=0,"-",COUNT(IF($R$5:$R$84=$AC475,IF($A$5:$A$84=AG$469,$T$5:$T$84,"-"))))</f>
        <v>-</v>
      </c>
      <c r="AH475" s="345" t="str">
        <f t="array" ref="AH475">IF(COUNT(IF($R$5:$R$84=$AC475,IF($A$5:$A$84=AH$469,$T$5:$T$84,"-")))=0,"-",COUNT(IF($R$5:$R$84=$AC475,IF($A$5:$A$84=AH$469,$T$5:$T$84,"-"))))</f>
        <v>-</v>
      </c>
      <c r="AI475" s="345" t="str">
        <f t="array" ref="AI475">IF(COUNT(IF($R$5:$R$84=$AC475,IF($A$5:$A$84=AI$469,$T$5:$T$84,"-")))=0,"-",COUNT(IF($R$5:$R$84=$AC475,IF($A$5:$A$84=AI$469,$T$5:$T$84,"-"))))</f>
        <v>-</v>
      </c>
      <c r="AJ475" s="345" t="str">
        <f t="array" ref="AJ475">IF(COUNT(IF($R$5:$R$84=$AC475,IF($A$5:$A$84=AJ$469,$T$5:$T$84,"-")))=0,"-",COUNT(IF($R$5:$R$84=$AC475,IF($A$5:$A$84=AJ$469,$T$5:$T$84,"-"))))</f>
        <v>-</v>
      </c>
      <c r="AK475" s="345" t="str">
        <f t="array" ref="AK475">IF(COUNT(IF($R$5:$R$84=$AC475,IF($A$5:$A$84=AK$469,$T$5:$T$84,"-")))=0,"-",COUNT(IF($R$5:$R$84=$AC475,IF($A$5:$A$84=AK$469,$T$5:$T$84,"-"))))</f>
        <v>-</v>
      </c>
      <c r="AL475" s="345" t="str">
        <f t="array" ref="AL475">IF(COUNT(IF($R$5:$R$84=$AC475,IF($A$5:$A$84=AL$469,$T$5:$T$84,"-")))=0,"-",COUNT(IF($R$5:$R$84=$AC475,IF($A$5:$A$84=AL$469,$T$5:$T$84,"-"))))</f>
        <v>-</v>
      </c>
      <c r="AM475" s="345" t="str">
        <f t="array" ref="AM475">IF(COUNT(IF($R$5:$R$84=$AC475,IF($A$5:$A$84=AM$469,$T$5:$T$84,"-")))=0,"-",COUNT(IF($R$5:$R$84=$AC475,IF($A$5:$A$84=AM$469,$T$5:$T$84,"-"))))</f>
        <v>-</v>
      </c>
      <c r="AN475" s="345" t="str">
        <f t="array" ref="AN475">IF(COUNT(IF($R$5:$R$84=$AC475,IF($A$5:$A$84=AN$469,$T$5:$T$84,"-")))=0,"-",COUNT(IF($R$5:$R$84=$AC475,IF($A$5:$A$84=AN$469,$T$5:$T$84,"-"))))</f>
        <v>-</v>
      </c>
      <c r="AO475" s="345" t="str">
        <f t="array" ref="AO475">IF(COUNT(IF($R$5:$R$84=$AC475,IF($A$5:$A$84=AO$469,$T$5:$T$84,"-")))=0,"-",COUNT(IF($R$5:$R$84=$AC475,IF($A$5:$A$84=AO$469,$T$5:$T$84,"-"))))</f>
        <v>-</v>
      </c>
      <c r="AP475" s="401">
        <f t="shared" si="57"/>
        <v>19</v>
      </c>
      <c r="AQ475" s="68"/>
      <c r="AR475" s="214"/>
      <c r="AS475" s="214"/>
      <c r="AT475" s="214"/>
      <c r="AU475" s="19"/>
      <c r="AV475" s="19"/>
      <c r="AW475" s="19"/>
      <c r="AX475" s="19"/>
      <c r="AY475" s="19"/>
      <c r="AZ475" s="19"/>
      <c r="BA475" s="19"/>
      <c r="BB475" s="19"/>
      <c r="BC475" s="19"/>
      <c r="BP475" s="12"/>
      <c r="BQ475" s="12"/>
      <c r="BR475" s="12"/>
      <c r="BU475" s="76"/>
    </row>
    <row r="476" spans="1:73">
      <c r="A476" s="19"/>
      <c r="B476" s="19"/>
      <c r="C476" s="19"/>
      <c r="D476" s="19"/>
      <c r="E476" s="89"/>
      <c r="F476" s="89"/>
      <c r="G476" s="19"/>
      <c r="H476" s="90"/>
      <c r="I476" s="90"/>
      <c r="J476" s="19"/>
      <c r="K476" s="19"/>
      <c r="L476" s="19"/>
      <c r="M476" s="19"/>
      <c r="N476" s="19"/>
      <c r="O476" s="19"/>
      <c r="P476" s="19"/>
      <c r="Q476" s="19"/>
      <c r="R476" s="141"/>
      <c r="S476" s="141"/>
      <c r="T476" s="141"/>
      <c r="U476" s="141"/>
      <c r="V476" s="141"/>
      <c r="W476" s="141"/>
      <c r="X476" s="141"/>
      <c r="Y476" s="141"/>
      <c r="Z476" s="19"/>
      <c r="AA476" s="19"/>
      <c r="AB476" s="19"/>
      <c r="AC476" s="377">
        <v>6</v>
      </c>
      <c r="AD476" s="345" t="str">
        <f t="array" ref="AD476">IF(COUNT(IF($R$5:$R$84=$AC476,IF($A$5:$A$84=AD$469,$T$5:$T$84,"-")))=0,"-",COUNT(IF($R$5:$R$84=$AC476,IF($A$5:$A$84=AD$469,$T$5:$T$84,"-"))))</f>
        <v>-</v>
      </c>
      <c r="AE476" s="345">
        <f t="array" ref="AE476">IF(COUNT(IF($R$5:$R$84=$AC476,IF($A$5:$A$84=AE$469,$T$5:$T$84,"-")))=0,"-",COUNT(IF($R$5:$R$84=$AC476,IF($A$5:$A$84=AE$469,$T$5:$T$84,"-"))))</f>
        <v>6</v>
      </c>
      <c r="AF476" s="345">
        <f t="array" ref="AF476">IF(COUNT(IF($R$5:$R$84=$AC476,IF($A$5:$A$84=AF$469,$T$5:$T$84,"-")))=0,"-",COUNT(IF($R$5:$R$84=$AC476,IF($A$5:$A$84=AF$469,$T$5:$T$84,"-"))))</f>
        <v>11</v>
      </c>
      <c r="AG476" s="345" t="str">
        <f t="array" ref="AG476">IF(COUNT(IF($R$5:$R$84=$AC476,IF($A$5:$A$84=AG$469,$T$5:$T$84,"-")))=0,"-",COUNT(IF($R$5:$R$84=$AC476,IF($A$5:$A$84=AG$469,$T$5:$T$84,"-"))))</f>
        <v>-</v>
      </c>
      <c r="AH476" s="345" t="str">
        <f t="array" ref="AH476">IF(COUNT(IF($R$5:$R$84=$AC476,IF($A$5:$A$84=AH$469,$T$5:$T$84,"-")))=0,"-",COUNT(IF($R$5:$R$84=$AC476,IF($A$5:$A$84=AH$469,$T$5:$T$84,"-"))))</f>
        <v>-</v>
      </c>
      <c r="AI476" s="345" t="str">
        <f t="array" ref="AI476">IF(COUNT(IF($R$5:$R$84=$AC476,IF($A$5:$A$84=AI$469,$T$5:$T$84,"-")))=0,"-",COUNT(IF($R$5:$R$84=$AC476,IF($A$5:$A$84=AI$469,$T$5:$T$84,"-"))))</f>
        <v>-</v>
      </c>
      <c r="AJ476" s="345" t="str">
        <f t="array" ref="AJ476">IF(COUNT(IF($R$5:$R$84=$AC476,IF($A$5:$A$84=AJ$469,$T$5:$T$84,"-")))=0,"-",COUNT(IF($R$5:$R$84=$AC476,IF($A$5:$A$84=AJ$469,$T$5:$T$84,"-"))))</f>
        <v>-</v>
      </c>
      <c r="AK476" s="345" t="str">
        <f t="array" ref="AK476">IF(COUNT(IF($R$5:$R$84=$AC476,IF($A$5:$A$84=AK$469,$T$5:$T$84,"-")))=0,"-",COUNT(IF($R$5:$R$84=$AC476,IF($A$5:$A$84=AK$469,$T$5:$T$84,"-"))))</f>
        <v>-</v>
      </c>
      <c r="AL476" s="345" t="str">
        <f t="array" ref="AL476">IF(COUNT(IF($R$5:$R$84=$AC476,IF($A$5:$A$84=AL$469,$T$5:$T$84,"-")))=0,"-",COUNT(IF($R$5:$R$84=$AC476,IF($A$5:$A$84=AL$469,$T$5:$T$84,"-"))))</f>
        <v>-</v>
      </c>
      <c r="AM476" s="345" t="str">
        <f t="array" ref="AM476">IF(COUNT(IF($R$5:$R$84=$AC476,IF($A$5:$A$84=AM$469,$T$5:$T$84,"-")))=0,"-",COUNT(IF($R$5:$R$84=$AC476,IF($A$5:$A$84=AM$469,$T$5:$T$84,"-"))))</f>
        <v>-</v>
      </c>
      <c r="AN476" s="345" t="str">
        <f t="array" ref="AN476">IF(COUNT(IF($R$5:$R$84=$AC476,IF($A$5:$A$84=AN$469,$T$5:$T$84,"-")))=0,"-",COUNT(IF($R$5:$R$84=$AC476,IF($A$5:$A$84=AN$469,$T$5:$T$84,"-"))))</f>
        <v>-</v>
      </c>
      <c r="AO476" s="345" t="str">
        <f t="array" ref="AO476">IF(COUNT(IF($R$5:$R$84=$AC476,IF($A$5:$A$84=AO$469,$T$5:$T$84,"-")))=0,"-",COUNT(IF($R$5:$R$84=$AC476,IF($A$5:$A$84=AO$469,$T$5:$T$84,"-"))))</f>
        <v>-</v>
      </c>
      <c r="AP476" s="401">
        <f t="shared" si="57"/>
        <v>17</v>
      </c>
      <c r="AQ476" s="68"/>
      <c r="AR476" s="214"/>
      <c r="AS476" s="214"/>
      <c r="AT476" s="214"/>
      <c r="AU476" s="19"/>
      <c r="AV476" s="19"/>
      <c r="AW476" s="19"/>
      <c r="AX476" s="19"/>
      <c r="AY476" s="19"/>
      <c r="AZ476" s="19"/>
      <c r="BA476" s="19"/>
      <c r="BB476" s="19"/>
      <c r="BC476" s="19"/>
      <c r="BP476" s="12"/>
      <c r="BQ476" s="12"/>
      <c r="BR476" s="12"/>
      <c r="BU476" s="76"/>
    </row>
    <row r="477" spans="1:73">
      <c r="A477" s="19"/>
      <c r="B477" s="19"/>
      <c r="C477" s="19"/>
      <c r="D477" s="19"/>
      <c r="E477" s="89"/>
      <c r="F477" s="89"/>
      <c r="G477" s="19"/>
      <c r="H477" s="90"/>
      <c r="I477" s="90"/>
      <c r="J477" s="19"/>
      <c r="K477" s="19"/>
      <c r="L477" s="19"/>
      <c r="M477" s="19"/>
      <c r="N477" s="19"/>
      <c r="O477" s="19"/>
      <c r="P477" s="19"/>
      <c r="Q477" s="19"/>
      <c r="R477" s="141"/>
      <c r="S477" s="141"/>
      <c r="T477" s="141"/>
      <c r="U477" s="141"/>
      <c r="V477" s="141"/>
      <c r="W477" s="141"/>
      <c r="X477" s="141"/>
      <c r="Y477" s="141"/>
      <c r="Z477" s="19"/>
      <c r="AA477" s="19"/>
      <c r="AB477" s="19"/>
      <c r="AC477" s="377">
        <v>7</v>
      </c>
      <c r="AD477" s="345" t="str">
        <f t="array" ref="AD477">IF(COUNT(IF($R$5:$R$84=$AC477,IF($A$5:$A$84=AD$469,$T$5:$T$84,"-")))=0,"-",COUNT(IF($R$5:$R$84=$AC477,IF($A$5:$A$84=AD$469,$T$5:$T$84,"-"))))</f>
        <v>-</v>
      </c>
      <c r="AE477" s="345">
        <f t="array" ref="AE477">IF(COUNT(IF($R$5:$R$84=$AC477,IF($A$5:$A$84=AE$469,$T$5:$T$84,"-")))=0,"-",COUNT(IF($R$5:$R$84=$AC477,IF($A$5:$A$84=AE$469,$T$5:$T$84,"-"))))</f>
        <v>2</v>
      </c>
      <c r="AF477" s="345">
        <f t="array" ref="AF477">IF(COUNT(IF($R$5:$R$84=$AC477,IF($A$5:$A$84=AF$469,$T$5:$T$84,"-")))=0,"-",COUNT(IF($R$5:$R$84=$AC477,IF($A$5:$A$84=AF$469,$T$5:$T$84,"-"))))</f>
        <v>5</v>
      </c>
      <c r="AG477" s="345" t="str">
        <f t="array" ref="AG477">IF(COUNT(IF($R$5:$R$84=$AC477,IF($A$5:$A$84=AG$469,$T$5:$T$84,"-")))=0,"-",COUNT(IF($R$5:$R$84=$AC477,IF($A$5:$A$84=AG$469,$T$5:$T$84,"-"))))</f>
        <v>-</v>
      </c>
      <c r="AH477" s="345" t="str">
        <f t="array" ref="AH477">IF(COUNT(IF($R$5:$R$84=$AC477,IF($A$5:$A$84=AH$469,$T$5:$T$84,"-")))=0,"-",COUNT(IF($R$5:$R$84=$AC477,IF($A$5:$A$84=AH$469,$T$5:$T$84,"-"))))</f>
        <v>-</v>
      </c>
      <c r="AI477" s="345" t="str">
        <f t="array" ref="AI477">IF(COUNT(IF($R$5:$R$84=$AC477,IF($A$5:$A$84=AI$469,$T$5:$T$84,"-")))=0,"-",COUNT(IF($R$5:$R$84=$AC477,IF($A$5:$A$84=AI$469,$T$5:$T$84,"-"))))</f>
        <v>-</v>
      </c>
      <c r="AJ477" s="345" t="str">
        <f t="array" ref="AJ477">IF(COUNT(IF($R$5:$R$84=$AC477,IF($A$5:$A$84=AJ$469,$T$5:$T$84,"-")))=0,"-",COUNT(IF($R$5:$R$84=$AC477,IF($A$5:$A$84=AJ$469,$T$5:$T$84,"-"))))</f>
        <v>-</v>
      </c>
      <c r="AK477" s="345" t="str">
        <f t="array" ref="AK477">IF(COUNT(IF($R$5:$R$84=$AC477,IF($A$5:$A$84=AK$469,$T$5:$T$84,"-")))=0,"-",COUNT(IF($R$5:$R$84=$AC477,IF($A$5:$A$84=AK$469,$T$5:$T$84,"-"))))</f>
        <v>-</v>
      </c>
      <c r="AL477" s="345" t="str">
        <f t="array" ref="AL477">IF(COUNT(IF($R$5:$R$84=$AC477,IF($A$5:$A$84=AL$469,$T$5:$T$84,"-")))=0,"-",COUNT(IF($R$5:$R$84=$AC477,IF($A$5:$A$84=AL$469,$T$5:$T$84,"-"))))</f>
        <v>-</v>
      </c>
      <c r="AM477" s="345" t="str">
        <f t="array" ref="AM477">IF(COUNT(IF($R$5:$R$84=$AC477,IF($A$5:$A$84=AM$469,$T$5:$T$84,"-")))=0,"-",COUNT(IF($R$5:$R$84=$AC477,IF($A$5:$A$84=AM$469,$T$5:$T$84,"-"))))</f>
        <v>-</v>
      </c>
      <c r="AN477" s="345" t="str">
        <f t="array" ref="AN477">IF(COUNT(IF($R$5:$R$84=$AC477,IF($A$5:$A$84=AN$469,$T$5:$T$84,"-")))=0,"-",COUNT(IF($R$5:$R$84=$AC477,IF($A$5:$A$84=AN$469,$T$5:$T$84,"-"))))</f>
        <v>-</v>
      </c>
      <c r="AO477" s="345" t="str">
        <f t="array" ref="AO477">IF(COUNT(IF($R$5:$R$84=$AC477,IF($A$5:$A$84=AO$469,$T$5:$T$84,"-")))=0,"-",COUNT(IF($R$5:$R$84=$AC477,IF($A$5:$A$84=AO$469,$T$5:$T$84,"-"))))</f>
        <v>-</v>
      </c>
      <c r="AP477" s="401">
        <f t="shared" si="57"/>
        <v>7</v>
      </c>
      <c r="AQ477" s="68"/>
      <c r="AR477" s="214"/>
      <c r="AS477" s="214"/>
      <c r="AT477" s="214"/>
      <c r="AU477" s="19"/>
      <c r="AV477" s="19"/>
      <c r="AW477" s="19"/>
      <c r="AX477" s="19"/>
      <c r="AY477" s="19"/>
      <c r="AZ477" s="19"/>
      <c r="BA477" s="19"/>
      <c r="BB477" s="19"/>
      <c r="BC477" s="19"/>
      <c r="BP477" s="12"/>
      <c r="BQ477" s="12"/>
      <c r="BR477" s="12"/>
      <c r="BU477" s="76"/>
    </row>
    <row r="478" spans="1:73">
      <c r="A478" s="19"/>
      <c r="B478" s="19"/>
      <c r="C478" s="19"/>
      <c r="D478" s="19"/>
      <c r="E478" s="89"/>
      <c r="F478" s="89"/>
      <c r="G478" s="19"/>
      <c r="H478" s="90"/>
      <c r="I478" s="90"/>
      <c r="J478" s="19"/>
      <c r="K478" s="19"/>
      <c r="L478" s="19"/>
      <c r="M478" s="19"/>
      <c r="N478" s="19"/>
      <c r="O478" s="19"/>
      <c r="P478" s="19"/>
      <c r="Q478" s="19"/>
      <c r="R478" s="141"/>
      <c r="S478" s="141"/>
      <c r="T478" s="141"/>
      <c r="U478" s="141"/>
      <c r="V478" s="141"/>
      <c r="W478" s="141"/>
      <c r="X478" s="141"/>
      <c r="Y478" s="141"/>
      <c r="Z478" s="19"/>
      <c r="AA478" s="19"/>
      <c r="AB478" s="19"/>
      <c r="AC478" s="377">
        <v>8</v>
      </c>
      <c r="AD478" s="345" t="str">
        <f t="array" ref="AD478">IF(COUNT(IF($R$5:$R$84=$AC478,IF($A$5:$A$84=AD$469,$T$5:$T$84,"-")))=0,"-",COUNT(IF($R$5:$R$84=$AC478,IF($A$5:$A$84=AD$469,$T$5:$T$84,"-"))))</f>
        <v>-</v>
      </c>
      <c r="AE478" s="345" t="str">
        <f t="array" ref="AE478">IF(COUNT(IF($R$5:$R$84=$AC478,IF($A$5:$A$84=AE$469,$T$5:$T$84,"-")))=0,"-",COUNT(IF($R$5:$R$84=$AC478,IF($A$5:$A$84=AE$469,$T$5:$T$84,"-"))))</f>
        <v>-</v>
      </c>
      <c r="AF478" s="345" t="str">
        <f t="array" ref="AF478">IF(COUNT(IF($R$5:$R$84=$AC478,IF($A$5:$A$84=AF$469,$T$5:$T$84,"-")))=0,"-",COUNT(IF($R$5:$R$84=$AC478,IF($A$5:$A$84=AF$469,$T$5:$T$84,"-"))))</f>
        <v>-</v>
      </c>
      <c r="AG478" s="345" t="str">
        <f t="array" ref="AG478">IF(COUNT(IF($R$5:$R$84=$AC478,IF($A$5:$A$84=AG$469,$T$5:$T$84,"-")))=0,"-",COUNT(IF($R$5:$R$84=$AC478,IF($A$5:$A$84=AG$469,$T$5:$T$84,"-"))))</f>
        <v>-</v>
      </c>
      <c r="AH478" s="345" t="str">
        <f t="array" ref="AH478">IF(COUNT(IF($R$5:$R$84=$AC478,IF($A$5:$A$84=AH$469,$T$5:$T$84,"-")))=0,"-",COUNT(IF($R$5:$R$84=$AC478,IF($A$5:$A$84=AH$469,$T$5:$T$84,"-"))))</f>
        <v>-</v>
      </c>
      <c r="AI478" s="345" t="str">
        <f t="array" ref="AI478">IF(COUNT(IF($R$5:$R$84=$AC478,IF($A$5:$A$84=AI$469,$T$5:$T$84,"-")))=0,"-",COUNT(IF($R$5:$R$84=$AC478,IF($A$5:$A$84=AI$469,$T$5:$T$84,"-"))))</f>
        <v>-</v>
      </c>
      <c r="AJ478" s="345" t="str">
        <f t="array" ref="AJ478">IF(COUNT(IF($R$5:$R$84=$AC478,IF($A$5:$A$84=AJ$469,$T$5:$T$84,"-")))=0,"-",COUNT(IF($R$5:$R$84=$AC478,IF($A$5:$A$84=AJ$469,$T$5:$T$84,"-"))))</f>
        <v>-</v>
      </c>
      <c r="AK478" s="345" t="str">
        <f t="array" ref="AK478">IF(COUNT(IF($R$5:$R$84=$AC478,IF($A$5:$A$84=AK$469,$T$5:$T$84,"-")))=0,"-",COUNT(IF($R$5:$R$84=$AC478,IF($A$5:$A$84=AK$469,$T$5:$T$84,"-"))))</f>
        <v>-</v>
      </c>
      <c r="AL478" s="345" t="str">
        <f t="array" ref="AL478">IF(COUNT(IF($R$5:$R$84=$AC478,IF($A$5:$A$84=AL$469,$T$5:$T$84,"-")))=0,"-",COUNT(IF($R$5:$R$84=$AC478,IF($A$5:$A$84=AL$469,$T$5:$T$84,"-"))))</f>
        <v>-</v>
      </c>
      <c r="AM478" s="345" t="str">
        <f t="array" ref="AM478">IF(COUNT(IF($R$5:$R$84=$AC478,IF($A$5:$A$84=AM$469,$T$5:$T$84,"-")))=0,"-",COUNT(IF($R$5:$R$84=$AC478,IF($A$5:$A$84=AM$469,$T$5:$T$84,"-"))))</f>
        <v>-</v>
      </c>
      <c r="AN478" s="345" t="str">
        <f t="array" ref="AN478">IF(COUNT(IF($R$5:$R$84=$AC478,IF($A$5:$A$84=AN$469,$T$5:$T$84,"-")))=0,"-",COUNT(IF($R$5:$R$84=$AC478,IF($A$5:$A$84=AN$469,$T$5:$T$84,"-"))))</f>
        <v>-</v>
      </c>
      <c r="AO478" s="345" t="str">
        <f t="array" ref="AO478">IF(COUNT(IF($R$5:$R$84=$AC478,IF($A$5:$A$84=AO$469,$T$5:$T$84,"-")))=0,"-",COUNT(IF($R$5:$R$84=$AC478,IF($A$5:$A$84=AO$469,$T$5:$T$84,"-"))))</f>
        <v>-</v>
      </c>
      <c r="AP478" s="401">
        <f t="shared" si="57"/>
        <v>0</v>
      </c>
      <c r="AQ478" s="68"/>
      <c r="AR478" s="214"/>
      <c r="AS478" s="214"/>
      <c r="AT478" s="214"/>
      <c r="AU478" s="19"/>
      <c r="AV478" s="19"/>
      <c r="AW478" s="19"/>
      <c r="AX478" s="19"/>
      <c r="AY478" s="19"/>
      <c r="AZ478" s="19"/>
      <c r="BA478" s="19"/>
      <c r="BB478" s="19"/>
      <c r="BC478" s="19"/>
      <c r="BP478" s="12"/>
      <c r="BQ478" s="12"/>
      <c r="BR478" s="12"/>
      <c r="BU478" s="76"/>
    </row>
    <row r="479" spans="1:73">
      <c r="A479" s="19"/>
      <c r="B479" s="19"/>
      <c r="C479" s="19"/>
      <c r="D479" s="19"/>
      <c r="E479" s="89"/>
      <c r="F479" s="89"/>
      <c r="G479" s="19"/>
      <c r="H479" s="90"/>
      <c r="I479" s="90"/>
      <c r="J479" s="19"/>
      <c r="K479" s="19"/>
      <c r="L479" s="19"/>
      <c r="M479" s="19"/>
      <c r="N479" s="19"/>
      <c r="O479" s="19"/>
      <c r="P479" s="19"/>
      <c r="Q479" s="19"/>
      <c r="R479" s="141"/>
      <c r="S479" s="141"/>
      <c r="T479" s="141"/>
      <c r="U479" s="141"/>
      <c r="V479" s="141"/>
      <c r="W479" s="141"/>
      <c r="X479" s="141"/>
      <c r="Y479" s="141"/>
      <c r="Z479" s="19"/>
      <c r="AA479" s="19"/>
      <c r="AB479" s="19"/>
      <c r="AC479" s="377">
        <v>9</v>
      </c>
      <c r="AD479" s="345" t="str">
        <f t="array" ref="AD479">IF(COUNT(IF($R$5:$R$84=$AC479,IF($A$5:$A$84=AD$469,$T$5:$T$84,"-")))=0,"-",COUNT(IF($R$5:$R$84=$AC479,IF($A$5:$A$84=AD$469,$T$5:$T$84,"-"))))</f>
        <v>-</v>
      </c>
      <c r="AE479" s="345">
        <f t="array" ref="AE479">IF(COUNT(IF($R$5:$R$84=$AC479,IF($A$5:$A$84=AE$469,$T$5:$T$84,"-")))=0,"-",COUNT(IF($R$5:$R$84=$AC479,IF($A$5:$A$84=AE$469,$T$5:$T$84,"-"))))</f>
        <v>2</v>
      </c>
      <c r="AF479" s="345" t="str">
        <f t="array" ref="AF479">IF(COUNT(IF($R$5:$R$84=$AC479,IF($A$5:$A$84=AF$469,$T$5:$T$84,"-")))=0,"-",COUNT(IF($R$5:$R$84=$AC479,IF($A$5:$A$84=AF$469,$T$5:$T$84,"-"))))</f>
        <v>-</v>
      </c>
      <c r="AG479" s="345" t="str">
        <f t="array" ref="AG479">IF(COUNT(IF($R$5:$R$84=$AC479,IF($A$5:$A$84=AG$469,$T$5:$T$84,"-")))=0,"-",COUNT(IF($R$5:$R$84=$AC479,IF($A$5:$A$84=AG$469,$T$5:$T$84,"-"))))</f>
        <v>-</v>
      </c>
      <c r="AH479" s="345" t="str">
        <f t="array" ref="AH479">IF(COUNT(IF($R$5:$R$84=$AC479,IF($A$5:$A$84=AH$469,$T$5:$T$84,"-")))=0,"-",COUNT(IF($R$5:$R$84=$AC479,IF($A$5:$A$84=AH$469,$T$5:$T$84,"-"))))</f>
        <v>-</v>
      </c>
      <c r="AI479" s="345" t="str">
        <f t="array" ref="AI479">IF(COUNT(IF($R$5:$R$84=$AC479,IF($A$5:$A$84=AI$469,$T$5:$T$84,"-")))=0,"-",COUNT(IF($R$5:$R$84=$AC479,IF($A$5:$A$84=AI$469,$T$5:$T$84,"-"))))</f>
        <v>-</v>
      </c>
      <c r="AJ479" s="345" t="str">
        <f t="array" ref="AJ479">IF(COUNT(IF($R$5:$R$84=$AC479,IF($A$5:$A$84=AJ$469,$T$5:$T$84,"-")))=0,"-",COUNT(IF($R$5:$R$84=$AC479,IF($A$5:$A$84=AJ$469,$T$5:$T$84,"-"))))</f>
        <v>-</v>
      </c>
      <c r="AK479" s="345" t="str">
        <f t="array" ref="AK479">IF(COUNT(IF($R$5:$R$84=$AC479,IF($A$5:$A$84=AK$469,$T$5:$T$84,"-")))=0,"-",COUNT(IF($R$5:$R$84=$AC479,IF($A$5:$A$84=AK$469,$T$5:$T$84,"-"))))</f>
        <v>-</v>
      </c>
      <c r="AL479" s="345" t="str">
        <f t="array" ref="AL479">IF(COUNT(IF($R$5:$R$84=$AC479,IF($A$5:$A$84=AL$469,$T$5:$T$84,"-")))=0,"-",COUNT(IF($R$5:$R$84=$AC479,IF($A$5:$A$84=AL$469,$T$5:$T$84,"-"))))</f>
        <v>-</v>
      </c>
      <c r="AM479" s="345" t="str">
        <f t="array" ref="AM479">IF(COUNT(IF($R$5:$R$84=$AC479,IF($A$5:$A$84=AM$469,$T$5:$T$84,"-")))=0,"-",COUNT(IF($R$5:$R$84=$AC479,IF($A$5:$A$84=AM$469,$T$5:$T$84,"-"))))</f>
        <v>-</v>
      </c>
      <c r="AN479" s="345" t="str">
        <f t="array" ref="AN479">IF(COUNT(IF($R$5:$R$84=$AC479,IF($A$5:$A$84=AN$469,$T$5:$T$84,"-")))=0,"-",COUNT(IF($R$5:$R$84=$AC479,IF($A$5:$A$84=AN$469,$T$5:$T$84,"-"))))</f>
        <v>-</v>
      </c>
      <c r="AO479" s="345" t="str">
        <f t="array" ref="AO479">IF(COUNT(IF($R$5:$R$84=$AC479,IF($A$5:$A$84=AO$469,$T$5:$T$84,"-")))=0,"-",COUNT(IF($R$5:$R$84=$AC479,IF($A$5:$A$84=AO$469,$T$5:$T$84,"-"))))</f>
        <v>-</v>
      </c>
      <c r="AP479" s="401">
        <f t="shared" si="57"/>
        <v>2</v>
      </c>
      <c r="AQ479" s="68"/>
      <c r="AR479" s="214"/>
      <c r="AS479" s="214"/>
      <c r="AT479" s="214"/>
      <c r="AU479" s="19"/>
      <c r="AV479" s="19"/>
      <c r="AW479" s="19"/>
      <c r="AX479" s="19"/>
      <c r="AY479" s="19"/>
      <c r="AZ479" s="19"/>
      <c r="BA479" s="19"/>
      <c r="BB479" s="19"/>
      <c r="BC479" s="19"/>
      <c r="BP479" s="12"/>
      <c r="BQ479" s="12"/>
      <c r="BR479" s="12"/>
      <c r="BU479" s="76"/>
    </row>
    <row r="480" spans="1:73">
      <c r="A480" s="19"/>
      <c r="B480" s="19"/>
      <c r="C480" s="19"/>
      <c r="D480" s="19"/>
      <c r="E480" s="89"/>
      <c r="F480" s="89"/>
      <c r="G480" s="19"/>
      <c r="H480" s="90"/>
      <c r="I480" s="90"/>
      <c r="J480" s="19"/>
      <c r="K480" s="19"/>
      <c r="L480" s="19"/>
      <c r="M480" s="19"/>
      <c r="N480" s="19"/>
      <c r="O480" s="19"/>
      <c r="P480" s="19"/>
      <c r="Q480" s="19"/>
      <c r="R480" s="141"/>
      <c r="S480" s="141"/>
      <c r="T480" s="141"/>
      <c r="U480" s="141"/>
      <c r="V480" s="141"/>
      <c r="W480" s="141"/>
      <c r="X480" s="141"/>
      <c r="Y480" s="141"/>
      <c r="Z480" s="19"/>
      <c r="AA480" s="19"/>
      <c r="AB480" s="19"/>
      <c r="AC480" s="377">
        <v>10</v>
      </c>
      <c r="AD480" s="345" t="str">
        <f t="array" ref="AD480">IF(COUNT(IF($R$5:$R$84=$AC480,IF($A$5:$A$84=AD$469,$T$5:$T$84,"-")))=0,"-",COUNT(IF($R$5:$R$84=$AC480,IF($A$5:$A$84=AD$469,$T$5:$T$84,"-"))))</f>
        <v>-</v>
      </c>
      <c r="AE480" s="345">
        <f t="array" ref="AE480">IF(COUNT(IF($R$5:$R$84=$AC480,IF($A$5:$A$84=AE$469,$T$5:$T$84,"-")))=0,"-",COUNT(IF($R$5:$R$84=$AC480,IF($A$5:$A$84=AE$469,$T$5:$T$84,"-"))))</f>
        <v>1</v>
      </c>
      <c r="AF480" s="345" t="str">
        <f t="array" ref="AF480">IF(COUNT(IF($R$5:$R$84=$AC480,IF($A$5:$A$84=AF$469,$T$5:$T$84,"-")))=0,"-",COUNT(IF($R$5:$R$84=$AC480,IF($A$5:$A$84=AF$469,$T$5:$T$84,"-"))))</f>
        <v>-</v>
      </c>
      <c r="AG480" s="345" t="str">
        <f t="array" ref="AG480">IF(COUNT(IF($R$5:$R$84=$AC480,IF($A$5:$A$84=AG$469,$T$5:$T$84,"-")))=0,"-",COUNT(IF($R$5:$R$84=$AC480,IF($A$5:$A$84=AG$469,$T$5:$T$84,"-"))))</f>
        <v>-</v>
      </c>
      <c r="AH480" s="345" t="str">
        <f t="array" ref="AH480">IF(COUNT(IF($R$5:$R$84=$AC480,IF($A$5:$A$84=AH$469,$T$5:$T$84,"-")))=0,"-",COUNT(IF($R$5:$R$84=$AC480,IF($A$5:$A$84=AH$469,$T$5:$T$84,"-"))))</f>
        <v>-</v>
      </c>
      <c r="AI480" s="345" t="str">
        <f t="array" ref="AI480">IF(COUNT(IF($R$5:$R$84=$AC480,IF($A$5:$A$84=AI$469,$T$5:$T$84,"-")))=0,"-",COUNT(IF($R$5:$R$84=$AC480,IF($A$5:$A$84=AI$469,$T$5:$T$84,"-"))))</f>
        <v>-</v>
      </c>
      <c r="AJ480" s="345" t="str">
        <f t="array" ref="AJ480">IF(COUNT(IF($R$5:$R$84=$AC480,IF($A$5:$A$84=AJ$469,$T$5:$T$84,"-")))=0,"-",COUNT(IF($R$5:$R$84=$AC480,IF($A$5:$A$84=AJ$469,$T$5:$T$84,"-"))))</f>
        <v>-</v>
      </c>
      <c r="AK480" s="345" t="str">
        <f t="array" ref="AK480">IF(COUNT(IF($R$5:$R$84=$AC480,IF($A$5:$A$84=AK$469,$T$5:$T$84,"-")))=0,"-",COUNT(IF($R$5:$R$84=$AC480,IF($A$5:$A$84=AK$469,$T$5:$T$84,"-"))))</f>
        <v>-</v>
      </c>
      <c r="AL480" s="345" t="str">
        <f t="array" ref="AL480">IF(COUNT(IF($R$5:$R$84=$AC480,IF($A$5:$A$84=AL$469,$T$5:$T$84,"-")))=0,"-",COUNT(IF($R$5:$R$84=$AC480,IF($A$5:$A$84=AL$469,$T$5:$T$84,"-"))))</f>
        <v>-</v>
      </c>
      <c r="AM480" s="345" t="str">
        <f t="array" ref="AM480">IF(COUNT(IF($R$5:$R$84=$AC480,IF($A$5:$A$84=AM$469,$T$5:$T$84,"-")))=0,"-",COUNT(IF($R$5:$R$84=$AC480,IF($A$5:$A$84=AM$469,$T$5:$T$84,"-"))))</f>
        <v>-</v>
      </c>
      <c r="AN480" s="345" t="str">
        <f t="array" ref="AN480">IF(COUNT(IF($R$5:$R$84=$AC480,IF($A$5:$A$84=AN$469,$T$5:$T$84,"-")))=0,"-",COUNT(IF($R$5:$R$84=$AC480,IF($A$5:$A$84=AN$469,$T$5:$T$84,"-"))))</f>
        <v>-</v>
      </c>
      <c r="AO480" s="345" t="str">
        <f t="array" ref="AO480">IF(COUNT(IF($R$5:$R$84=$AC480,IF($A$5:$A$84=AO$469,$T$5:$T$84,"-")))=0,"-",COUNT(IF($R$5:$R$84=$AC480,IF($A$5:$A$84=AO$469,$T$5:$T$84,"-"))))</f>
        <v>-</v>
      </c>
      <c r="AP480" s="401">
        <f t="shared" si="57"/>
        <v>1</v>
      </c>
      <c r="AQ480" s="68"/>
      <c r="AR480" s="214"/>
      <c r="AS480" s="214"/>
      <c r="AT480" s="214"/>
      <c r="AU480" s="19"/>
      <c r="AV480" s="19"/>
      <c r="AW480" s="19"/>
      <c r="AX480" s="19"/>
      <c r="AY480" s="19"/>
      <c r="AZ480" s="19"/>
      <c r="BA480" s="19"/>
      <c r="BB480" s="19"/>
      <c r="BC480" s="19"/>
      <c r="BP480" s="12"/>
      <c r="BQ480" s="12"/>
      <c r="BR480" s="12"/>
      <c r="BU480" s="76"/>
    </row>
    <row r="481" spans="1:245">
      <c r="A481" s="19"/>
      <c r="B481" s="19"/>
      <c r="C481" s="19"/>
      <c r="D481" s="19"/>
      <c r="E481" s="89"/>
      <c r="F481" s="89"/>
      <c r="G481" s="19"/>
      <c r="H481" s="90"/>
      <c r="I481" s="90"/>
      <c r="J481" s="19"/>
      <c r="K481" s="19"/>
      <c r="L481" s="19"/>
      <c r="M481" s="19"/>
      <c r="N481" s="19"/>
      <c r="O481" s="19"/>
      <c r="P481" s="19"/>
      <c r="Q481" s="19"/>
      <c r="R481" s="141"/>
      <c r="S481" s="141"/>
      <c r="T481" s="141"/>
      <c r="U481" s="141"/>
      <c r="V481" s="141"/>
      <c r="W481" s="141"/>
      <c r="X481" s="141"/>
      <c r="Y481" s="141"/>
      <c r="Z481" s="19"/>
      <c r="AA481" s="19"/>
      <c r="AB481" s="19"/>
      <c r="AC481" s="377">
        <v>11</v>
      </c>
      <c r="AD481" s="345" t="str">
        <f t="array" ref="AD481">IF(COUNT(IF($R$5:$R$84=$AC481,IF($A$5:$A$84=AD$469,$T$5:$T$84,"-")))=0,"-",COUNT(IF($R$5:$R$84=$AC481,IF($A$5:$A$84=AD$469,$T$5:$T$84,"-"))))</f>
        <v>-</v>
      </c>
      <c r="AE481" s="345" t="str">
        <f t="array" ref="AE481">IF(COUNT(IF($R$5:$R$84=$AC481,IF($A$5:$A$84=AE$469,$T$5:$T$84,"-")))=0,"-",COUNT(IF($R$5:$R$84=$AC481,IF($A$5:$A$84=AE$469,$T$5:$T$84,"-"))))</f>
        <v>-</v>
      </c>
      <c r="AF481" s="345" t="str">
        <f t="array" ref="AF481">IF(COUNT(IF($R$5:$R$84=$AC481,IF($A$5:$A$84=AF$469,$T$5:$T$84,"-")))=0,"-",COUNT(IF($R$5:$R$84=$AC481,IF($A$5:$A$84=AF$469,$T$5:$T$84,"-"))))</f>
        <v>-</v>
      </c>
      <c r="AG481" s="345" t="str">
        <f t="array" ref="AG481">IF(COUNT(IF($R$5:$R$84=$AC481,IF($A$5:$A$84=AG$469,$T$5:$T$84,"-")))=0,"-",COUNT(IF($R$5:$R$84=$AC481,IF($A$5:$A$84=AG$469,$T$5:$T$84,"-"))))</f>
        <v>-</v>
      </c>
      <c r="AH481" s="345" t="str">
        <f t="array" ref="AH481">IF(COUNT(IF($R$5:$R$84=$AC481,IF($A$5:$A$84=AH$469,$T$5:$T$84,"-")))=0,"-",COUNT(IF($R$5:$R$84=$AC481,IF($A$5:$A$84=AH$469,$T$5:$T$84,"-"))))</f>
        <v>-</v>
      </c>
      <c r="AI481" s="345" t="str">
        <f t="array" ref="AI481">IF(COUNT(IF($R$5:$R$84=$AC481,IF($A$5:$A$84=AI$469,$T$5:$T$84,"-")))=0,"-",COUNT(IF($R$5:$R$84=$AC481,IF($A$5:$A$84=AI$469,$T$5:$T$84,"-"))))</f>
        <v>-</v>
      </c>
      <c r="AJ481" s="345" t="str">
        <f t="array" ref="AJ481">IF(COUNT(IF($R$5:$R$84=$AC481,IF($A$5:$A$84=AJ$469,$T$5:$T$84,"-")))=0,"-",COUNT(IF($R$5:$R$84=$AC481,IF($A$5:$A$84=AJ$469,$T$5:$T$84,"-"))))</f>
        <v>-</v>
      </c>
      <c r="AK481" s="345" t="str">
        <f t="array" ref="AK481">IF(COUNT(IF($R$5:$R$84=$AC481,IF($A$5:$A$84=AK$469,$T$5:$T$84,"-")))=0,"-",COUNT(IF($R$5:$R$84=$AC481,IF($A$5:$A$84=AK$469,$T$5:$T$84,"-"))))</f>
        <v>-</v>
      </c>
      <c r="AL481" s="345" t="str">
        <f t="array" ref="AL481">IF(COUNT(IF($R$5:$R$84=$AC481,IF($A$5:$A$84=AL$469,$T$5:$T$84,"-")))=0,"-",COUNT(IF($R$5:$R$84=$AC481,IF($A$5:$A$84=AL$469,$T$5:$T$84,"-"))))</f>
        <v>-</v>
      </c>
      <c r="AM481" s="345" t="str">
        <f t="array" ref="AM481">IF(COUNT(IF($R$5:$R$84=$AC481,IF($A$5:$A$84=AM$469,$T$5:$T$84,"-")))=0,"-",COUNT(IF($R$5:$R$84=$AC481,IF($A$5:$A$84=AM$469,$T$5:$T$84,"-"))))</f>
        <v>-</v>
      </c>
      <c r="AN481" s="345" t="str">
        <f t="array" ref="AN481">IF(COUNT(IF($R$5:$R$84=$AC481,IF($A$5:$A$84=AN$469,$T$5:$T$84,"-")))=0,"-",COUNT(IF($R$5:$R$84=$AC481,IF($A$5:$A$84=AN$469,$T$5:$T$84,"-"))))</f>
        <v>-</v>
      </c>
      <c r="AO481" s="345" t="str">
        <f t="array" ref="AO481">IF(COUNT(IF($R$5:$R$84=$AC481,IF($A$5:$A$84=AO$469,$T$5:$T$84,"-")))=0,"-",COUNT(IF($R$5:$R$84=$AC481,IF($A$5:$A$84=AO$469,$T$5:$T$84,"-"))))</f>
        <v>-</v>
      </c>
      <c r="AP481" s="401">
        <f t="shared" si="57"/>
        <v>0</v>
      </c>
      <c r="AQ481" s="68"/>
      <c r="AR481" s="214"/>
      <c r="AS481" s="214"/>
      <c r="AT481" s="214"/>
      <c r="AU481" s="19"/>
      <c r="AV481" s="19"/>
      <c r="AW481" s="19"/>
      <c r="AX481" s="19"/>
      <c r="AY481" s="19"/>
      <c r="AZ481" s="19"/>
      <c r="BA481" s="19"/>
      <c r="BB481" s="19"/>
      <c r="BC481" s="19"/>
      <c r="BP481" s="12"/>
      <c r="BQ481" s="12"/>
      <c r="BR481" s="12"/>
      <c r="BU481" s="76"/>
    </row>
    <row r="482" spans="1:245">
      <c r="A482" s="19"/>
      <c r="B482" s="19"/>
      <c r="C482" s="19"/>
      <c r="D482" s="19"/>
      <c r="E482" s="89"/>
      <c r="F482" s="89"/>
      <c r="G482" s="19"/>
      <c r="H482" s="90"/>
      <c r="I482" s="90"/>
      <c r="J482" s="19"/>
      <c r="K482" s="19"/>
      <c r="L482" s="19"/>
      <c r="M482" s="19"/>
      <c r="N482" s="19"/>
      <c r="O482" s="19"/>
      <c r="P482" s="19"/>
      <c r="Q482" s="19"/>
      <c r="R482" s="141"/>
      <c r="S482" s="141"/>
      <c r="T482" s="141"/>
      <c r="U482" s="141"/>
      <c r="V482" s="141"/>
      <c r="W482" s="141"/>
      <c r="X482" s="141"/>
      <c r="Y482" s="141"/>
      <c r="Z482" s="19"/>
      <c r="AA482" s="19"/>
      <c r="AB482" s="19"/>
      <c r="AC482" s="377">
        <v>12</v>
      </c>
      <c r="AD482" s="345" t="str">
        <f t="array" ref="AD482">IF(COUNT(IF($R$5:$R$84=$AC482,IF($A$5:$A$84=AD$469,$T$5:$T$84,"-")))=0,"-",COUNT(IF($R$5:$R$84=$AC482,IF($A$5:$A$84=AD$469,$T$5:$T$84,"-"))))</f>
        <v>-</v>
      </c>
      <c r="AE482" s="345" t="str">
        <f t="array" ref="AE482">IF(COUNT(IF($R$5:$R$84=$AC482,IF($A$5:$A$84=AE$469,$T$5:$T$84,"-")))=0,"-",COUNT(IF($R$5:$R$84=$AC482,IF($A$5:$A$84=AE$469,$T$5:$T$84,"-"))))</f>
        <v>-</v>
      </c>
      <c r="AF482" s="345" t="str">
        <f t="array" ref="AF482">IF(COUNT(IF($R$5:$R$84=$AC482,IF($A$5:$A$84=AF$469,$T$5:$T$84,"-")))=0,"-",COUNT(IF($R$5:$R$84=$AC482,IF($A$5:$A$84=AF$469,$T$5:$T$84,"-"))))</f>
        <v>-</v>
      </c>
      <c r="AG482" s="345" t="str">
        <f t="array" ref="AG482">IF(COUNT(IF($R$5:$R$84=$AC482,IF($A$5:$A$84=AG$469,$T$5:$T$84,"-")))=0,"-",COUNT(IF($R$5:$R$84=$AC482,IF($A$5:$A$84=AG$469,$T$5:$T$84,"-"))))</f>
        <v>-</v>
      </c>
      <c r="AH482" s="345" t="str">
        <f t="array" ref="AH482">IF(COUNT(IF($R$5:$R$84=$AC482,IF($A$5:$A$84=AH$469,$T$5:$T$84,"-")))=0,"-",COUNT(IF($R$5:$R$84=$AC482,IF($A$5:$A$84=AH$469,$T$5:$T$84,"-"))))</f>
        <v>-</v>
      </c>
      <c r="AI482" s="345" t="str">
        <f t="array" ref="AI482">IF(COUNT(IF($R$5:$R$84=$AC482,IF($A$5:$A$84=AI$469,$T$5:$T$84,"-")))=0,"-",COUNT(IF($R$5:$R$84=$AC482,IF($A$5:$A$84=AI$469,$T$5:$T$84,"-"))))</f>
        <v>-</v>
      </c>
      <c r="AJ482" s="345" t="str">
        <f t="array" ref="AJ482">IF(COUNT(IF($R$5:$R$84=$AC482,IF($A$5:$A$84=AJ$469,$T$5:$T$84,"-")))=0,"-",COUNT(IF($R$5:$R$84=$AC482,IF($A$5:$A$84=AJ$469,$T$5:$T$84,"-"))))</f>
        <v>-</v>
      </c>
      <c r="AK482" s="345" t="str">
        <f t="array" ref="AK482">IF(COUNT(IF($R$5:$R$84=$AC482,IF($A$5:$A$84=AK$469,$T$5:$T$84,"-")))=0,"-",COUNT(IF($R$5:$R$84=$AC482,IF($A$5:$A$84=AK$469,$T$5:$T$84,"-"))))</f>
        <v>-</v>
      </c>
      <c r="AL482" s="345" t="str">
        <f t="array" ref="AL482">IF(COUNT(IF($R$5:$R$84=$AC482,IF($A$5:$A$84=AL$469,$T$5:$T$84,"-")))=0,"-",COUNT(IF($R$5:$R$84=$AC482,IF($A$5:$A$84=AL$469,$T$5:$T$84,"-"))))</f>
        <v>-</v>
      </c>
      <c r="AM482" s="345" t="str">
        <f t="array" ref="AM482">IF(COUNT(IF($R$5:$R$84=$AC482,IF($A$5:$A$84=AM$469,$T$5:$T$84,"-")))=0,"-",COUNT(IF($R$5:$R$84=$AC482,IF($A$5:$A$84=AM$469,$T$5:$T$84,"-"))))</f>
        <v>-</v>
      </c>
      <c r="AN482" s="345" t="str">
        <f t="array" ref="AN482">IF(COUNT(IF($R$5:$R$84=$AC482,IF($A$5:$A$84=AN$469,$T$5:$T$84,"-")))=0,"-",COUNT(IF($R$5:$R$84=$AC482,IF($A$5:$A$84=AN$469,$T$5:$T$84,"-"))))</f>
        <v>-</v>
      </c>
      <c r="AO482" s="345" t="str">
        <f t="array" ref="AO482">IF(COUNT(IF($R$5:$R$84=$AC482,IF($A$5:$A$84=AO$469,$T$5:$T$84,"-")))=0,"-",COUNT(IF($R$5:$R$84=$AC482,IF($A$5:$A$84=AO$469,$T$5:$T$84,"-"))))</f>
        <v>-</v>
      </c>
      <c r="AP482" s="401">
        <f t="shared" si="57"/>
        <v>0</v>
      </c>
      <c r="AQ482" s="19"/>
      <c r="AR482" s="8"/>
      <c r="AS482" s="19"/>
      <c r="AT482" s="19"/>
      <c r="AU482" s="19"/>
      <c r="AV482" s="19"/>
      <c r="AW482" s="19"/>
      <c r="AX482" s="19"/>
      <c r="AY482" s="19"/>
      <c r="AZ482" s="19"/>
      <c r="BA482" s="19"/>
      <c r="BB482" s="19"/>
      <c r="BC482" s="19"/>
      <c r="BQ482" s="12"/>
      <c r="BR482" s="12"/>
      <c r="BS482" s="12"/>
    </row>
    <row r="483" spans="1:245">
      <c r="A483" s="19"/>
      <c r="B483" s="19"/>
      <c r="C483" s="19"/>
      <c r="D483" s="19"/>
      <c r="E483" s="89"/>
      <c r="F483" s="89"/>
      <c r="G483" s="19"/>
      <c r="H483" s="90"/>
      <c r="I483" s="90"/>
      <c r="J483" s="19"/>
      <c r="K483" s="19"/>
      <c r="L483" s="19"/>
      <c r="M483" s="19"/>
      <c r="N483" s="19"/>
      <c r="O483" s="19"/>
      <c r="P483" s="19"/>
      <c r="Q483" s="19"/>
      <c r="R483" s="141"/>
      <c r="S483" s="141"/>
      <c r="T483" s="141"/>
      <c r="U483" s="141"/>
      <c r="V483" s="141"/>
      <c r="W483" s="141"/>
      <c r="X483" s="141"/>
      <c r="Y483" s="141"/>
      <c r="Z483" s="19"/>
      <c r="AA483" s="19"/>
      <c r="AB483" s="19"/>
      <c r="AC483" s="377">
        <v>13</v>
      </c>
      <c r="AD483" s="345" t="str">
        <f t="array" ref="AD483">IF(COUNT(IF($R$5:$R$84=$AC483,IF($A$5:$A$84=AD$469,$T$5:$T$84,"-")))=0,"-",COUNT(IF($R$5:$R$84=$AC483,IF($A$5:$A$84=AD$469,$T$5:$T$84,"-"))))</f>
        <v>-</v>
      </c>
      <c r="AE483" s="345" t="str">
        <f t="array" ref="AE483">IF(COUNT(IF($R$5:$R$84=$AC483,IF($A$5:$A$84=AE$469,$T$5:$T$84,"-")))=0,"-",COUNT(IF($R$5:$R$84=$AC483,IF($A$5:$A$84=AE$469,$T$5:$T$84,"-"))))</f>
        <v>-</v>
      </c>
      <c r="AF483" s="345" t="str">
        <f t="array" ref="AF483">IF(COUNT(IF($R$5:$R$84=$AC483,IF($A$5:$A$84=AF$469,$T$5:$T$84,"-")))=0,"-",COUNT(IF($R$5:$R$84=$AC483,IF($A$5:$A$84=AF$469,$T$5:$T$84,"-"))))</f>
        <v>-</v>
      </c>
      <c r="AG483" s="345" t="str">
        <f t="array" ref="AG483">IF(COUNT(IF($R$5:$R$84=$AC483,IF($A$5:$A$84=AG$469,$T$5:$T$84,"-")))=0,"-",COUNT(IF($R$5:$R$84=$AC483,IF($A$5:$A$84=AG$469,$T$5:$T$84,"-"))))</f>
        <v>-</v>
      </c>
      <c r="AH483" s="345" t="str">
        <f t="array" ref="AH483">IF(COUNT(IF($R$5:$R$84=$AC483,IF($A$5:$A$84=AH$469,$T$5:$T$84,"-")))=0,"-",COUNT(IF($R$5:$R$84=$AC483,IF($A$5:$A$84=AH$469,$T$5:$T$84,"-"))))</f>
        <v>-</v>
      </c>
      <c r="AI483" s="345" t="str">
        <f t="array" ref="AI483">IF(COUNT(IF($R$5:$R$84=$AC483,IF($A$5:$A$84=AI$469,$T$5:$T$84,"-")))=0,"-",COUNT(IF($R$5:$R$84=$AC483,IF($A$5:$A$84=AI$469,$T$5:$T$84,"-"))))</f>
        <v>-</v>
      </c>
      <c r="AJ483" s="345" t="str">
        <f t="array" ref="AJ483">IF(COUNT(IF($R$5:$R$84=$AC483,IF($A$5:$A$84=AJ$469,$T$5:$T$84,"-")))=0,"-",COUNT(IF($R$5:$R$84=$AC483,IF($A$5:$A$84=AJ$469,$T$5:$T$84,"-"))))</f>
        <v>-</v>
      </c>
      <c r="AK483" s="345" t="str">
        <f t="array" ref="AK483">IF(COUNT(IF($R$5:$R$84=$AC483,IF($A$5:$A$84=AK$469,$T$5:$T$84,"-")))=0,"-",COUNT(IF($R$5:$R$84=$AC483,IF($A$5:$A$84=AK$469,$T$5:$T$84,"-"))))</f>
        <v>-</v>
      </c>
      <c r="AL483" s="345" t="str">
        <f t="array" ref="AL483">IF(COUNT(IF($R$5:$R$84=$AC483,IF($A$5:$A$84=AL$469,$T$5:$T$84,"-")))=0,"-",COUNT(IF($R$5:$R$84=$AC483,IF($A$5:$A$84=AL$469,$T$5:$T$84,"-"))))</f>
        <v>-</v>
      </c>
      <c r="AM483" s="345" t="str">
        <f t="array" ref="AM483">IF(COUNT(IF($R$5:$R$84=$AC483,IF($A$5:$A$84=AM$469,$T$5:$T$84,"-")))=0,"-",COUNT(IF($R$5:$R$84=$AC483,IF($A$5:$A$84=AM$469,$T$5:$T$84,"-"))))</f>
        <v>-</v>
      </c>
      <c r="AN483" s="345" t="str">
        <f t="array" ref="AN483">IF(COUNT(IF($R$5:$R$84=$AC483,IF($A$5:$A$84=AN$469,$T$5:$T$84,"-")))=0,"-",COUNT(IF($R$5:$R$84=$AC483,IF($A$5:$A$84=AN$469,$T$5:$T$84,"-"))))</f>
        <v>-</v>
      </c>
      <c r="AO483" s="345" t="str">
        <f t="array" ref="AO483">IF(COUNT(IF($R$5:$R$84=$AC483,IF($A$5:$A$84=AO$469,$T$5:$T$84,"-")))=0,"-",COUNT(IF($R$5:$R$84=$AC483,IF($A$5:$A$84=AO$469,$T$5:$T$84,"-"))))</f>
        <v>-</v>
      </c>
      <c r="AP483" s="401">
        <f t="shared" si="57"/>
        <v>0</v>
      </c>
      <c r="AQ483" s="19"/>
      <c r="AR483" s="8"/>
      <c r="AS483" s="19"/>
      <c r="AT483" s="19"/>
      <c r="AU483" s="19"/>
      <c r="AV483" s="19"/>
      <c r="AW483" s="19"/>
      <c r="AX483" s="19"/>
      <c r="AY483" s="19"/>
      <c r="AZ483" s="19"/>
      <c r="BA483" s="19"/>
      <c r="BB483" s="19"/>
      <c r="BC483" s="19"/>
      <c r="BQ483" s="12"/>
      <c r="BR483" s="12"/>
      <c r="BS483" s="12"/>
    </row>
    <row r="484" spans="1:245">
      <c r="A484" s="19"/>
      <c r="B484" s="19"/>
      <c r="C484" s="19"/>
      <c r="D484" s="19"/>
      <c r="E484" s="89"/>
      <c r="F484" s="89"/>
      <c r="G484" s="19"/>
      <c r="H484" s="90"/>
      <c r="I484" s="90"/>
      <c r="J484" s="19"/>
      <c r="K484" s="19"/>
      <c r="L484" s="19"/>
      <c r="M484" s="19"/>
      <c r="N484" s="19"/>
      <c r="O484" s="19"/>
      <c r="P484" s="19"/>
      <c r="Q484" s="19"/>
      <c r="R484" s="141"/>
      <c r="S484" s="141"/>
      <c r="T484" s="141"/>
      <c r="U484" s="141"/>
      <c r="V484" s="141"/>
      <c r="W484" s="141"/>
      <c r="X484" s="141"/>
      <c r="Y484" s="141"/>
      <c r="Z484" s="19"/>
      <c r="AA484" s="19"/>
      <c r="AB484" s="19"/>
      <c r="AC484" s="377">
        <v>14</v>
      </c>
      <c r="AD484" s="345" t="str">
        <f t="array" ref="AD484">IF(COUNT(IF($R$5:$R$84=$AC484,IF($A$5:$A$84=AD$469,$T$5:$T$84,"-")))=0,"-",COUNT(IF($R$5:$R$84=$AC484,IF($A$5:$A$84=AD$469,$T$5:$T$84,"-"))))</f>
        <v>-</v>
      </c>
      <c r="AE484" s="345" t="str">
        <f t="array" ref="AE484">IF(COUNT(IF($R$5:$R$84=$AC484,IF($A$5:$A$84=AE$469,$T$5:$T$84,"-")))=0,"-",COUNT(IF($R$5:$R$84=$AC484,IF($A$5:$A$84=AE$469,$T$5:$T$84,"-"))))</f>
        <v>-</v>
      </c>
      <c r="AF484" s="345" t="str">
        <f t="array" ref="AF484">IF(COUNT(IF($R$5:$R$84=$AC484,IF($A$5:$A$84=AF$469,$T$5:$T$84,"-")))=0,"-",COUNT(IF($R$5:$R$84=$AC484,IF($A$5:$A$84=AF$469,$T$5:$T$84,"-"))))</f>
        <v>-</v>
      </c>
      <c r="AG484" s="345" t="str">
        <f t="array" ref="AG484">IF(COUNT(IF($R$5:$R$84=$AC484,IF($A$5:$A$84=AG$469,$T$5:$T$84,"-")))=0,"-",COUNT(IF($R$5:$R$84=$AC484,IF($A$5:$A$84=AG$469,$T$5:$T$84,"-"))))</f>
        <v>-</v>
      </c>
      <c r="AH484" s="345" t="str">
        <f t="array" ref="AH484">IF(COUNT(IF($R$5:$R$84=$AC484,IF($A$5:$A$84=AH$469,$T$5:$T$84,"-")))=0,"-",COUNT(IF($R$5:$R$84=$AC484,IF($A$5:$A$84=AH$469,$T$5:$T$84,"-"))))</f>
        <v>-</v>
      </c>
      <c r="AI484" s="345" t="str">
        <f t="array" ref="AI484">IF(COUNT(IF($R$5:$R$84=$AC484,IF($A$5:$A$84=AI$469,$T$5:$T$84,"-")))=0,"-",COUNT(IF($R$5:$R$84=$AC484,IF($A$5:$A$84=AI$469,$T$5:$T$84,"-"))))</f>
        <v>-</v>
      </c>
      <c r="AJ484" s="345" t="str">
        <f t="array" ref="AJ484">IF(COUNT(IF($R$5:$R$84=$AC484,IF($A$5:$A$84=AJ$469,$T$5:$T$84,"-")))=0,"-",COUNT(IF($R$5:$R$84=$AC484,IF($A$5:$A$84=AJ$469,$T$5:$T$84,"-"))))</f>
        <v>-</v>
      </c>
      <c r="AK484" s="345" t="str">
        <f t="array" ref="AK484">IF(COUNT(IF($R$5:$R$84=$AC484,IF($A$5:$A$84=AK$469,$T$5:$T$84,"-")))=0,"-",COUNT(IF($R$5:$R$84=$AC484,IF($A$5:$A$84=AK$469,$T$5:$T$84,"-"))))</f>
        <v>-</v>
      </c>
      <c r="AL484" s="345" t="str">
        <f t="array" ref="AL484">IF(COUNT(IF($R$5:$R$84=$AC484,IF($A$5:$A$84=AL$469,$T$5:$T$84,"-")))=0,"-",COUNT(IF($R$5:$R$84=$AC484,IF($A$5:$A$84=AL$469,$T$5:$T$84,"-"))))</f>
        <v>-</v>
      </c>
      <c r="AM484" s="345" t="str">
        <f t="array" ref="AM484">IF(COUNT(IF($R$5:$R$84=$AC484,IF($A$5:$A$84=AM$469,$T$5:$T$84,"-")))=0,"-",COUNT(IF($R$5:$R$84=$AC484,IF($A$5:$A$84=AM$469,$T$5:$T$84,"-"))))</f>
        <v>-</v>
      </c>
      <c r="AN484" s="345" t="str">
        <f t="array" ref="AN484">IF(COUNT(IF($R$5:$R$84=$AC484,IF($A$5:$A$84=AN$469,$T$5:$T$84,"-")))=0,"-",COUNT(IF($R$5:$R$84=$AC484,IF($A$5:$A$84=AN$469,$T$5:$T$84,"-"))))</f>
        <v>-</v>
      </c>
      <c r="AO484" s="345" t="str">
        <f t="array" ref="AO484">IF(COUNT(IF($R$5:$R$84=$AC484,IF($A$5:$A$84=AO$469,$T$5:$T$84,"-")))=0,"-",COUNT(IF($R$5:$R$84=$AC484,IF($A$5:$A$84=AO$469,$T$5:$T$84,"-"))))</f>
        <v>-</v>
      </c>
      <c r="AP484" s="401">
        <f t="shared" si="57"/>
        <v>0</v>
      </c>
      <c r="AQ484" s="19"/>
      <c r="AR484" s="8"/>
      <c r="AS484" s="19"/>
      <c r="AT484" s="19"/>
      <c r="AU484" s="19"/>
      <c r="AV484" s="19"/>
      <c r="AW484" s="19"/>
      <c r="AX484" s="19"/>
      <c r="AY484" s="19"/>
      <c r="AZ484" s="19"/>
      <c r="BA484" s="19"/>
      <c r="BB484" s="19"/>
      <c r="BC484" s="19"/>
      <c r="BQ484" s="12"/>
      <c r="BR484" s="12"/>
      <c r="BS484" s="12"/>
    </row>
    <row r="485" spans="1:245">
      <c r="A485" s="19"/>
      <c r="B485" s="19"/>
      <c r="C485" s="19"/>
      <c r="D485" s="19"/>
      <c r="E485" s="89"/>
      <c r="F485" s="89"/>
      <c r="G485" s="19"/>
      <c r="H485" s="90"/>
      <c r="I485" s="90"/>
      <c r="J485" s="19"/>
      <c r="K485" s="19"/>
      <c r="L485" s="19"/>
      <c r="M485" s="19"/>
      <c r="N485" s="19"/>
      <c r="O485" s="19"/>
      <c r="P485" s="19"/>
      <c r="Q485" s="19"/>
      <c r="R485" s="141"/>
      <c r="S485" s="141"/>
      <c r="T485" s="141"/>
      <c r="U485" s="141"/>
      <c r="V485" s="141"/>
      <c r="W485" s="141"/>
      <c r="X485" s="141"/>
      <c r="Y485" s="141"/>
      <c r="Z485" s="19"/>
      <c r="AA485" s="19"/>
      <c r="AB485" s="19"/>
      <c r="AC485" s="377">
        <v>15</v>
      </c>
      <c r="AD485" s="345" t="str">
        <f t="array" ref="AD485">IF(COUNT(IF($R$5:$R$84=$AC485,IF($A$5:$A$84=AD$469,$T$5:$T$84,"-")))=0,"-",COUNT(IF($R$5:$R$84=$AC485,IF($A$5:$A$84=AD$469,$T$5:$T$84,"-"))))</f>
        <v>-</v>
      </c>
      <c r="AE485" s="345" t="str">
        <f t="array" ref="AE485">IF(COUNT(IF($R$5:$R$84=$AC485,IF($A$5:$A$84=AE$469,$T$5:$T$84,"-")))=0,"-",COUNT(IF($R$5:$R$84=$AC485,IF($A$5:$A$84=AE$469,$T$5:$T$84,"-"))))</f>
        <v>-</v>
      </c>
      <c r="AF485" s="345" t="str">
        <f t="array" ref="AF485">IF(COUNT(IF($R$5:$R$84=$AC485,IF($A$5:$A$84=AF$469,$T$5:$T$84,"-")))=0,"-",COUNT(IF($R$5:$R$84=$AC485,IF($A$5:$A$84=AF$469,$T$5:$T$84,"-"))))</f>
        <v>-</v>
      </c>
      <c r="AG485" s="345" t="str">
        <f t="array" ref="AG485">IF(COUNT(IF($R$5:$R$84=$AC485,IF($A$5:$A$84=AG$469,$T$5:$T$84,"-")))=0,"-",COUNT(IF($R$5:$R$84=$AC485,IF($A$5:$A$84=AG$469,$T$5:$T$84,"-"))))</f>
        <v>-</v>
      </c>
      <c r="AH485" s="345" t="str">
        <f t="array" ref="AH485">IF(COUNT(IF($R$5:$R$84=$AC485,IF($A$5:$A$84=AH$469,$T$5:$T$84,"-")))=0,"-",COUNT(IF($R$5:$R$84=$AC485,IF($A$5:$A$84=AH$469,$T$5:$T$84,"-"))))</f>
        <v>-</v>
      </c>
      <c r="AI485" s="345" t="str">
        <f t="array" ref="AI485">IF(COUNT(IF($R$5:$R$84=$AC485,IF($A$5:$A$84=AI$469,$T$5:$T$84,"-")))=0,"-",COUNT(IF($R$5:$R$84=$AC485,IF($A$5:$A$84=AI$469,$T$5:$T$84,"-"))))</f>
        <v>-</v>
      </c>
      <c r="AJ485" s="345" t="str">
        <f t="array" ref="AJ485">IF(COUNT(IF($R$5:$R$84=$AC485,IF($A$5:$A$84=AJ$469,$T$5:$T$84,"-")))=0,"-",COUNT(IF($R$5:$R$84=$AC485,IF($A$5:$A$84=AJ$469,$T$5:$T$84,"-"))))</f>
        <v>-</v>
      </c>
      <c r="AK485" s="345" t="str">
        <f t="array" ref="AK485">IF(COUNT(IF($R$5:$R$84=$AC485,IF($A$5:$A$84=AK$469,$T$5:$T$84,"-")))=0,"-",COUNT(IF($R$5:$R$84=$AC485,IF($A$5:$A$84=AK$469,$T$5:$T$84,"-"))))</f>
        <v>-</v>
      </c>
      <c r="AL485" s="345" t="str">
        <f t="array" ref="AL485">IF(COUNT(IF($R$5:$R$84=$AC485,IF($A$5:$A$84=AL$469,$T$5:$T$84,"-")))=0,"-",COUNT(IF($R$5:$R$84=$AC485,IF($A$5:$A$84=AL$469,$T$5:$T$84,"-"))))</f>
        <v>-</v>
      </c>
      <c r="AM485" s="345" t="str">
        <f t="array" ref="AM485">IF(COUNT(IF($R$5:$R$84=$AC485,IF($A$5:$A$84=AM$469,$T$5:$T$84,"-")))=0,"-",COUNT(IF($R$5:$R$84=$AC485,IF($A$5:$A$84=AM$469,$T$5:$T$84,"-"))))</f>
        <v>-</v>
      </c>
      <c r="AN485" s="345" t="str">
        <f t="array" ref="AN485">IF(COUNT(IF($R$5:$R$84=$AC485,IF($A$5:$A$84=AN$469,$T$5:$T$84,"-")))=0,"-",COUNT(IF($R$5:$R$84=$AC485,IF($A$5:$A$84=AN$469,$T$5:$T$84,"-"))))</f>
        <v>-</v>
      </c>
      <c r="AO485" s="345" t="str">
        <f t="array" ref="AO485">IF(COUNT(IF($R$5:$R$84=$AC485,IF($A$5:$A$84=AO$469,$T$5:$T$84,"-")))=0,"-",COUNT(IF($R$5:$R$84=$AC485,IF($A$5:$A$84=AO$469,$T$5:$T$84,"-"))))</f>
        <v>-</v>
      </c>
      <c r="AP485" s="402">
        <f t="shared" si="57"/>
        <v>0</v>
      </c>
      <c r="AQ485" s="19"/>
      <c r="AR485" s="8"/>
      <c r="AS485" s="19"/>
      <c r="AT485" s="19"/>
      <c r="AU485" s="19"/>
      <c r="AV485" s="19"/>
      <c r="AW485" s="19"/>
      <c r="AX485" s="19"/>
      <c r="AY485" s="19"/>
      <c r="AZ485" s="19"/>
      <c r="BA485" s="19"/>
      <c r="BB485" s="19"/>
      <c r="BC485" s="19"/>
      <c r="BQ485" s="12"/>
      <c r="BR485" s="12"/>
      <c r="BS485" s="12"/>
    </row>
    <row r="486" spans="1:245">
      <c r="A486" s="19"/>
      <c r="B486" s="19"/>
      <c r="C486" s="19"/>
      <c r="D486" s="19"/>
      <c r="E486" s="89"/>
      <c r="F486" s="89"/>
      <c r="G486" s="19"/>
      <c r="H486" s="90"/>
      <c r="I486" s="90"/>
      <c r="J486" s="19"/>
      <c r="K486" s="19"/>
      <c r="L486" s="19"/>
      <c r="M486" s="19"/>
      <c r="N486" s="19"/>
      <c r="O486" s="19"/>
      <c r="P486" s="19"/>
      <c r="Q486" s="19"/>
      <c r="R486" s="141"/>
      <c r="S486" s="141"/>
      <c r="T486" s="141"/>
      <c r="U486" s="141"/>
      <c r="V486" s="141"/>
      <c r="W486" s="141"/>
      <c r="X486" s="141"/>
      <c r="Y486" s="141"/>
      <c r="Z486" s="19"/>
      <c r="AA486" s="19"/>
      <c r="AB486" s="19"/>
      <c r="AC486" s="403" t="s">
        <v>35</v>
      </c>
      <c r="AD486" s="349">
        <f t="shared" ref="AD486:AP486" si="58">SUM(AD470:AD485)</f>
        <v>2</v>
      </c>
      <c r="AE486" s="350">
        <f t="shared" si="58"/>
        <v>42</v>
      </c>
      <c r="AF486" s="350">
        <f t="shared" si="58"/>
        <v>36</v>
      </c>
      <c r="AG486" s="350">
        <f t="shared" si="58"/>
        <v>0</v>
      </c>
      <c r="AH486" s="350">
        <f t="shared" si="58"/>
        <v>0</v>
      </c>
      <c r="AI486" s="350">
        <f t="shared" si="58"/>
        <v>0</v>
      </c>
      <c r="AJ486" s="350">
        <f t="shared" si="58"/>
        <v>0</v>
      </c>
      <c r="AK486" s="350">
        <f t="shared" si="58"/>
        <v>0</v>
      </c>
      <c r="AL486" s="350">
        <f t="shared" si="58"/>
        <v>0</v>
      </c>
      <c r="AM486" s="350">
        <f t="shared" si="58"/>
        <v>0</v>
      </c>
      <c r="AN486" s="350">
        <f t="shared" si="58"/>
        <v>0</v>
      </c>
      <c r="AO486" s="351">
        <f t="shared" si="58"/>
        <v>0</v>
      </c>
      <c r="AP486" s="404">
        <f t="shared" si="58"/>
        <v>80</v>
      </c>
      <c r="AQ486" s="130"/>
      <c r="AR486" s="8"/>
      <c r="AS486" s="19"/>
      <c r="AT486" s="19"/>
      <c r="AU486" s="19"/>
      <c r="AV486" s="19"/>
      <c r="AW486" s="19"/>
      <c r="AX486" s="19"/>
      <c r="AY486" s="19"/>
      <c r="AZ486" s="19"/>
      <c r="BA486" s="19"/>
      <c r="BB486" s="19"/>
      <c r="BC486" s="19"/>
      <c r="BQ486" s="12"/>
      <c r="BR486" s="12"/>
      <c r="BS486" s="12"/>
    </row>
    <row r="487" spans="1:245">
      <c r="A487" s="19"/>
      <c r="B487" s="19"/>
      <c r="C487" s="19"/>
      <c r="D487" s="19"/>
      <c r="E487" s="89"/>
      <c r="F487" s="89"/>
      <c r="G487" s="19"/>
      <c r="H487" s="90"/>
      <c r="I487" s="90"/>
      <c r="J487" s="19"/>
      <c r="K487" s="19"/>
      <c r="L487" s="19"/>
      <c r="M487" s="19"/>
      <c r="N487" s="19"/>
      <c r="O487" s="19"/>
      <c r="P487" s="19"/>
      <c r="Q487" s="19"/>
      <c r="R487" s="141"/>
      <c r="S487" s="141"/>
      <c r="T487" s="141"/>
      <c r="U487" s="141"/>
      <c r="V487" s="141"/>
      <c r="W487" s="141"/>
      <c r="X487" s="141"/>
      <c r="Y487" s="141"/>
      <c r="Z487" s="19"/>
      <c r="AA487" s="19"/>
      <c r="AB487" s="19"/>
      <c r="AC487" s="168"/>
      <c r="AD487" s="353"/>
      <c r="AE487" s="353"/>
      <c r="AF487" s="353"/>
      <c r="AG487" s="353"/>
      <c r="AH487" s="353"/>
      <c r="AI487" s="353"/>
      <c r="AJ487" s="353"/>
      <c r="AK487" s="353"/>
      <c r="AL487" s="353"/>
      <c r="AM487" s="353"/>
      <c r="AN487" s="353"/>
      <c r="AO487" s="353"/>
      <c r="AP487" s="354"/>
      <c r="AQ487" s="19"/>
      <c r="AR487" s="8"/>
      <c r="AS487" s="19"/>
      <c r="AT487" s="19"/>
      <c r="AU487" s="19"/>
      <c r="AV487" s="19"/>
      <c r="AW487" s="19"/>
      <c r="AX487" s="19"/>
      <c r="AY487" s="19"/>
      <c r="AZ487" s="19"/>
      <c r="BA487" s="19"/>
      <c r="BB487" s="19"/>
      <c r="BC487" s="19"/>
      <c r="BQ487" s="12"/>
      <c r="BR487" s="12"/>
      <c r="BS487" s="12"/>
    </row>
    <row r="488" spans="1:245" s="125" customFormat="1">
      <c r="A488" s="19"/>
      <c r="B488" s="19"/>
      <c r="C488" s="19"/>
      <c r="D488" s="19"/>
      <c r="E488" s="89"/>
      <c r="F488" s="89"/>
      <c r="G488" s="19"/>
      <c r="H488" s="90"/>
      <c r="I488" s="90"/>
      <c r="J488" s="19"/>
      <c r="K488" s="19"/>
      <c r="L488" s="19"/>
      <c r="M488" s="19"/>
      <c r="N488" s="19"/>
      <c r="O488" s="19"/>
      <c r="P488" s="19"/>
      <c r="Q488" s="19"/>
      <c r="R488" s="141"/>
      <c r="S488" s="141"/>
      <c r="T488" s="141"/>
      <c r="U488" s="141"/>
      <c r="V488" s="141"/>
      <c r="W488" s="141"/>
      <c r="X488" s="141"/>
      <c r="Y488" s="141"/>
      <c r="Z488" s="19"/>
      <c r="AA488" s="19"/>
      <c r="AB488" s="19"/>
      <c r="AC488" s="168"/>
      <c r="AD488" s="353"/>
      <c r="AE488" s="353"/>
      <c r="AF488" s="353"/>
      <c r="AG488" s="353"/>
      <c r="AH488" s="353"/>
      <c r="AI488" s="353"/>
      <c r="AJ488" s="353"/>
      <c r="AK488" s="353"/>
      <c r="AL488" s="353"/>
      <c r="AM488" s="353"/>
      <c r="AN488" s="353"/>
      <c r="AO488" s="353"/>
      <c r="AP488" s="354"/>
      <c r="AQ488" s="19"/>
      <c r="AR488" s="8"/>
      <c r="AS488" s="19"/>
      <c r="AT488" s="19"/>
      <c r="AU488" s="19"/>
      <c r="AV488" s="19"/>
      <c r="AW488" s="19"/>
      <c r="AX488" s="19"/>
      <c r="AY488" s="19"/>
      <c r="AZ488" s="19"/>
      <c r="BA488" s="19"/>
      <c r="BB488" s="19"/>
      <c r="BC488" s="19"/>
      <c r="BQ488" s="12"/>
      <c r="BR488" s="12"/>
      <c r="BS488" s="12"/>
      <c r="BV488" s="76"/>
      <c r="BW488" s="76"/>
      <c r="BX488" s="76"/>
      <c r="BY488" s="76"/>
      <c r="BZ488" s="76"/>
      <c r="CA488" s="76"/>
      <c r="CB488" s="76"/>
      <c r="CC488" s="76"/>
      <c r="CD488" s="76"/>
      <c r="CE488" s="76"/>
      <c r="CF488" s="76"/>
      <c r="CG488" s="76"/>
      <c r="CH488" s="76"/>
      <c r="CI488" s="76"/>
      <c r="CJ488" s="76"/>
      <c r="CK488" s="76"/>
      <c r="CL488" s="76"/>
      <c r="CM488" s="76"/>
      <c r="CN488" s="76"/>
      <c r="CO488" s="76"/>
      <c r="CP488" s="76"/>
      <c r="CQ488" s="76"/>
      <c r="CR488" s="76"/>
      <c r="CS488" s="76"/>
      <c r="CT488" s="76"/>
      <c r="CU488" s="76"/>
      <c r="CV488" s="76"/>
      <c r="CW488" s="76"/>
      <c r="CX488" s="76"/>
      <c r="CY488" s="76"/>
      <c r="CZ488" s="76"/>
      <c r="DA488" s="76"/>
      <c r="DB488" s="76"/>
      <c r="DC488" s="76"/>
      <c r="DD488" s="76"/>
      <c r="DE488" s="76"/>
      <c r="DF488" s="76"/>
      <c r="DG488" s="76"/>
      <c r="DH488" s="76"/>
      <c r="DI488" s="76"/>
      <c r="DJ488" s="76"/>
      <c r="DK488" s="76"/>
      <c r="DL488" s="76"/>
      <c r="DM488" s="76"/>
      <c r="DN488" s="76"/>
      <c r="DO488" s="76"/>
      <c r="DP488" s="76"/>
      <c r="DQ488" s="76"/>
      <c r="DR488" s="76"/>
      <c r="DS488" s="76"/>
      <c r="DT488" s="76"/>
      <c r="DU488" s="76"/>
      <c r="DV488" s="76"/>
      <c r="DW488" s="76"/>
      <c r="DX488" s="76"/>
      <c r="DY488" s="76"/>
      <c r="DZ488" s="76"/>
      <c r="EA488" s="76"/>
      <c r="EB488" s="76"/>
      <c r="EC488" s="76"/>
      <c r="ED488" s="76"/>
      <c r="EE488" s="76"/>
      <c r="EF488" s="76"/>
      <c r="EG488" s="76"/>
      <c r="EH488" s="76"/>
      <c r="EI488" s="76"/>
      <c r="EJ488" s="76"/>
      <c r="EK488" s="76"/>
      <c r="EL488" s="76"/>
      <c r="EM488" s="76"/>
      <c r="EN488" s="76"/>
      <c r="EO488" s="76"/>
      <c r="EP488" s="76"/>
      <c r="EQ488" s="76"/>
      <c r="ER488" s="76"/>
      <c r="ES488" s="76"/>
      <c r="ET488" s="76"/>
      <c r="EU488" s="76"/>
      <c r="EV488" s="76"/>
      <c r="EW488" s="76"/>
      <c r="EX488" s="76"/>
      <c r="EY488" s="76"/>
      <c r="EZ488" s="76"/>
      <c r="FA488" s="76"/>
      <c r="FB488" s="76"/>
      <c r="FC488" s="76"/>
      <c r="FD488" s="76"/>
      <c r="FE488" s="76"/>
      <c r="FF488" s="76"/>
      <c r="FG488" s="76"/>
      <c r="FH488" s="76"/>
      <c r="FI488" s="76"/>
      <c r="FJ488" s="76"/>
      <c r="FK488" s="76"/>
      <c r="FL488" s="76"/>
      <c r="FM488" s="76"/>
      <c r="FN488" s="76"/>
      <c r="FO488" s="76"/>
      <c r="FP488" s="76"/>
      <c r="FQ488" s="76"/>
      <c r="FR488" s="76"/>
      <c r="FS488" s="76"/>
      <c r="FT488" s="76"/>
      <c r="FU488" s="76"/>
      <c r="FV488" s="76"/>
      <c r="FW488" s="76"/>
      <c r="FX488" s="76"/>
      <c r="FY488" s="76"/>
      <c r="FZ488" s="76"/>
      <c r="GA488" s="76"/>
      <c r="GB488" s="76"/>
      <c r="GC488" s="76"/>
      <c r="GD488" s="76"/>
      <c r="GE488" s="76"/>
      <c r="GF488" s="76"/>
      <c r="GG488" s="76"/>
      <c r="GH488" s="76"/>
      <c r="GI488" s="76"/>
      <c r="GJ488" s="76"/>
      <c r="GK488" s="76"/>
      <c r="GL488" s="76"/>
      <c r="GM488" s="76"/>
      <c r="GN488" s="76"/>
      <c r="GO488" s="76"/>
      <c r="GP488" s="76"/>
      <c r="GQ488" s="76"/>
      <c r="GR488" s="76"/>
      <c r="GS488" s="76"/>
      <c r="GT488" s="76"/>
      <c r="GU488" s="76"/>
      <c r="GV488" s="76"/>
      <c r="GW488" s="76"/>
      <c r="GX488" s="76"/>
      <c r="GY488" s="76"/>
      <c r="GZ488" s="76"/>
      <c r="HA488" s="76"/>
      <c r="HB488" s="76"/>
      <c r="HC488" s="76"/>
      <c r="HD488" s="76"/>
      <c r="HE488" s="76"/>
      <c r="HF488" s="76"/>
      <c r="HG488" s="76"/>
      <c r="HH488" s="76"/>
      <c r="HI488" s="76"/>
      <c r="HJ488" s="76"/>
      <c r="HK488" s="76"/>
      <c r="HL488" s="76"/>
      <c r="HM488" s="76"/>
      <c r="HN488" s="76"/>
      <c r="HO488" s="76"/>
      <c r="HP488" s="76"/>
      <c r="HQ488" s="76"/>
      <c r="HR488" s="76"/>
      <c r="HS488" s="76"/>
      <c r="HT488" s="76"/>
      <c r="HU488" s="76"/>
      <c r="HV488" s="76"/>
      <c r="HW488" s="76"/>
      <c r="HX488" s="76"/>
      <c r="HY488" s="76"/>
      <c r="HZ488" s="76"/>
      <c r="IA488" s="76"/>
      <c r="IB488" s="76"/>
      <c r="IC488" s="76"/>
      <c r="ID488" s="76"/>
      <c r="IE488" s="76"/>
      <c r="IF488" s="76"/>
      <c r="IG488" s="76"/>
      <c r="IH488" s="76"/>
      <c r="II488" s="76"/>
      <c r="IJ488" s="76"/>
      <c r="IK488" s="76"/>
    </row>
    <row r="489" spans="1:245" s="125" customFormat="1">
      <c r="A489" s="19"/>
      <c r="B489" s="19"/>
      <c r="C489" s="19"/>
      <c r="D489" s="19"/>
      <c r="E489" s="89"/>
      <c r="F489" s="89"/>
      <c r="G489" s="19"/>
      <c r="H489" s="90"/>
      <c r="I489" s="90"/>
      <c r="J489" s="19"/>
      <c r="K489" s="19"/>
      <c r="L489" s="19"/>
      <c r="M489" s="19"/>
      <c r="N489" s="19"/>
      <c r="O489" s="19"/>
      <c r="P489" s="19"/>
      <c r="Q489" s="19"/>
      <c r="R489" s="141"/>
      <c r="S489" s="141"/>
      <c r="T489" s="141"/>
      <c r="U489" s="141"/>
      <c r="V489" s="141"/>
      <c r="W489" s="141"/>
      <c r="X489" s="141"/>
      <c r="Y489" s="141"/>
      <c r="Z489" s="19"/>
      <c r="AA489" s="19"/>
      <c r="AB489" s="19"/>
      <c r="AC489" s="205"/>
      <c r="AD489" s="206"/>
      <c r="AE489" s="159" t="s">
        <v>38</v>
      </c>
      <c r="AF489" s="206"/>
      <c r="AG489" s="405"/>
      <c r="AH489" s="136"/>
      <c r="AI489" s="118"/>
      <c r="AJ489" s="118"/>
      <c r="AK489" s="118"/>
      <c r="AL489" s="118"/>
      <c r="AM489" s="118"/>
      <c r="AN489" s="118"/>
      <c r="AO489" s="118"/>
      <c r="AP489" s="118"/>
      <c r="AQ489" s="19"/>
      <c r="AR489" s="8"/>
      <c r="AS489" s="19"/>
      <c r="AT489" s="19"/>
      <c r="AU489" s="19"/>
      <c r="AV489" s="19"/>
      <c r="AW489" s="19"/>
      <c r="AX489" s="19"/>
      <c r="AY489" s="19"/>
      <c r="AZ489" s="19"/>
      <c r="BA489" s="19"/>
      <c r="BB489" s="19"/>
      <c r="BC489" s="19"/>
      <c r="BQ489" s="12"/>
      <c r="BR489" s="12"/>
      <c r="BS489" s="12"/>
      <c r="BV489" s="76"/>
      <c r="BW489" s="76"/>
      <c r="BX489" s="76"/>
      <c r="BY489" s="76"/>
      <c r="BZ489" s="76"/>
      <c r="CA489" s="76"/>
      <c r="CB489" s="76"/>
      <c r="CC489" s="76"/>
      <c r="CD489" s="76"/>
      <c r="CE489" s="76"/>
      <c r="CF489" s="76"/>
      <c r="CG489" s="76"/>
      <c r="CH489" s="76"/>
      <c r="CI489" s="76"/>
      <c r="CJ489" s="76"/>
      <c r="CK489" s="76"/>
      <c r="CL489" s="76"/>
      <c r="CM489" s="76"/>
      <c r="CN489" s="76"/>
      <c r="CO489" s="76"/>
      <c r="CP489" s="76"/>
      <c r="CQ489" s="76"/>
      <c r="CR489" s="76"/>
      <c r="CS489" s="76"/>
      <c r="CT489" s="76"/>
      <c r="CU489" s="76"/>
      <c r="CV489" s="76"/>
      <c r="CW489" s="76"/>
      <c r="CX489" s="76"/>
      <c r="CY489" s="76"/>
      <c r="CZ489" s="76"/>
      <c r="DA489" s="76"/>
      <c r="DB489" s="76"/>
      <c r="DC489" s="76"/>
      <c r="DD489" s="76"/>
      <c r="DE489" s="76"/>
      <c r="DF489" s="76"/>
      <c r="DG489" s="76"/>
      <c r="DH489" s="76"/>
      <c r="DI489" s="76"/>
      <c r="DJ489" s="76"/>
      <c r="DK489" s="76"/>
      <c r="DL489" s="76"/>
      <c r="DM489" s="76"/>
      <c r="DN489" s="76"/>
      <c r="DO489" s="76"/>
      <c r="DP489" s="76"/>
      <c r="DQ489" s="76"/>
      <c r="DR489" s="76"/>
      <c r="DS489" s="76"/>
      <c r="DT489" s="76"/>
      <c r="DU489" s="76"/>
      <c r="DV489" s="76"/>
      <c r="DW489" s="76"/>
      <c r="DX489" s="76"/>
      <c r="DY489" s="76"/>
      <c r="DZ489" s="76"/>
      <c r="EA489" s="76"/>
      <c r="EB489" s="76"/>
      <c r="EC489" s="76"/>
      <c r="ED489" s="76"/>
      <c r="EE489" s="76"/>
      <c r="EF489" s="76"/>
      <c r="EG489" s="76"/>
      <c r="EH489" s="76"/>
      <c r="EI489" s="76"/>
      <c r="EJ489" s="76"/>
      <c r="EK489" s="76"/>
      <c r="EL489" s="76"/>
      <c r="EM489" s="76"/>
      <c r="EN489" s="76"/>
      <c r="EO489" s="76"/>
      <c r="EP489" s="76"/>
      <c r="EQ489" s="76"/>
      <c r="ER489" s="76"/>
      <c r="ES489" s="76"/>
      <c r="ET489" s="76"/>
      <c r="EU489" s="76"/>
      <c r="EV489" s="76"/>
      <c r="EW489" s="76"/>
      <c r="EX489" s="76"/>
      <c r="EY489" s="76"/>
      <c r="EZ489" s="76"/>
      <c r="FA489" s="76"/>
      <c r="FB489" s="76"/>
      <c r="FC489" s="76"/>
      <c r="FD489" s="76"/>
      <c r="FE489" s="76"/>
      <c r="FF489" s="76"/>
      <c r="FG489" s="76"/>
      <c r="FH489" s="76"/>
      <c r="FI489" s="76"/>
      <c r="FJ489" s="76"/>
      <c r="FK489" s="76"/>
      <c r="FL489" s="76"/>
      <c r="FM489" s="76"/>
      <c r="FN489" s="76"/>
      <c r="FO489" s="76"/>
      <c r="FP489" s="76"/>
      <c r="FQ489" s="76"/>
      <c r="FR489" s="76"/>
      <c r="FS489" s="76"/>
      <c r="FT489" s="76"/>
      <c r="FU489" s="76"/>
      <c r="FV489" s="76"/>
      <c r="FW489" s="76"/>
      <c r="FX489" s="76"/>
      <c r="FY489" s="76"/>
      <c r="FZ489" s="76"/>
      <c r="GA489" s="76"/>
      <c r="GB489" s="76"/>
      <c r="GC489" s="76"/>
      <c r="GD489" s="76"/>
      <c r="GE489" s="76"/>
      <c r="GF489" s="76"/>
      <c r="GG489" s="76"/>
      <c r="GH489" s="76"/>
      <c r="GI489" s="76"/>
      <c r="GJ489" s="76"/>
      <c r="GK489" s="76"/>
      <c r="GL489" s="76"/>
      <c r="GM489" s="76"/>
      <c r="GN489" s="76"/>
      <c r="GO489" s="76"/>
      <c r="GP489" s="76"/>
      <c r="GQ489" s="76"/>
      <c r="GR489" s="76"/>
      <c r="GS489" s="76"/>
      <c r="GT489" s="76"/>
      <c r="GU489" s="76"/>
      <c r="GV489" s="76"/>
      <c r="GW489" s="76"/>
      <c r="GX489" s="76"/>
      <c r="GY489" s="76"/>
      <c r="GZ489" s="76"/>
      <c r="HA489" s="76"/>
      <c r="HB489" s="76"/>
      <c r="HC489" s="76"/>
      <c r="HD489" s="76"/>
      <c r="HE489" s="76"/>
      <c r="HF489" s="76"/>
      <c r="HG489" s="76"/>
      <c r="HH489" s="76"/>
      <c r="HI489" s="76"/>
      <c r="HJ489" s="76"/>
      <c r="HK489" s="76"/>
      <c r="HL489" s="76"/>
      <c r="HM489" s="76"/>
      <c r="HN489" s="76"/>
      <c r="HO489" s="76"/>
      <c r="HP489" s="76"/>
      <c r="HQ489" s="76"/>
      <c r="HR489" s="76"/>
      <c r="HS489" s="76"/>
      <c r="HT489" s="76"/>
      <c r="HU489" s="76"/>
      <c r="HV489" s="76"/>
      <c r="HW489" s="76"/>
      <c r="HX489" s="76"/>
      <c r="HY489" s="76"/>
      <c r="HZ489" s="76"/>
      <c r="IA489" s="76"/>
      <c r="IB489" s="76"/>
      <c r="IC489" s="76"/>
      <c r="ID489" s="76"/>
      <c r="IE489" s="76"/>
      <c r="IF489" s="76"/>
      <c r="IG489" s="76"/>
      <c r="IH489" s="76"/>
      <c r="II489" s="76"/>
      <c r="IJ489" s="76"/>
      <c r="IK489" s="76"/>
    </row>
    <row r="490" spans="1:245" s="125" customFormat="1">
      <c r="A490" s="19"/>
      <c r="B490" s="19"/>
      <c r="C490" s="19"/>
      <c r="D490" s="19"/>
      <c r="E490" s="89"/>
      <c r="F490" s="89"/>
      <c r="G490" s="19"/>
      <c r="H490" s="90"/>
      <c r="I490" s="90"/>
      <c r="J490" s="19"/>
      <c r="K490" s="19"/>
      <c r="L490" s="19"/>
      <c r="M490" s="19"/>
      <c r="N490" s="19"/>
      <c r="O490" s="19"/>
      <c r="P490" s="19"/>
      <c r="Q490" s="19"/>
      <c r="R490" s="141"/>
      <c r="S490" s="141"/>
      <c r="T490" s="141"/>
      <c r="U490" s="141"/>
      <c r="V490" s="141"/>
      <c r="W490" s="141"/>
      <c r="X490" s="141"/>
      <c r="Y490" s="141"/>
      <c r="Z490" s="19"/>
      <c r="AA490" s="19"/>
      <c r="AB490" s="19"/>
      <c r="AC490" s="368" t="str">
        <f>$R$3</f>
        <v>MODAL</v>
      </c>
      <c r="AD490" s="158"/>
      <c r="AE490" s="159"/>
      <c r="AF490" s="159"/>
      <c r="AG490" s="159"/>
      <c r="AH490" s="159"/>
      <c r="AI490" s="159" t="s">
        <v>94</v>
      </c>
      <c r="AJ490" s="159"/>
      <c r="AK490" s="159"/>
      <c r="AL490" s="159"/>
      <c r="AM490" s="159"/>
      <c r="AN490" s="159"/>
      <c r="AO490" s="160"/>
      <c r="AP490" s="369" t="s">
        <v>5</v>
      </c>
      <c r="AQ490" s="19"/>
      <c r="AR490" s="8"/>
      <c r="AS490" s="19"/>
      <c r="AT490" s="19"/>
      <c r="AU490" s="19"/>
      <c r="AV490" s="19"/>
      <c r="AW490" s="19"/>
      <c r="AX490" s="19"/>
      <c r="AY490" s="19"/>
      <c r="AZ490" s="19"/>
      <c r="BA490" s="19"/>
      <c r="BB490" s="19"/>
      <c r="BC490" s="19"/>
      <c r="BQ490" s="12"/>
      <c r="BR490" s="12"/>
      <c r="BS490" s="12"/>
      <c r="BV490" s="76"/>
      <c r="BW490" s="76"/>
      <c r="BX490" s="76"/>
      <c r="BY490" s="76"/>
      <c r="BZ490" s="76"/>
      <c r="CA490" s="76"/>
      <c r="CB490" s="76"/>
      <c r="CC490" s="76"/>
      <c r="CD490" s="76"/>
      <c r="CE490" s="76"/>
      <c r="CF490" s="76"/>
      <c r="CG490" s="76"/>
      <c r="CH490" s="76"/>
      <c r="CI490" s="76"/>
      <c r="CJ490" s="76"/>
      <c r="CK490" s="76"/>
      <c r="CL490" s="76"/>
      <c r="CM490" s="76"/>
      <c r="CN490" s="76"/>
      <c r="CO490" s="76"/>
      <c r="CP490" s="76"/>
      <c r="CQ490" s="76"/>
      <c r="CR490" s="76"/>
      <c r="CS490" s="76"/>
      <c r="CT490" s="76"/>
      <c r="CU490" s="76"/>
      <c r="CV490" s="76"/>
      <c r="CW490" s="76"/>
      <c r="CX490" s="76"/>
      <c r="CY490" s="76"/>
      <c r="CZ490" s="76"/>
      <c r="DA490" s="76"/>
      <c r="DB490" s="76"/>
      <c r="DC490" s="76"/>
      <c r="DD490" s="76"/>
      <c r="DE490" s="76"/>
      <c r="DF490" s="76"/>
      <c r="DG490" s="76"/>
      <c r="DH490" s="76"/>
      <c r="DI490" s="76"/>
      <c r="DJ490" s="76"/>
      <c r="DK490" s="76"/>
      <c r="DL490" s="76"/>
      <c r="DM490" s="76"/>
      <c r="DN490" s="76"/>
      <c r="DO490" s="76"/>
      <c r="DP490" s="76"/>
      <c r="DQ490" s="76"/>
      <c r="DR490" s="76"/>
      <c r="DS490" s="76"/>
      <c r="DT490" s="76"/>
      <c r="DU490" s="76"/>
      <c r="DV490" s="76"/>
      <c r="DW490" s="76"/>
      <c r="DX490" s="76"/>
      <c r="DY490" s="76"/>
      <c r="DZ490" s="76"/>
      <c r="EA490" s="76"/>
      <c r="EB490" s="76"/>
      <c r="EC490" s="76"/>
      <c r="ED490" s="76"/>
      <c r="EE490" s="76"/>
      <c r="EF490" s="76"/>
      <c r="EG490" s="76"/>
      <c r="EH490" s="76"/>
      <c r="EI490" s="76"/>
      <c r="EJ490" s="76"/>
      <c r="EK490" s="76"/>
      <c r="EL490" s="76"/>
      <c r="EM490" s="76"/>
      <c r="EN490" s="76"/>
      <c r="EO490" s="76"/>
      <c r="EP490" s="76"/>
      <c r="EQ490" s="76"/>
      <c r="ER490" s="76"/>
      <c r="ES490" s="76"/>
      <c r="ET490" s="76"/>
      <c r="EU490" s="76"/>
      <c r="EV490" s="76"/>
      <c r="EW490" s="76"/>
      <c r="EX490" s="76"/>
      <c r="EY490" s="76"/>
      <c r="EZ490" s="76"/>
      <c r="FA490" s="76"/>
      <c r="FB490" s="76"/>
      <c r="FC490" s="76"/>
      <c r="FD490" s="76"/>
      <c r="FE490" s="76"/>
      <c r="FF490" s="76"/>
      <c r="FG490" s="76"/>
      <c r="FH490" s="76"/>
      <c r="FI490" s="76"/>
      <c r="FJ490" s="76"/>
      <c r="FK490" s="76"/>
      <c r="FL490" s="76"/>
      <c r="FM490" s="76"/>
      <c r="FN490" s="76"/>
      <c r="FO490" s="76"/>
      <c r="FP490" s="76"/>
      <c r="FQ490" s="76"/>
      <c r="FR490" s="76"/>
      <c r="FS490" s="76"/>
      <c r="FT490" s="76"/>
      <c r="FU490" s="76"/>
      <c r="FV490" s="76"/>
      <c r="FW490" s="76"/>
      <c r="FX490" s="76"/>
      <c r="FY490" s="76"/>
      <c r="FZ490" s="76"/>
      <c r="GA490" s="76"/>
      <c r="GB490" s="76"/>
      <c r="GC490" s="76"/>
      <c r="GD490" s="76"/>
      <c r="GE490" s="76"/>
      <c r="GF490" s="76"/>
      <c r="GG490" s="76"/>
      <c r="GH490" s="76"/>
      <c r="GI490" s="76"/>
      <c r="GJ490" s="76"/>
      <c r="GK490" s="76"/>
      <c r="GL490" s="76"/>
      <c r="GM490" s="76"/>
      <c r="GN490" s="76"/>
      <c r="GO490" s="76"/>
      <c r="GP490" s="76"/>
      <c r="GQ490" s="76"/>
      <c r="GR490" s="76"/>
      <c r="GS490" s="76"/>
      <c r="GT490" s="76"/>
      <c r="GU490" s="76"/>
      <c r="GV490" s="76"/>
      <c r="GW490" s="76"/>
      <c r="GX490" s="76"/>
      <c r="GY490" s="76"/>
      <c r="GZ490" s="76"/>
      <c r="HA490" s="76"/>
      <c r="HB490" s="76"/>
      <c r="HC490" s="76"/>
      <c r="HD490" s="76"/>
      <c r="HE490" s="76"/>
      <c r="HF490" s="76"/>
      <c r="HG490" s="76"/>
      <c r="HH490" s="76"/>
      <c r="HI490" s="76"/>
      <c r="HJ490" s="76"/>
      <c r="HK490" s="76"/>
      <c r="HL490" s="76"/>
      <c r="HM490" s="76"/>
      <c r="HN490" s="76"/>
      <c r="HO490" s="76"/>
      <c r="HP490" s="76"/>
      <c r="HQ490" s="76"/>
      <c r="HR490" s="76"/>
      <c r="HS490" s="76"/>
      <c r="HT490" s="76"/>
      <c r="HU490" s="76"/>
      <c r="HV490" s="76"/>
      <c r="HW490" s="76"/>
      <c r="HX490" s="76"/>
      <c r="HY490" s="76"/>
      <c r="HZ490" s="76"/>
      <c r="IA490" s="76"/>
      <c r="IB490" s="76"/>
      <c r="IC490" s="76"/>
      <c r="ID490" s="76"/>
      <c r="IE490" s="76"/>
      <c r="IF490" s="76"/>
      <c r="IG490" s="76"/>
      <c r="IH490" s="76"/>
      <c r="II490" s="76"/>
      <c r="IJ490" s="76"/>
      <c r="IK490" s="76"/>
    </row>
    <row r="491" spans="1:245" s="125" customFormat="1">
      <c r="A491" s="19"/>
      <c r="B491" s="19"/>
      <c r="C491" s="19"/>
      <c r="D491" s="19"/>
      <c r="E491" s="89"/>
      <c r="F491" s="89"/>
      <c r="G491" s="19"/>
      <c r="H491" s="90"/>
      <c r="I491" s="90"/>
      <c r="J491" s="19"/>
      <c r="K491" s="19"/>
      <c r="L491" s="19"/>
      <c r="M491" s="19"/>
      <c r="N491" s="19"/>
      <c r="O491" s="19"/>
      <c r="P491" s="19"/>
      <c r="Q491" s="19"/>
      <c r="R491" s="141"/>
      <c r="S491" s="141"/>
      <c r="T491" s="141"/>
      <c r="U491" s="141"/>
      <c r="V491" s="141"/>
      <c r="W491" s="141"/>
      <c r="X491" s="141"/>
      <c r="Y491" s="141"/>
      <c r="Z491" s="19"/>
      <c r="AA491" s="19"/>
      <c r="AB491" s="19"/>
      <c r="AC491" s="406" t="str">
        <f>$R$4</f>
        <v>(R1-R5)</v>
      </c>
      <c r="AD491" s="407" t="str">
        <f t="shared" ref="AD491:AO491" si="59">AD469</f>
        <v>N6313, E0525</v>
      </c>
      <c r="AE491" s="408" t="str">
        <f t="shared" si="59"/>
        <v>N6724, E1123</v>
      </c>
      <c r="AF491" s="408" t="str">
        <f t="shared" si="59"/>
        <v>N6235, E0505</v>
      </c>
      <c r="AG491" s="408" t="str">
        <f t="shared" si="59"/>
        <v>H</v>
      </c>
      <c r="AH491" s="408" t="str">
        <f t="shared" si="59"/>
        <v>I</v>
      </c>
      <c r="AI491" s="408" t="str">
        <f t="shared" si="59"/>
        <v>H</v>
      </c>
      <c r="AJ491" s="408" t="str">
        <f t="shared" si="59"/>
        <v>I</v>
      </c>
      <c r="AK491" s="408" t="str">
        <f t="shared" si="59"/>
        <v>H</v>
      </c>
      <c r="AL491" s="408" t="str">
        <f t="shared" si="59"/>
        <v>I</v>
      </c>
      <c r="AM491" s="408" t="str">
        <f t="shared" si="59"/>
        <v>J</v>
      </c>
      <c r="AN491" s="408" t="str">
        <f t="shared" si="59"/>
        <v>K</v>
      </c>
      <c r="AO491" s="409" t="str">
        <f t="shared" si="59"/>
        <v>L</v>
      </c>
      <c r="AP491" s="374" t="s">
        <v>14</v>
      </c>
      <c r="AQ491" s="19"/>
      <c r="AR491" s="8"/>
      <c r="AS491" s="19"/>
      <c r="AT491" s="19"/>
      <c r="AU491" s="19"/>
      <c r="AV491" s="19"/>
      <c r="AW491" s="19"/>
      <c r="AX491" s="19"/>
      <c r="AY491" s="19"/>
      <c r="AZ491" s="19"/>
      <c r="BA491" s="19"/>
      <c r="BB491" s="19"/>
      <c r="BC491" s="19"/>
      <c r="BQ491" s="12"/>
      <c r="BR491" s="12"/>
      <c r="BS491" s="12"/>
      <c r="BV491" s="76"/>
      <c r="BW491" s="76"/>
      <c r="BX491" s="76"/>
      <c r="BY491" s="76"/>
      <c r="BZ491" s="76"/>
      <c r="CA491" s="76"/>
      <c r="CB491" s="76"/>
      <c r="CC491" s="76"/>
      <c r="CD491" s="76"/>
      <c r="CE491" s="76"/>
      <c r="CF491" s="76"/>
      <c r="CG491" s="76"/>
      <c r="CH491" s="76"/>
      <c r="CI491" s="76"/>
      <c r="CJ491" s="76"/>
      <c r="CK491" s="76"/>
      <c r="CL491" s="76"/>
      <c r="CM491" s="76"/>
      <c r="CN491" s="76"/>
      <c r="CO491" s="76"/>
      <c r="CP491" s="76"/>
      <c r="CQ491" s="76"/>
      <c r="CR491" s="76"/>
      <c r="CS491" s="76"/>
      <c r="CT491" s="76"/>
      <c r="CU491" s="76"/>
      <c r="CV491" s="76"/>
      <c r="CW491" s="76"/>
      <c r="CX491" s="76"/>
      <c r="CY491" s="76"/>
      <c r="CZ491" s="76"/>
      <c r="DA491" s="76"/>
      <c r="DB491" s="76"/>
      <c r="DC491" s="76"/>
      <c r="DD491" s="76"/>
      <c r="DE491" s="76"/>
      <c r="DF491" s="76"/>
      <c r="DG491" s="76"/>
      <c r="DH491" s="76"/>
      <c r="DI491" s="76"/>
      <c r="DJ491" s="76"/>
      <c r="DK491" s="76"/>
      <c r="DL491" s="76"/>
      <c r="DM491" s="76"/>
      <c r="DN491" s="76"/>
      <c r="DO491" s="76"/>
      <c r="DP491" s="76"/>
      <c r="DQ491" s="76"/>
      <c r="DR491" s="76"/>
      <c r="DS491" s="76"/>
      <c r="DT491" s="76"/>
      <c r="DU491" s="76"/>
      <c r="DV491" s="76"/>
      <c r="DW491" s="76"/>
      <c r="DX491" s="76"/>
      <c r="DY491" s="76"/>
      <c r="DZ491" s="76"/>
      <c r="EA491" s="76"/>
      <c r="EB491" s="76"/>
      <c r="EC491" s="76"/>
      <c r="ED491" s="76"/>
      <c r="EE491" s="76"/>
      <c r="EF491" s="76"/>
      <c r="EG491" s="76"/>
      <c r="EH491" s="76"/>
      <c r="EI491" s="76"/>
      <c r="EJ491" s="76"/>
      <c r="EK491" s="76"/>
      <c r="EL491" s="76"/>
      <c r="EM491" s="76"/>
      <c r="EN491" s="76"/>
      <c r="EO491" s="76"/>
      <c r="EP491" s="76"/>
      <c r="EQ491" s="76"/>
      <c r="ER491" s="76"/>
      <c r="ES491" s="76"/>
      <c r="ET491" s="76"/>
      <c r="EU491" s="76"/>
      <c r="EV491" s="76"/>
      <c r="EW491" s="76"/>
      <c r="EX491" s="76"/>
      <c r="EY491" s="76"/>
      <c r="EZ491" s="76"/>
      <c r="FA491" s="76"/>
      <c r="FB491" s="76"/>
      <c r="FC491" s="76"/>
      <c r="FD491" s="76"/>
      <c r="FE491" s="76"/>
      <c r="FF491" s="76"/>
      <c r="FG491" s="76"/>
      <c r="FH491" s="76"/>
      <c r="FI491" s="76"/>
      <c r="FJ491" s="76"/>
      <c r="FK491" s="76"/>
      <c r="FL491" s="76"/>
      <c r="FM491" s="76"/>
      <c r="FN491" s="76"/>
      <c r="FO491" s="76"/>
      <c r="FP491" s="76"/>
      <c r="FQ491" s="76"/>
      <c r="FR491" s="76"/>
      <c r="FS491" s="76"/>
      <c r="FT491" s="76"/>
      <c r="FU491" s="76"/>
      <c r="FV491" s="76"/>
      <c r="FW491" s="76"/>
      <c r="FX491" s="76"/>
      <c r="FY491" s="76"/>
      <c r="FZ491" s="76"/>
      <c r="GA491" s="76"/>
      <c r="GB491" s="76"/>
      <c r="GC491" s="76"/>
      <c r="GD491" s="76"/>
      <c r="GE491" s="76"/>
      <c r="GF491" s="76"/>
      <c r="GG491" s="76"/>
      <c r="GH491" s="76"/>
      <c r="GI491" s="76"/>
      <c r="GJ491" s="76"/>
      <c r="GK491" s="76"/>
      <c r="GL491" s="76"/>
      <c r="GM491" s="76"/>
      <c r="GN491" s="76"/>
      <c r="GO491" s="76"/>
      <c r="GP491" s="76"/>
      <c r="GQ491" s="76"/>
      <c r="GR491" s="76"/>
      <c r="GS491" s="76"/>
      <c r="GT491" s="76"/>
      <c r="GU491" s="76"/>
      <c r="GV491" s="76"/>
      <c r="GW491" s="76"/>
      <c r="GX491" s="76"/>
      <c r="GY491" s="76"/>
      <c r="GZ491" s="76"/>
      <c r="HA491" s="76"/>
      <c r="HB491" s="76"/>
      <c r="HC491" s="76"/>
      <c r="HD491" s="76"/>
      <c r="HE491" s="76"/>
      <c r="HF491" s="76"/>
      <c r="HG491" s="76"/>
      <c r="HH491" s="76"/>
      <c r="HI491" s="76"/>
      <c r="HJ491" s="76"/>
      <c r="HK491" s="76"/>
      <c r="HL491" s="76"/>
      <c r="HM491" s="76"/>
      <c r="HN491" s="76"/>
      <c r="HO491" s="76"/>
      <c r="HP491" s="76"/>
      <c r="HQ491" s="76"/>
      <c r="HR491" s="76"/>
      <c r="HS491" s="76"/>
      <c r="HT491" s="76"/>
      <c r="HU491" s="76"/>
      <c r="HV491" s="76"/>
      <c r="HW491" s="76"/>
      <c r="HX491" s="76"/>
      <c r="HY491" s="76"/>
      <c r="HZ491" s="76"/>
      <c r="IA491" s="76"/>
      <c r="IB491" s="76"/>
      <c r="IC491" s="76"/>
      <c r="ID491" s="76"/>
      <c r="IE491" s="76"/>
      <c r="IF491" s="76"/>
      <c r="IG491" s="76"/>
      <c r="IH491" s="76"/>
      <c r="II491" s="76"/>
      <c r="IJ491" s="76"/>
      <c r="IK491" s="76"/>
    </row>
    <row r="492" spans="1:245" s="125" customFormat="1">
      <c r="A492" s="19"/>
      <c r="B492" s="19"/>
      <c r="C492" s="19"/>
      <c r="D492" s="19"/>
      <c r="E492" s="89"/>
      <c r="F492" s="89"/>
      <c r="G492" s="19"/>
      <c r="H492" s="90"/>
      <c r="I492" s="90"/>
      <c r="J492" s="19"/>
      <c r="K492" s="19"/>
      <c r="L492" s="19"/>
      <c r="M492" s="19"/>
      <c r="N492" s="19"/>
      <c r="O492" s="19"/>
      <c r="P492" s="19"/>
      <c r="Q492" s="19"/>
      <c r="R492" s="141"/>
      <c r="S492" s="141"/>
      <c r="T492" s="141"/>
      <c r="U492" s="141"/>
      <c r="V492" s="141"/>
      <c r="W492" s="141"/>
      <c r="X492" s="141"/>
      <c r="Y492" s="141"/>
      <c r="Z492" s="19"/>
      <c r="AA492" s="19"/>
      <c r="AB492" s="19"/>
      <c r="AC492" s="399">
        <v>0</v>
      </c>
      <c r="AD492" s="357" t="str">
        <f t="array" ref="AD492">IF(COUNT(IF($R$5:$R$84=$AC492,IF($A$5:$A$84=AD$491,$T$5:$T$84,""),""))=0,"-",AVERAGE(IF($R$5:$R$84=$AC492,IF($A$5:$A$84=AD$491,$T$5:$T$84,""))))</f>
        <v>-</v>
      </c>
      <c r="AE492" s="357" t="str">
        <f t="array" ref="AE492">IF(COUNT(IF($R$5:$R$84=$AC492,IF($A$5:$A$84=AE$491,$T$5:$T$84,""),""))=0,"-",AVERAGE(IF($R$5:$R$84=$AC492,IF($A$5:$A$84=AE$491,$T$5:$T$84,""))))</f>
        <v>-</v>
      </c>
      <c r="AF492" s="357" t="str">
        <f t="array" ref="AF492">IF(COUNT(IF($R$5:$R$84=$AC492,IF($A$5:$A$84=AF$491,$T$5:$T$84,""),""))=0,"-",AVERAGE(IF($R$5:$R$84=$AC492,IF($A$5:$A$84=AF$491,$T$5:$T$84,""))))</f>
        <v>-</v>
      </c>
      <c r="AG492" s="357" t="str">
        <f t="array" ref="AG492">IF(COUNT(IF($R$5:$R$84=$AC492,IF($A$5:$A$84=AG$491,$T$5:$T$84,""),""))=0,"-",AVERAGE(IF($R$5:$R$84=$AC492,IF($A$5:$A$84=AG$491,$T$5:$T$84,""))))</f>
        <v>-</v>
      </c>
      <c r="AH492" s="357" t="str">
        <f t="array" ref="AH492">IF(COUNT(IF($R$5:$R$84=$AC492,IF($A$5:$A$84=AH$491,$T$5:$T$84,""),""))=0,"-",AVERAGE(IF($R$5:$R$84=$AC492,IF($A$5:$A$84=AH$491,$T$5:$T$84,""))))</f>
        <v>-</v>
      </c>
      <c r="AI492" s="357" t="str">
        <f t="array" ref="AI492">IF(COUNT(IF($R$5:$R$84=$AC492,IF($A$5:$A$84=AI$491,$T$5:$T$84,""),""))=0,"-",AVERAGE(IF($R$5:$R$84=$AC492,IF($A$5:$A$84=AI$491,$T$5:$T$84,""))))</f>
        <v>-</v>
      </c>
      <c r="AJ492" s="357" t="str">
        <f t="array" ref="AJ492">IF(COUNT(IF($R$5:$R$84=$AC492,IF($A$5:$A$84=AJ$491,$T$5:$T$84,""),""))=0,"-",AVERAGE(IF($R$5:$R$84=$AC492,IF($A$5:$A$84=AJ$491,$T$5:$T$84,""))))</f>
        <v>-</v>
      </c>
      <c r="AK492" s="357" t="str">
        <f t="array" ref="AK492">IF(COUNT(IF($R$5:$R$84=$AC492,IF($A$5:$A$84=AK$491,$T$5:$T$84,""),""))=0,"-",AVERAGE(IF($R$5:$R$84=$AC492,IF($A$5:$A$84=AK$491,$T$5:$T$84,""))))</f>
        <v>-</v>
      </c>
      <c r="AL492" s="357" t="str">
        <f t="array" ref="AL492">IF(COUNT(IF($R$5:$R$84=$AC492,IF($A$5:$A$84=AL$491,$T$5:$T$84,""),""))=0,"-",AVERAGE(IF($R$5:$R$84=$AC492,IF($A$5:$A$84=AL$491,$T$5:$T$84,""))))</f>
        <v>-</v>
      </c>
      <c r="AM492" s="357" t="str">
        <f t="array" ref="AM492">IF(COUNT(IF($R$5:$R$84=$AC492,IF($A$5:$A$84=AM$491,$T$5:$T$84,""),""))=0,"-",AVERAGE(IF($R$5:$R$84=$AC492,IF($A$5:$A$84=AM$491,$T$5:$T$84,""))))</f>
        <v>-</v>
      </c>
      <c r="AN492" s="357" t="str">
        <f t="array" ref="AN492">IF(COUNT(IF($R$5:$R$84=$AC492,IF($A$5:$A$84=AN$491,$T$5:$T$84,""),""))=0,"-",AVERAGE(IF($R$5:$R$84=$AC492,IF($A$5:$A$84=AN$491,$T$5:$T$84,""))))</f>
        <v>-</v>
      </c>
      <c r="AO492" s="357" t="str">
        <f t="array" ref="AO492">IF(COUNT(IF($R$5:$R$84=$AC492,IF($A$5:$A$84=AO$491,$T$5:$T$84,""),""))=0,"-",AVERAGE(IF($R$5:$R$84=$AC492,IF($A$5:$A$84=AO$491,$T$5:$T$84,""))))</f>
        <v>-</v>
      </c>
      <c r="AP492" s="358" t="str">
        <f t="array" ref="AP492">IF(AP470&gt;1,AVERAGE(IF($R$5:$R$84=$AC492,$T$5:$T$84,"")),"-")</f>
        <v>-</v>
      </c>
      <c r="AQ492" s="19"/>
      <c r="AR492" s="8"/>
      <c r="AS492" s="19"/>
      <c r="AT492" s="19"/>
      <c r="AU492" s="19"/>
      <c r="AV492" s="19"/>
      <c r="AW492" s="19"/>
      <c r="AX492" s="19"/>
      <c r="AY492" s="19"/>
      <c r="AZ492" s="19"/>
      <c r="BA492" s="19"/>
      <c r="BB492" s="19"/>
      <c r="BC492" s="19"/>
      <c r="BQ492" s="12"/>
      <c r="BR492" s="12"/>
      <c r="BS492" s="12"/>
      <c r="BV492" s="76"/>
      <c r="BW492" s="76"/>
      <c r="BX492" s="76"/>
      <c r="BY492" s="76"/>
      <c r="BZ492" s="76"/>
      <c r="CA492" s="76"/>
      <c r="CB492" s="76"/>
      <c r="CC492" s="76"/>
      <c r="CD492" s="76"/>
      <c r="CE492" s="76"/>
      <c r="CF492" s="76"/>
      <c r="CG492" s="76"/>
      <c r="CH492" s="76"/>
      <c r="CI492" s="76"/>
      <c r="CJ492" s="76"/>
      <c r="CK492" s="76"/>
      <c r="CL492" s="76"/>
      <c r="CM492" s="76"/>
      <c r="CN492" s="76"/>
      <c r="CO492" s="76"/>
      <c r="CP492" s="76"/>
      <c r="CQ492" s="76"/>
      <c r="CR492" s="76"/>
      <c r="CS492" s="76"/>
      <c r="CT492" s="76"/>
      <c r="CU492" s="76"/>
      <c r="CV492" s="76"/>
      <c r="CW492" s="76"/>
      <c r="CX492" s="76"/>
      <c r="CY492" s="76"/>
      <c r="CZ492" s="76"/>
      <c r="DA492" s="76"/>
      <c r="DB492" s="76"/>
      <c r="DC492" s="76"/>
      <c r="DD492" s="76"/>
      <c r="DE492" s="76"/>
      <c r="DF492" s="76"/>
      <c r="DG492" s="76"/>
      <c r="DH492" s="76"/>
      <c r="DI492" s="76"/>
      <c r="DJ492" s="76"/>
      <c r="DK492" s="76"/>
      <c r="DL492" s="76"/>
      <c r="DM492" s="76"/>
      <c r="DN492" s="76"/>
      <c r="DO492" s="76"/>
      <c r="DP492" s="76"/>
      <c r="DQ492" s="76"/>
      <c r="DR492" s="76"/>
      <c r="DS492" s="76"/>
      <c r="DT492" s="76"/>
      <c r="DU492" s="76"/>
      <c r="DV492" s="76"/>
      <c r="DW492" s="76"/>
      <c r="DX492" s="76"/>
      <c r="DY492" s="76"/>
      <c r="DZ492" s="76"/>
      <c r="EA492" s="76"/>
      <c r="EB492" s="76"/>
      <c r="EC492" s="76"/>
      <c r="ED492" s="76"/>
      <c r="EE492" s="76"/>
      <c r="EF492" s="76"/>
      <c r="EG492" s="76"/>
      <c r="EH492" s="76"/>
      <c r="EI492" s="76"/>
      <c r="EJ492" s="76"/>
      <c r="EK492" s="76"/>
      <c r="EL492" s="76"/>
      <c r="EM492" s="76"/>
      <c r="EN492" s="76"/>
      <c r="EO492" s="76"/>
      <c r="EP492" s="76"/>
      <c r="EQ492" s="76"/>
      <c r="ER492" s="76"/>
      <c r="ES492" s="76"/>
      <c r="ET492" s="76"/>
      <c r="EU492" s="76"/>
      <c r="EV492" s="76"/>
      <c r="EW492" s="76"/>
      <c r="EX492" s="76"/>
      <c r="EY492" s="76"/>
      <c r="EZ492" s="76"/>
      <c r="FA492" s="76"/>
      <c r="FB492" s="76"/>
      <c r="FC492" s="76"/>
      <c r="FD492" s="76"/>
      <c r="FE492" s="76"/>
      <c r="FF492" s="76"/>
      <c r="FG492" s="76"/>
      <c r="FH492" s="76"/>
      <c r="FI492" s="76"/>
      <c r="FJ492" s="76"/>
      <c r="FK492" s="76"/>
      <c r="FL492" s="76"/>
      <c r="FM492" s="76"/>
      <c r="FN492" s="76"/>
      <c r="FO492" s="76"/>
      <c r="FP492" s="76"/>
      <c r="FQ492" s="76"/>
      <c r="FR492" s="76"/>
      <c r="FS492" s="76"/>
      <c r="FT492" s="76"/>
      <c r="FU492" s="76"/>
      <c r="FV492" s="76"/>
      <c r="FW492" s="76"/>
      <c r="FX492" s="76"/>
      <c r="FY492" s="76"/>
      <c r="FZ492" s="76"/>
      <c r="GA492" s="76"/>
      <c r="GB492" s="76"/>
      <c r="GC492" s="76"/>
      <c r="GD492" s="76"/>
      <c r="GE492" s="76"/>
      <c r="GF492" s="76"/>
      <c r="GG492" s="76"/>
      <c r="GH492" s="76"/>
      <c r="GI492" s="76"/>
      <c r="GJ492" s="76"/>
      <c r="GK492" s="76"/>
      <c r="GL492" s="76"/>
      <c r="GM492" s="76"/>
      <c r="GN492" s="76"/>
      <c r="GO492" s="76"/>
      <c r="GP492" s="76"/>
      <c r="GQ492" s="76"/>
      <c r="GR492" s="76"/>
      <c r="GS492" s="76"/>
      <c r="GT492" s="76"/>
      <c r="GU492" s="76"/>
      <c r="GV492" s="76"/>
      <c r="GW492" s="76"/>
      <c r="GX492" s="76"/>
      <c r="GY492" s="76"/>
      <c r="GZ492" s="76"/>
      <c r="HA492" s="76"/>
      <c r="HB492" s="76"/>
      <c r="HC492" s="76"/>
      <c r="HD492" s="76"/>
      <c r="HE492" s="76"/>
      <c r="HF492" s="76"/>
      <c r="HG492" s="76"/>
      <c r="HH492" s="76"/>
      <c r="HI492" s="76"/>
      <c r="HJ492" s="76"/>
      <c r="HK492" s="76"/>
      <c r="HL492" s="76"/>
      <c r="HM492" s="76"/>
      <c r="HN492" s="76"/>
      <c r="HO492" s="76"/>
      <c r="HP492" s="76"/>
      <c r="HQ492" s="76"/>
      <c r="HR492" s="76"/>
      <c r="HS492" s="76"/>
      <c r="HT492" s="76"/>
      <c r="HU492" s="76"/>
      <c r="HV492" s="76"/>
      <c r="HW492" s="76"/>
      <c r="HX492" s="76"/>
      <c r="HY492" s="76"/>
      <c r="HZ492" s="76"/>
      <c r="IA492" s="76"/>
      <c r="IB492" s="76"/>
      <c r="IC492" s="76"/>
      <c r="ID492" s="76"/>
      <c r="IE492" s="76"/>
      <c r="IF492" s="76"/>
      <c r="IG492" s="76"/>
      <c r="IH492" s="76"/>
      <c r="II492" s="76"/>
      <c r="IJ492" s="76"/>
      <c r="IK492" s="76"/>
    </row>
    <row r="493" spans="1:245" s="125" customFormat="1">
      <c r="A493" s="19"/>
      <c r="B493" s="19"/>
      <c r="C493" s="19"/>
      <c r="D493" s="19"/>
      <c r="E493" s="89"/>
      <c r="F493" s="89"/>
      <c r="G493" s="19"/>
      <c r="H493" s="90"/>
      <c r="I493" s="90"/>
      <c r="J493" s="19"/>
      <c r="K493" s="19"/>
      <c r="L493" s="19"/>
      <c r="M493" s="19"/>
      <c r="N493" s="19"/>
      <c r="O493" s="19"/>
      <c r="P493" s="19"/>
      <c r="Q493" s="19"/>
      <c r="R493" s="141"/>
      <c r="S493" s="141"/>
      <c r="T493" s="141"/>
      <c r="U493" s="141"/>
      <c r="V493" s="141"/>
      <c r="W493" s="141"/>
      <c r="X493" s="141"/>
      <c r="Y493" s="141"/>
      <c r="Z493" s="19"/>
      <c r="AA493" s="19"/>
      <c r="AB493" s="19"/>
      <c r="AC493" s="377">
        <v>1</v>
      </c>
      <c r="AD493" s="357" t="str">
        <f t="array" ref="AD493">IF(COUNT(IF($R$5:$R$84=$AC493,IF($A$5:$A$84=AD$491,$T$5:$T$84,""),""))=0,"-",AVERAGE(IF($R$5:$R$84=$AC493,IF($A$5:$A$84=AD$491,$T$5:$T$84,""))))</f>
        <v>-</v>
      </c>
      <c r="AE493" s="357" t="str">
        <f t="array" ref="AE493">IF(COUNT(IF($R$5:$R$84=$AC493,IF($A$5:$A$84=AE$491,$T$5:$T$84,""),""))=0,"-",AVERAGE(IF($R$5:$R$84=$AC493,IF($A$5:$A$84=AE$491,$T$5:$T$84,""))))</f>
        <v>-</v>
      </c>
      <c r="AF493" s="357" t="str">
        <f t="array" ref="AF493">IF(COUNT(IF($R$5:$R$84=$AC493,IF($A$5:$A$84=AF$491,$T$5:$T$84,""),""))=0,"-",AVERAGE(IF($R$5:$R$84=$AC493,IF($A$5:$A$84=AF$491,$T$5:$T$84,""))))</f>
        <v>-</v>
      </c>
      <c r="AG493" s="357" t="str">
        <f t="array" ref="AG493">IF(COUNT(IF($R$5:$R$84=$AC493,IF($A$5:$A$84=AG$491,$T$5:$T$84,""),""))=0,"-",AVERAGE(IF($R$5:$R$84=$AC493,IF($A$5:$A$84=AG$491,$T$5:$T$84,""))))</f>
        <v>-</v>
      </c>
      <c r="AH493" s="357" t="str">
        <f t="array" ref="AH493">IF(COUNT(IF($R$5:$R$84=$AC493,IF($A$5:$A$84=AH$491,$T$5:$T$84,""),""))=0,"-",AVERAGE(IF($R$5:$R$84=$AC493,IF($A$5:$A$84=AH$491,$T$5:$T$84,""))))</f>
        <v>-</v>
      </c>
      <c r="AI493" s="357" t="str">
        <f t="array" ref="AI493">IF(COUNT(IF($R$5:$R$84=$AC493,IF($A$5:$A$84=AI$491,$T$5:$T$84,""),""))=0,"-",AVERAGE(IF($R$5:$R$84=$AC493,IF($A$5:$A$84=AI$491,$T$5:$T$84,""))))</f>
        <v>-</v>
      </c>
      <c r="AJ493" s="357" t="str">
        <f t="array" ref="AJ493">IF(COUNT(IF($R$5:$R$84=$AC493,IF($A$5:$A$84=AJ$491,$T$5:$T$84,""),""))=0,"-",AVERAGE(IF($R$5:$R$84=$AC493,IF($A$5:$A$84=AJ$491,$T$5:$T$84,""))))</f>
        <v>-</v>
      </c>
      <c r="AK493" s="357" t="str">
        <f t="array" ref="AK493">IF(COUNT(IF($R$5:$R$84=$AC493,IF($A$5:$A$84=AK$491,$T$5:$T$84,""),""))=0,"-",AVERAGE(IF($R$5:$R$84=$AC493,IF($A$5:$A$84=AK$491,$T$5:$T$84,""))))</f>
        <v>-</v>
      </c>
      <c r="AL493" s="357" t="str">
        <f t="array" ref="AL493">IF(COUNT(IF($R$5:$R$84=$AC493,IF($A$5:$A$84=AL$491,$T$5:$T$84,""),""))=0,"-",AVERAGE(IF($R$5:$R$84=$AC493,IF($A$5:$A$84=AL$491,$T$5:$T$84,""))))</f>
        <v>-</v>
      </c>
      <c r="AM493" s="357" t="str">
        <f t="array" ref="AM493">IF(COUNT(IF($R$5:$R$84=$AC493,IF($A$5:$A$84=AM$491,$T$5:$T$84,""),""))=0,"-",AVERAGE(IF($R$5:$R$84=$AC493,IF($A$5:$A$84=AM$491,$T$5:$T$84,""))))</f>
        <v>-</v>
      </c>
      <c r="AN493" s="357" t="str">
        <f t="array" ref="AN493">IF(COUNT(IF($R$5:$R$84=$AC493,IF($A$5:$A$84=AN$491,$T$5:$T$84,""),""))=0,"-",AVERAGE(IF($R$5:$R$84=$AC493,IF($A$5:$A$84=AN$491,$T$5:$T$84,""))))</f>
        <v>-</v>
      </c>
      <c r="AO493" s="357" t="str">
        <f t="array" ref="AO493">IF(COUNT(IF($R$5:$R$84=$AC493,IF($A$5:$A$84=AO$491,$T$5:$T$84,""),""))=0,"-",AVERAGE(IF($R$5:$R$84=$AC493,IF($A$5:$A$84=AO$491,$T$5:$T$84,""))))</f>
        <v>-</v>
      </c>
      <c r="AP493" s="359" t="str">
        <f t="array" ref="AP493">IF(AP471&gt;1,AVERAGE(IF($R$5:$R$84=$AC493,$T$5:$T$84,"")),"-")</f>
        <v>-</v>
      </c>
      <c r="AQ493" s="19"/>
      <c r="AR493" s="8"/>
      <c r="AS493" s="19"/>
      <c r="AT493" s="19"/>
      <c r="AU493" s="19"/>
      <c r="AV493" s="19"/>
      <c r="AW493" s="19"/>
      <c r="AX493" s="19"/>
      <c r="AY493" s="19"/>
      <c r="AZ493" s="19"/>
      <c r="BA493" s="19"/>
      <c r="BB493" s="19"/>
      <c r="BC493" s="19"/>
      <c r="BQ493" s="12"/>
      <c r="BR493" s="12"/>
      <c r="BS493" s="12"/>
      <c r="BV493" s="76"/>
      <c r="BW493" s="76"/>
      <c r="BX493" s="76"/>
      <c r="BY493" s="76"/>
      <c r="BZ493" s="76"/>
      <c r="CA493" s="76"/>
      <c r="CB493" s="76"/>
      <c r="CC493" s="76"/>
      <c r="CD493" s="76"/>
      <c r="CE493" s="76"/>
      <c r="CF493" s="76"/>
      <c r="CG493" s="76"/>
      <c r="CH493" s="76"/>
      <c r="CI493" s="76"/>
      <c r="CJ493" s="76"/>
      <c r="CK493" s="76"/>
      <c r="CL493" s="76"/>
      <c r="CM493" s="76"/>
      <c r="CN493" s="76"/>
      <c r="CO493" s="76"/>
      <c r="CP493" s="76"/>
      <c r="CQ493" s="76"/>
      <c r="CR493" s="76"/>
      <c r="CS493" s="76"/>
      <c r="CT493" s="76"/>
      <c r="CU493" s="76"/>
      <c r="CV493" s="76"/>
      <c r="CW493" s="76"/>
      <c r="CX493" s="76"/>
      <c r="CY493" s="76"/>
      <c r="CZ493" s="76"/>
      <c r="DA493" s="76"/>
      <c r="DB493" s="76"/>
      <c r="DC493" s="76"/>
      <c r="DD493" s="76"/>
      <c r="DE493" s="76"/>
      <c r="DF493" s="76"/>
      <c r="DG493" s="76"/>
      <c r="DH493" s="76"/>
      <c r="DI493" s="76"/>
      <c r="DJ493" s="76"/>
      <c r="DK493" s="76"/>
      <c r="DL493" s="76"/>
      <c r="DM493" s="76"/>
      <c r="DN493" s="76"/>
      <c r="DO493" s="76"/>
      <c r="DP493" s="76"/>
      <c r="DQ493" s="76"/>
      <c r="DR493" s="76"/>
      <c r="DS493" s="76"/>
      <c r="DT493" s="76"/>
      <c r="DU493" s="76"/>
      <c r="DV493" s="76"/>
      <c r="DW493" s="76"/>
      <c r="DX493" s="76"/>
      <c r="DY493" s="76"/>
      <c r="DZ493" s="76"/>
      <c r="EA493" s="76"/>
      <c r="EB493" s="76"/>
      <c r="EC493" s="76"/>
      <c r="ED493" s="76"/>
      <c r="EE493" s="76"/>
      <c r="EF493" s="76"/>
      <c r="EG493" s="76"/>
      <c r="EH493" s="76"/>
      <c r="EI493" s="76"/>
      <c r="EJ493" s="76"/>
      <c r="EK493" s="76"/>
      <c r="EL493" s="76"/>
      <c r="EM493" s="76"/>
      <c r="EN493" s="76"/>
      <c r="EO493" s="76"/>
      <c r="EP493" s="76"/>
      <c r="EQ493" s="76"/>
      <c r="ER493" s="76"/>
      <c r="ES493" s="76"/>
      <c r="ET493" s="76"/>
      <c r="EU493" s="76"/>
      <c r="EV493" s="76"/>
      <c r="EW493" s="76"/>
      <c r="EX493" s="76"/>
      <c r="EY493" s="76"/>
      <c r="EZ493" s="76"/>
      <c r="FA493" s="76"/>
      <c r="FB493" s="76"/>
      <c r="FC493" s="76"/>
      <c r="FD493" s="76"/>
      <c r="FE493" s="76"/>
      <c r="FF493" s="76"/>
      <c r="FG493" s="76"/>
      <c r="FH493" s="76"/>
      <c r="FI493" s="76"/>
      <c r="FJ493" s="76"/>
      <c r="FK493" s="76"/>
      <c r="FL493" s="76"/>
      <c r="FM493" s="76"/>
      <c r="FN493" s="76"/>
      <c r="FO493" s="76"/>
      <c r="FP493" s="76"/>
      <c r="FQ493" s="76"/>
      <c r="FR493" s="76"/>
      <c r="FS493" s="76"/>
      <c r="FT493" s="76"/>
      <c r="FU493" s="76"/>
      <c r="FV493" s="76"/>
      <c r="FW493" s="76"/>
      <c r="FX493" s="76"/>
      <c r="FY493" s="76"/>
      <c r="FZ493" s="76"/>
      <c r="GA493" s="76"/>
      <c r="GB493" s="76"/>
      <c r="GC493" s="76"/>
      <c r="GD493" s="76"/>
      <c r="GE493" s="76"/>
      <c r="GF493" s="76"/>
      <c r="GG493" s="76"/>
      <c r="GH493" s="76"/>
      <c r="GI493" s="76"/>
      <c r="GJ493" s="76"/>
      <c r="GK493" s="76"/>
      <c r="GL493" s="76"/>
      <c r="GM493" s="76"/>
      <c r="GN493" s="76"/>
      <c r="GO493" s="76"/>
      <c r="GP493" s="76"/>
      <c r="GQ493" s="76"/>
      <c r="GR493" s="76"/>
      <c r="GS493" s="76"/>
      <c r="GT493" s="76"/>
      <c r="GU493" s="76"/>
      <c r="GV493" s="76"/>
      <c r="GW493" s="76"/>
      <c r="GX493" s="76"/>
      <c r="GY493" s="76"/>
      <c r="GZ493" s="76"/>
      <c r="HA493" s="76"/>
      <c r="HB493" s="76"/>
      <c r="HC493" s="76"/>
      <c r="HD493" s="76"/>
      <c r="HE493" s="76"/>
      <c r="HF493" s="76"/>
      <c r="HG493" s="76"/>
      <c r="HH493" s="76"/>
      <c r="HI493" s="76"/>
      <c r="HJ493" s="76"/>
      <c r="HK493" s="76"/>
      <c r="HL493" s="76"/>
      <c r="HM493" s="76"/>
      <c r="HN493" s="76"/>
      <c r="HO493" s="76"/>
      <c r="HP493" s="76"/>
      <c r="HQ493" s="76"/>
      <c r="HR493" s="76"/>
      <c r="HS493" s="76"/>
      <c r="HT493" s="76"/>
      <c r="HU493" s="76"/>
      <c r="HV493" s="76"/>
      <c r="HW493" s="76"/>
      <c r="HX493" s="76"/>
      <c r="HY493" s="76"/>
      <c r="HZ493" s="76"/>
      <c r="IA493" s="76"/>
      <c r="IB493" s="76"/>
      <c r="IC493" s="76"/>
      <c r="ID493" s="76"/>
      <c r="IE493" s="76"/>
      <c r="IF493" s="76"/>
      <c r="IG493" s="76"/>
      <c r="IH493" s="76"/>
      <c r="II493" s="76"/>
      <c r="IJ493" s="76"/>
      <c r="IK493" s="76"/>
    </row>
    <row r="494" spans="1:245" s="125" customFormat="1">
      <c r="A494" s="19"/>
      <c r="B494" s="19"/>
      <c r="C494" s="19"/>
      <c r="D494" s="19"/>
      <c r="E494" s="89"/>
      <c r="F494" s="89"/>
      <c r="G494" s="19"/>
      <c r="H494" s="90"/>
      <c r="I494" s="90"/>
      <c r="J494" s="19"/>
      <c r="K494" s="19"/>
      <c r="L494" s="19"/>
      <c r="M494" s="19"/>
      <c r="N494" s="19"/>
      <c r="O494" s="19"/>
      <c r="P494" s="19"/>
      <c r="Q494" s="19"/>
      <c r="R494" s="141"/>
      <c r="S494" s="141"/>
      <c r="T494" s="141"/>
      <c r="U494" s="141"/>
      <c r="V494" s="141"/>
      <c r="W494" s="141"/>
      <c r="X494" s="141"/>
      <c r="Y494" s="141"/>
      <c r="Z494" s="19"/>
      <c r="AA494" s="19"/>
      <c r="AB494" s="19"/>
      <c r="AC494" s="377">
        <v>2</v>
      </c>
      <c r="AD494" s="357">
        <f t="array" ref="AD494">IF(COUNT(IF($R$5:$R$84=$AC494,IF($A$5:$A$84=AD$491,$T$5:$T$84,""),""))=0,"-",AVERAGE(IF($R$5:$R$84=$AC494,IF($A$5:$A$84=AD$491,$T$5:$T$84,""))))</f>
        <v>0.15058465048420838</v>
      </c>
      <c r="AE494" s="357">
        <f t="array" ref="AE494">IF(COUNT(IF($R$5:$R$84=$AC494,IF($A$5:$A$84=AE$491,$T$5:$T$84,""),""))=0,"-",AVERAGE(IF($R$5:$R$84=$AC494,IF($A$5:$A$84=AE$491,$T$5:$T$84,""))))</f>
        <v>0</v>
      </c>
      <c r="AF494" s="357" t="str">
        <f t="array" ref="AF494">IF(COUNT(IF($R$5:$R$84=$AC494,IF($A$5:$A$84=AF$491,$T$5:$T$84,""),""))=0,"-",AVERAGE(IF($R$5:$R$84=$AC494,IF($A$5:$A$84=AF$491,$T$5:$T$84,""))))</f>
        <v>-</v>
      </c>
      <c r="AG494" s="357" t="str">
        <f t="array" ref="AG494">IF(COUNT(IF($R$5:$R$84=$AC494,IF($A$5:$A$84=AG$491,$T$5:$T$84,""),""))=0,"-",AVERAGE(IF($R$5:$R$84=$AC494,IF($A$5:$A$84=AG$491,$T$5:$T$84,""))))</f>
        <v>-</v>
      </c>
      <c r="AH494" s="357" t="str">
        <f t="array" ref="AH494">IF(COUNT(IF($R$5:$R$84=$AC494,IF($A$5:$A$84=AH$491,$T$5:$T$84,""),""))=0,"-",AVERAGE(IF($R$5:$R$84=$AC494,IF($A$5:$A$84=AH$491,$T$5:$T$84,""))))</f>
        <v>-</v>
      </c>
      <c r="AI494" s="357" t="str">
        <f t="array" ref="AI494">IF(COUNT(IF($R$5:$R$84=$AC494,IF($A$5:$A$84=AI$491,$T$5:$T$84,""),""))=0,"-",AVERAGE(IF($R$5:$R$84=$AC494,IF($A$5:$A$84=AI$491,$T$5:$T$84,""))))</f>
        <v>-</v>
      </c>
      <c r="AJ494" s="357" t="str">
        <f t="array" ref="AJ494">IF(COUNT(IF($R$5:$R$84=$AC494,IF($A$5:$A$84=AJ$491,$T$5:$T$84,""),""))=0,"-",AVERAGE(IF($R$5:$R$84=$AC494,IF($A$5:$A$84=AJ$491,$T$5:$T$84,""))))</f>
        <v>-</v>
      </c>
      <c r="AK494" s="357" t="str">
        <f t="array" ref="AK494">IF(COUNT(IF($R$5:$R$84=$AC494,IF($A$5:$A$84=AK$491,$T$5:$T$84,""),""))=0,"-",AVERAGE(IF($R$5:$R$84=$AC494,IF($A$5:$A$84=AK$491,$T$5:$T$84,""))))</f>
        <v>-</v>
      </c>
      <c r="AL494" s="357" t="str">
        <f t="array" ref="AL494">IF(COUNT(IF($R$5:$R$84=$AC494,IF($A$5:$A$84=AL$491,$T$5:$T$84,""),""))=0,"-",AVERAGE(IF($R$5:$R$84=$AC494,IF($A$5:$A$84=AL$491,$T$5:$T$84,""))))</f>
        <v>-</v>
      </c>
      <c r="AM494" s="357" t="str">
        <f t="array" ref="AM494">IF(COUNT(IF($R$5:$R$84=$AC494,IF($A$5:$A$84=AM$491,$T$5:$T$84,""),""))=0,"-",AVERAGE(IF($R$5:$R$84=$AC494,IF($A$5:$A$84=AM$491,$T$5:$T$84,""))))</f>
        <v>-</v>
      </c>
      <c r="AN494" s="357" t="str">
        <f t="array" ref="AN494">IF(COUNT(IF($R$5:$R$84=$AC494,IF($A$5:$A$84=AN$491,$T$5:$T$84,""),""))=0,"-",AVERAGE(IF($R$5:$R$84=$AC494,IF($A$5:$A$84=AN$491,$T$5:$T$84,""))))</f>
        <v>-</v>
      </c>
      <c r="AO494" s="357" t="str">
        <f t="array" ref="AO494">IF(COUNT(IF($R$5:$R$84=$AC494,IF($A$5:$A$84=AO$491,$T$5:$T$84,""),""))=0,"-",AVERAGE(IF($R$5:$R$84=$AC494,IF($A$5:$A$84=AO$491,$T$5:$T$84,""))))</f>
        <v>-</v>
      </c>
      <c r="AP494" s="359">
        <f t="array" ref="AP494">IF(AP472&gt;1,AVERAGE(IF($R$5:$R$84=$AC494,$T$5:$T$84,"")),"-")</f>
        <v>7.5292325242104191E-2</v>
      </c>
      <c r="AQ494" s="19"/>
      <c r="AR494" s="8"/>
      <c r="AS494" s="19"/>
      <c r="AT494" s="19"/>
      <c r="AU494" s="19"/>
      <c r="AV494" s="19"/>
      <c r="AW494" s="19"/>
      <c r="AX494" s="19"/>
      <c r="AY494" s="19"/>
      <c r="AZ494" s="19"/>
      <c r="BA494" s="19"/>
      <c r="BB494" s="19"/>
      <c r="BC494" s="19"/>
      <c r="BQ494" s="12"/>
      <c r="BR494" s="12"/>
      <c r="BS494" s="12"/>
      <c r="BV494" s="76"/>
      <c r="BW494" s="76"/>
      <c r="BX494" s="76"/>
      <c r="BY494" s="76"/>
      <c r="BZ494" s="76"/>
      <c r="CA494" s="76"/>
      <c r="CB494" s="76"/>
      <c r="CC494" s="76"/>
      <c r="CD494" s="76"/>
      <c r="CE494" s="76"/>
      <c r="CF494" s="76"/>
      <c r="CG494" s="76"/>
      <c r="CH494" s="76"/>
      <c r="CI494" s="76"/>
      <c r="CJ494" s="76"/>
      <c r="CK494" s="76"/>
      <c r="CL494" s="76"/>
      <c r="CM494" s="76"/>
      <c r="CN494" s="76"/>
      <c r="CO494" s="76"/>
      <c r="CP494" s="76"/>
      <c r="CQ494" s="76"/>
      <c r="CR494" s="76"/>
      <c r="CS494" s="76"/>
      <c r="CT494" s="76"/>
      <c r="CU494" s="76"/>
      <c r="CV494" s="76"/>
      <c r="CW494" s="76"/>
      <c r="CX494" s="76"/>
      <c r="CY494" s="76"/>
      <c r="CZ494" s="76"/>
      <c r="DA494" s="76"/>
      <c r="DB494" s="76"/>
      <c r="DC494" s="76"/>
      <c r="DD494" s="76"/>
      <c r="DE494" s="76"/>
      <c r="DF494" s="76"/>
      <c r="DG494" s="76"/>
      <c r="DH494" s="76"/>
      <c r="DI494" s="76"/>
      <c r="DJ494" s="76"/>
      <c r="DK494" s="76"/>
      <c r="DL494" s="76"/>
      <c r="DM494" s="76"/>
      <c r="DN494" s="76"/>
      <c r="DO494" s="76"/>
      <c r="DP494" s="76"/>
      <c r="DQ494" s="76"/>
      <c r="DR494" s="76"/>
      <c r="DS494" s="76"/>
      <c r="DT494" s="76"/>
      <c r="DU494" s="76"/>
      <c r="DV494" s="76"/>
      <c r="DW494" s="76"/>
      <c r="DX494" s="76"/>
      <c r="DY494" s="76"/>
      <c r="DZ494" s="76"/>
      <c r="EA494" s="76"/>
      <c r="EB494" s="76"/>
      <c r="EC494" s="76"/>
      <c r="ED494" s="76"/>
      <c r="EE494" s="76"/>
      <c r="EF494" s="76"/>
      <c r="EG494" s="76"/>
      <c r="EH494" s="76"/>
      <c r="EI494" s="76"/>
      <c r="EJ494" s="76"/>
      <c r="EK494" s="76"/>
      <c r="EL494" s="76"/>
      <c r="EM494" s="76"/>
      <c r="EN494" s="76"/>
      <c r="EO494" s="76"/>
      <c r="EP494" s="76"/>
      <c r="EQ494" s="76"/>
      <c r="ER494" s="76"/>
      <c r="ES494" s="76"/>
      <c r="ET494" s="76"/>
      <c r="EU494" s="76"/>
      <c r="EV494" s="76"/>
      <c r="EW494" s="76"/>
      <c r="EX494" s="76"/>
      <c r="EY494" s="76"/>
      <c r="EZ494" s="76"/>
      <c r="FA494" s="76"/>
      <c r="FB494" s="76"/>
      <c r="FC494" s="76"/>
      <c r="FD494" s="76"/>
      <c r="FE494" s="76"/>
      <c r="FF494" s="76"/>
      <c r="FG494" s="76"/>
      <c r="FH494" s="76"/>
      <c r="FI494" s="76"/>
      <c r="FJ494" s="76"/>
      <c r="FK494" s="76"/>
      <c r="FL494" s="76"/>
      <c r="FM494" s="76"/>
      <c r="FN494" s="76"/>
      <c r="FO494" s="76"/>
      <c r="FP494" s="76"/>
      <c r="FQ494" s="76"/>
      <c r="FR494" s="76"/>
      <c r="FS494" s="76"/>
      <c r="FT494" s="76"/>
      <c r="FU494" s="76"/>
      <c r="FV494" s="76"/>
      <c r="FW494" s="76"/>
      <c r="FX494" s="76"/>
      <c r="FY494" s="76"/>
      <c r="FZ494" s="76"/>
      <c r="GA494" s="76"/>
      <c r="GB494" s="76"/>
      <c r="GC494" s="76"/>
      <c r="GD494" s="76"/>
      <c r="GE494" s="76"/>
      <c r="GF494" s="76"/>
      <c r="GG494" s="76"/>
      <c r="GH494" s="76"/>
      <c r="GI494" s="76"/>
      <c r="GJ494" s="76"/>
      <c r="GK494" s="76"/>
      <c r="GL494" s="76"/>
      <c r="GM494" s="76"/>
      <c r="GN494" s="76"/>
      <c r="GO494" s="76"/>
      <c r="GP494" s="76"/>
      <c r="GQ494" s="76"/>
      <c r="GR494" s="76"/>
      <c r="GS494" s="76"/>
      <c r="GT494" s="76"/>
      <c r="GU494" s="76"/>
      <c r="GV494" s="76"/>
      <c r="GW494" s="76"/>
      <c r="GX494" s="76"/>
      <c r="GY494" s="76"/>
      <c r="GZ494" s="76"/>
      <c r="HA494" s="76"/>
      <c r="HB494" s="76"/>
      <c r="HC494" s="76"/>
      <c r="HD494" s="76"/>
      <c r="HE494" s="76"/>
      <c r="HF494" s="76"/>
      <c r="HG494" s="76"/>
      <c r="HH494" s="76"/>
      <c r="HI494" s="76"/>
      <c r="HJ494" s="76"/>
      <c r="HK494" s="76"/>
      <c r="HL494" s="76"/>
      <c r="HM494" s="76"/>
      <c r="HN494" s="76"/>
      <c r="HO494" s="76"/>
      <c r="HP494" s="76"/>
      <c r="HQ494" s="76"/>
      <c r="HR494" s="76"/>
      <c r="HS494" s="76"/>
      <c r="HT494" s="76"/>
      <c r="HU494" s="76"/>
      <c r="HV494" s="76"/>
      <c r="HW494" s="76"/>
      <c r="HX494" s="76"/>
      <c r="HY494" s="76"/>
      <c r="HZ494" s="76"/>
      <c r="IA494" s="76"/>
      <c r="IB494" s="76"/>
      <c r="IC494" s="76"/>
      <c r="ID494" s="76"/>
      <c r="IE494" s="76"/>
      <c r="IF494" s="76"/>
      <c r="IG494" s="76"/>
      <c r="IH494" s="76"/>
      <c r="II494" s="76"/>
      <c r="IJ494" s="76"/>
      <c r="IK494" s="76"/>
    </row>
    <row r="495" spans="1:245" s="125" customFormat="1">
      <c r="A495" s="19"/>
      <c r="B495" s="19"/>
      <c r="C495" s="19"/>
      <c r="D495" s="19"/>
      <c r="E495" s="89"/>
      <c r="F495" s="89"/>
      <c r="G495" s="19"/>
      <c r="H495" s="90"/>
      <c r="I495" s="90"/>
      <c r="J495" s="19"/>
      <c r="K495" s="19"/>
      <c r="L495" s="19"/>
      <c r="M495" s="19"/>
      <c r="N495" s="19"/>
      <c r="O495" s="19"/>
      <c r="P495" s="19"/>
      <c r="Q495" s="19"/>
      <c r="R495" s="141"/>
      <c r="S495" s="141"/>
      <c r="T495" s="141"/>
      <c r="U495" s="141"/>
      <c r="V495" s="141"/>
      <c r="W495" s="141"/>
      <c r="X495" s="141"/>
      <c r="Y495" s="141"/>
      <c r="Z495" s="19"/>
      <c r="AA495" s="19"/>
      <c r="AB495" s="19"/>
      <c r="AC495" s="377">
        <v>3</v>
      </c>
      <c r="AD495" s="357">
        <f t="array" ref="AD495">IF(COUNT(IF($R$5:$R$84=$AC495,IF($A$5:$A$84=AD$491,$T$5:$T$84,""),""))=0,"-",AVERAGE(IF($R$5:$R$84=$AC495,IF($A$5:$A$84=AD$491,$T$5:$T$84,""))))</f>
        <v>0.3794844602119351</v>
      </c>
      <c r="AE495" s="357">
        <f t="array" ref="AE495">IF(COUNT(IF($R$5:$R$84=$AC495,IF($A$5:$A$84=AE$491,$T$5:$T$84,""),""))=0,"-",AVERAGE(IF($R$5:$R$84=$AC495,IF($A$5:$A$84=AE$491,$T$5:$T$84,""))))</f>
        <v>0.11740196829702532</v>
      </c>
      <c r="AF495" s="357">
        <f t="array" ref="AF495">IF(COUNT(IF($R$5:$R$84=$AC495,IF($A$5:$A$84=AF$491,$T$5:$T$84,""),""))=0,"-",AVERAGE(IF($R$5:$R$84=$AC495,IF($A$5:$A$84=AF$491,$T$5:$T$84,""))))</f>
        <v>0</v>
      </c>
      <c r="AG495" s="357" t="str">
        <f t="array" ref="AG495">IF(COUNT(IF($R$5:$R$84=$AC495,IF($A$5:$A$84=AG$491,$T$5:$T$84,""),""))=0,"-",AVERAGE(IF($R$5:$R$84=$AC495,IF($A$5:$A$84=AG$491,$T$5:$T$84,""))))</f>
        <v>-</v>
      </c>
      <c r="AH495" s="357" t="str">
        <f t="array" ref="AH495">IF(COUNT(IF($R$5:$R$84=$AC495,IF($A$5:$A$84=AH$491,$T$5:$T$84,""),""))=0,"-",AVERAGE(IF($R$5:$R$84=$AC495,IF($A$5:$A$84=AH$491,$T$5:$T$84,""))))</f>
        <v>-</v>
      </c>
      <c r="AI495" s="357" t="str">
        <f t="array" ref="AI495">IF(COUNT(IF($R$5:$R$84=$AC495,IF($A$5:$A$84=AI$491,$T$5:$T$84,""),""))=0,"-",AVERAGE(IF($R$5:$R$84=$AC495,IF($A$5:$A$84=AI$491,$T$5:$T$84,""))))</f>
        <v>-</v>
      </c>
      <c r="AJ495" s="357" t="str">
        <f t="array" ref="AJ495">IF(COUNT(IF($R$5:$R$84=$AC495,IF($A$5:$A$84=AJ$491,$T$5:$T$84,""),""))=0,"-",AVERAGE(IF($R$5:$R$84=$AC495,IF($A$5:$A$84=AJ$491,$T$5:$T$84,""))))</f>
        <v>-</v>
      </c>
      <c r="AK495" s="357" t="str">
        <f t="array" ref="AK495">IF(COUNT(IF($R$5:$R$84=$AC495,IF($A$5:$A$84=AK$491,$T$5:$T$84,""),""))=0,"-",AVERAGE(IF($R$5:$R$84=$AC495,IF($A$5:$A$84=AK$491,$T$5:$T$84,""))))</f>
        <v>-</v>
      </c>
      <c r="AL495" s="357" t="str">
        <f t="array" ref="AL495">IF(COUNT(IF($R$5:$R$84=$AC495,IF($A$5:$A$84=AL$491,$T$5:$T$84,""),""))=0,"-",AVERAGE(IF($R$5:$R$84=$AC495,IF($A$5:$A$84=AL$491,$T$5:$T$84,""))))</f>
        <v>-</v>
      </c>
      <c r="AM495" s="357" t="str">
        <f t="array" ref="AM495">IF(COUNT(IF($R$5:$R$84=$AC495,IF($A$5:$A$84=AM$491,$T$5:$T$84,""),""))=0,"-",AVERAGE(IF($R$5:$R$84=$AC495,IF($A$5:$A$84=AM$491,$T$5:$T$84,""))))</f>
        <v>-</v>
      </c>
      <c r="AN495" s="357" t="str">
        <f t="array" ref="AN495">IF(COUNT(IF($R$5:$R$84=$AC495,IF($A$5:$A$84=AN$491,$T$5:$T$84,""),""))=0,"-",AVERAGE(IF($R$5:$R$84=$AC495,IF($A$5:$A$84=AN$491,$T$5:$T$84,""))))</f>
        <v>-</v>
      </c>
      <c r="AO495" s="357" t="str">
        <f t="array" ref="AO495">IF(COUNT(IF($R$5:$R$84=$AC495,IF($A$5:$A$84=AO$491,$T$5:$T$84,""),""))=0,"-",AVERAGE(IF($R$5:$R$84=$AC495,IF($A$5:$A$84=AO$491,$T$5:$T$84,""))))</f>
        <v>-</v>
      </c>
      <c r="AP495" s="359">
        <f t="array" ref="AP495">IF(AP473&gt;1,AVERAGE(IF($R$5:$R$84=$AC495,$T$5:$T$84,"")),"-")</f>
        <v>0.12043291888823189</v>
      </c>
      <c r="AQ495" s="19"/>
      <c r="AR495" s="8"/>
      <c r="AS495" s="19"/>
      <c r="AT495" s="19"/>
      <c r="AU495" s="19"/>
      <c r="AV495" s="19"/>
      <c r="AW495" s="19"/>
      <c r="AX495" s="19"/>
      <c r="AY495" s="19"/>
      <c r="AZ495" s="19"/>
      <c r="BA495" s="19"/>
      <c r="BB495" s="19"/>
      <c r="BC495" s="19"/>
      <c r="BQ495" s="12"/>
      <c r="BR495" s="12"/>
      <c r="BS495" s="12"/>
      <c r="BV495" s="76"/>
      <c r="BW495" s="76"/>
      <c r="BX495" s="76"/>
      <c r="BY495" s="76"/>
      <c r="BZ495" s="76"/>
      <c r="CA495" s="76"/>
      <c r="CB495" s="76"/>
      <c r="CC495" s="76"/>
      <c r="CD495" s="76"/>
      <c r="CE495" s="76"/>
      <c r="CF495" s="76"/>
      <c r="CG495" s="76"/>
      <c r="CH495" s="76"/>
      <c r="CI495" s="76"/>
      <c r="CJ495" s="76"/>
      <c r="CK495" s="76"/>
      <c r="CL495" s="76"/>
      <c r="CM495" s="76"/>
      <c r="CN495" s="76"/>
      <c r="CO495" s="76"/>
      <c r="CP495" s="76"/>
      <c r="CQ495" s="76"/>
      <c r="CR495" s="76"/>
      <c r="CS495" s="76"/>
      <c r="CT495" s="76"/>
      <c r="CU495" s="76"/>
      <c r="CV495" s="76"/>
      <c r="CW495" s="76"/>
      <c r="CX495" s="76"/>
      <c r="CY495" s="76"/>
      <c r="CZ495" s="76"/>
      <c r="DA495" s="76"/>
      <c r="DB495" s="76"/>
      <c r="DC495" s="76"/>
      <c r="DD495" s="76"/>
      <c r="DE495" s="76"/>
      <c r="DF495" s="76"/>
      <c r="DG495" s="76"/>
      <c r="DH495" s="76"/>
      <c r="DI495" s="76"/>
      <c r="DJ495" s="76"/>
      <c r="DK495" s="76"/>
      <c r="DL495" s="76"/>
      <c r="DM495" s="76"/>
      <c r="DN495" s="76"/>
      <c r="DO495" s="76"/>
      <c r="DP495" s="76"/>
      <c r="DQ495" s="76"/>
      <c r="DR495" s="76"/>
      <c r="DS495" s="76"/>
      <c r="DT495" s="76"/>
      <c r="DU495" s="76"/>
      <c r="DV495" s="76"/>
      <c r="DW495" s="76"/>
      <c r="DX495" s="76"/>
      <c r="DY495" s="76"/>
      <c r="DZ495" s="76"/>
      <c r="EA495" s="76"/>
      <c r="EB495" s="76"/>
      <c r="EC495" s="76"/>
      <c r="ED495" s="76"/>
      <c r="EE495" s="76"/>
      <c r="EF495" s="76"/>
      <c r="EG495" s="76"/>
      <c r="EH495" s="76"/>
      <c r="EI495" s="76"/>
      <c r="EJ495" s="76"/>
      <c r="EK495" s="76"/>
      <c r="EL495" s="76"/>
      <c r="EM495" s="76"/>
      <c r="EN495" s="76"/>
      <c r="EO495" s="76"/>
      <c r="EP495" s="76"/>
      <c r="EQ495" s="76"/>
      <c r="ER495" s="76"/>
      <c r="ES495" s="76"/>
      <c r="ET495" s="76"/>
      <c r="EU495" s="76"/>
      <c r="EV495" s="76"/>
      <c r="EW495" s="76"/>
      <c r="EX495" s="76"/>
      <c r="EY495" s="76"/>
      <c r="EZ495" s="76"/>
      <c r="FA495" s="76"/>
      <c r="FB495" s="76"/>
      <c r="FC495" s="76"/>
      <c r="FD495" s="76"/>
      <c r="FE495" s="76"/>
      <c r="FF495" s="76"/>
      <c r="FG495" s="76"/>
      <c r="FH495" s="76"/>
      <c r="FI495" s="76"/>
      <c r="FJ495" s="76"/>
      <c r="FK495" s="76"/>
      <c r="FL495" s="76"/>
      <c r="FM495" s="76"/>
      <c r="FN495" s="76"/>
      <c r="FO495" s="76"/>
      <c r="FP495" s="76"/>
      <c r="FQ495" s="76"/>
      <c r="FR495" s="76"/>
      <c r="FS495" s="76"/>
      <c r="FT495" s="76"/>
      <c r="FU495" s="76"/>
      <c r="FV495" s="76"/>
      <c r="FW495" s="76"/>
      <c r="FX495" s="76"/>
      <c r="FY495" s="76"/>
      <c r="FZ495" s="76"/>
      <c r="GA495" s="76"/>
      <c r="GB495" s="76"/>
      <c r="GC495" s="76"/>
      <c r="GD495" s="76"/>
      <c r="GE495" s="76"/>
      <c r="GF495" s="76"/>
      <c r="GG495" s="76"/>
      <c r="GH495" s="76"/>
      <c r="GI495" s="76"/>
      <c r="GJ495" s="76"/>
      <c r="GK495" s="76"/>
      <c r="GL495" s="76"/>
      <c r="GM495" s="76"/>
      <c r="GN495" s="76"/>
      <c r="GO495" s="76"/>
      <c r="GP495" s="76"/>
      <c r="GQ495" s="76"/>
      <c r="GR495" s="76"/>
      <c r="GS495" s="76"/>
      <c r="GT495" s="76"/>
      <c r="GU495" s="76"/>
      <c r="GV495" s="76"/>
      <c r="GW495" s="76"/>
      <c r="GX495" s="76"/>
      <c r="GY495" s="76"/>
      <c r="GZ495" s="76"/>
      <c r="HA495" s="76"/>
      <c r="HB495" s="76"/>
      <c r="HC495" s="76"/>
      <c r="HD495" s="76"/>
      <c r="HE495" s="76"/>
      <c r="HF495" s="76"/>
      <c r="HG495" s="76"/>
      <c r="HH495" s="76"/>
      <c r="HI495" s="76"/>
      <c r="HJ495" s="76"/>
      <c r="HK495" s="76"/>
      <c r="HL495" s="76"/>
      <c r="HM495" s="76"/>
      <c r="HN495" s="76"/>
      <c r="HO495" s="76"/>
      <c r="HP495" s="76"/>
      <c r="HQ495" s="76"/>
      <c r="HR495" s="76"/>
      <c r="HS495" s="76"/>
      <c r="HT495" s="76"/>
      <c r="HU495" s="76"/>
      <c r="HV495" s="76"/>
      <c r="HW495" s="76"/>
      <c r="HX495" s="76"/>
      <c r="HY495" s="76"/>
      <c r="HZ495" s="76"/>
      <c r="IA495" s="76"/>
      <c r="IB495" s="76"/>
      <c r="IC495" s="76"/>
      <c r="ID495" s="76"/>
      <c r="IE495" s="76"/>
      <c r="IF495" s="76"/>
      <c r="IG495" s="76"/>
      <c r="IH495" s="76"/>
      <c r="II495" s="76"/>
      <c r="IJ495" s="76"/>
      <c r="IK495" s="76"/>
    </row>
    <row r="496" spans="1:245" s="125" customFormat="1">
      <c r="A496" s="19"/>
      <c r="B496" s="19"/>
      <c r="C496" s="19"/>
      <c r="D496" s="19"/>
      <c r="E496" s="89"/>
      <c r="F496" s="89"/>
      <c r="G496" s="19"/>
      <c r="H496" s="90"/>
      <c r="I496" s="90"/>
      <c r="J496" s="19"/>
      <c r="K496" s="19"/>
      <c r="L496" s="19"/>
      <c r="M496" s="19"/>
      <c r="N496" s="19"/>
      <c r="O496" s="19"/>
      <c r="P496" s="19"/>
      <c r="Q496" s="19"/>
      <c r="R496" s="141"/>
      <c r="S496" s="141"/>
      <c r="T496" s="141"/>
      <c r="U496" s="141"/>
      <c r="V496" s="141"/>
      <c r="W496" s="141"/>
      <c r="X496" s="141"/>
      <c r="Y496" s="141"/>
      <c r="Z496" s="19"/>
      <c r="AA496" s="19"/>
      <c r="AB496" s="19"/>
      <c r="AC496" s="377">
        <v>4</v>
      </c>
      <c r="AD496" s="357" t="str">
        <f t="array" ref="AD496">IF(COUNT(IF($R$5:$R$84=$AC496,IF($A$5:$A$84=AD$491,$T$5:$T$84,""),""))=0,"-",AVERAGE(IF($R$5:$R$84=$AC496,IF($A$5:$A$84=AD$491,$T$5:$T$84,""))))</f>
        <v>-</v>
      </c>
      <c r="AE496" s="357">
        <f t="array" ref="AE496">IF(COUNT(IF($R$5:$R$84=$AC496,IF($A$5:$A$84=AE$491,$T$5:$T$84,""),""))=0,"-",AVERAGE(IF($R$5:$R$84=$AC496,IF($A$5:$A$84=AE$491,$T$5:$T$84,""))))</f>
        <v>9.008316838391052E-2</v>
      </c>
      <c r="AF496" s="357">
        <f t="array" ref="AF496">IF(COUNT(IF($R$5:$R$84=$AC496,IF($A$5:$A$84=AF$491,$T$5:$T$84,""),""))=0,"-",AVERAGE(IF($R$5:$R$84=$AC496,IF($A$5:$A$84=AF$491,$T$5:$T$84,""))))</f>
        <v>0.27706399350576616</v>
      </c>
      <c r="AG496" s="357" t="str">
        <f t="array" ref="AG496">IF(COUNT(IF($R$5:$R$84=$AC496,IF($A$5:$A$84=AG$491,$T$5:$T$84,""),""))=0,"-",AVERAGE(IF($R$5:$R$84=$AC496,IF($A$5:$A$84=AG$491,$T$5:$T$84,""))))</f>
        <v>-</v>
      </c>
      <c r="AH496" s="357" t="str">
        <f t="array" ref="AH496">IF(COUNT(IF($R$5:$R$84=$AC496,IF($A$5:$A$84=AH$491,$T$5:$T$84,""),""))=0,"-",AVERAGE(IF($R$5:$R$84=$AC496,IF($A$5:$A$84=AH$491,$T$5:$T$84,""))))</f>
        <v>-</v>
      </c>
      <c r="AI496" s="357" t="str">
        <f t="array" ref="AI496">IF(COUNT(IF($R$5:$R$84=$AC496,IF($A$5:$A$84=AI$491,$T$5:$T$84,""),""))=0,"-",AVERAGE(IF($R$5:$R$84=$AC496,IF($A$5:$A$84=AI$491,$T$5:$T$84,""))))</f>
        <v>-</v>
      </c>
      <c r="AJ496" s="357" t="str">
        <f t="array" ref="AJ496">IF(COUNT(IF($R$5:$R$84=$AC496,IF($A$5:$A$84=AJ$491,$T$5:$T$84,""),""))=0,"-",AVERAGE(IF($R$5:$R$84=$AC496,IF($A$5:$A$84=AJ$491,$T$5:$T$84,""))))</f>
        <v>-</v>
      </c>
      <c r="AK496" s="357" t="str">
        <f t="array" ref="AK496">IF(COUNT(IF($R$5:$R$84=$AC496,IF($A$5:$A$84=AK$491,$T$5:$T$84,""),""))=0,"-",AVERAGE(IF($R$5:$R$84=$AC496,IF($A$5:$A$84=AK$491,$T$5:$T$84,""))))</f>
        <v>-</v>
      </c>
      <c r="AL496" s="357" t="str">
        <f t="array" ref="AL496">IF(COUNT(IF($R$5:$R$84=$AC496,IF($A$5:$A$84=AL$491,$T$5:$T$84,""),""))=0,"-",AVERAGE(IF($R$5:$R$84=$AC496,IF($A$5:$A$84=AL$491,$T$5:$T$84,""))))</f>
        <v>-</v>
      </c>
      <c r="AM496" s="357" t="str">
        <f t="array" ref="AM496">IF(COUNT(IF($R$5:$R$84=$AC496,IF($A$5:$A$84=AM$491,$T$5:$T$84,""),""))=0,"-",AVERAGE(IF($R$5:$R$84=$AC496,IF($A$5:$A$84=AM$491,$T$5:$T$84,""))))</f>
        <v>-</v>
      </c>
      <c r="AN496" s="357" t="str">
        <f t="array" ref="AN496">IF(COUNT(IF($R$5:$R$84=$AC496,IF($A$5:$A$84=AN$491,$T$5:$T$84,""),""))=0,"-",AVERAGE(IF($R$5:$R$84=$AC496,IF($A$5:$A$84=AN$491,$T$5:$T$84,""))))</f>
        <v>-</v>
      </c>
      <c r="AO496" s="357" t="str">
        <f t="array" ref="AO496">IF(COUNT(IF($R$5:$R$84=$AC496,IF($A$5:$A$84=AO$491,$T$5:$T$84,""),""))=0,"-",AVERAGE(IF($R$5:$R$84=$AC496,IF($A$5:$A$84=AO$491,$T$5:$T$84,""))))</f>
        <v>-</v>
      </c>
      <c r="AP496" s="359">
        <f t="array" ref="AP496">IF(AP474&gt;1,AVERAGE(IF($R$5:$R$84=$AC496,$T$5:$T$84,"")),"-")</f>
        <v>0.12260157275292889</v>
      </c>
      <c r="AQ496" s="19"/>
      <c r="AR496" s="8"/>
      <c r="AS496" s="19"/>
      <c r="AT496" s="19"/>
      <c r="AU496" s="19"/>
      <c r="AV496" s="19"/>
      <c r="AW496" s="19"/>
      <c r="AX496" s="19"/>
      <c r="AY496" s="19"/>
      <c r="AZ496" s="19"/>
      <c r="BA496" s="19"/>
      <c r="BB496" s="19"/>
      <c r="BC496" s="19"/>
      <c r="BQ496" s="12"/>
      <c r="BR496" s="12"/>
      <c r="BS496" s="12"/>
      <c r="BV496" s="76"/>
      <c r="BW496" s="76"/>
      <c r="BX496" s="76"/>
      <c r="BY496" s="76"/>
      <c r="BZ496" s="76"/>
      <c r="CA496" s="76"/>
      <c r="CB496" s="76"/>
      <c r="CC496" s="76"/>
      <c r="CD496" s="76"/>
      <c r="CE496" s="76"/>
      <c r="CF496" s="76"/>
      <c r="CG496" s="76"/>
      <c r="CH496" s="76"/>
      <c r="CI496" s="76"/>
      <c r="CJ496" s="76"/>
      <c r="CK496" s="76"/>
      <c r="CL496" s="76"/>
      <c r="CM496" s="76"/>
      <c r="CN496" s="76"/>
      <c r="CO496" s="76"/>
      <c r="CP496" s="76"/>
      <c r="CQ496" s="76"/>
      <c r="CR496" s="76"/>
      <c r="CS496" s="76"/>
      <c r="CT496" s="76"/>
      <c r="CU496" s="76"/>
      <c r="CV496" s="76"/>
      <c r="CW496" s="76"/>
      <c r="CX496" s="76"/>
      <c r="CY496" s="76"/>
      <c r="CZ496" s="76"/>
      <c r="DA496" s="76"/>
      <c r="DB496" s="76"/>
      <c r="DC496" s="76"/>
      <c r="DD496" s="76"/>
      <c r="DE496" s="76"/>
      <c r="DF496" s="76"/>
      <c r="DG496" s="76"/>
      <c r="DH496" s="76"/>
      <c r="DI496" s="76"/>
      <c r="DJ496" s="76"/>
      <c r="DK496" s="76"/>
      <c r="DL496" s="76"/>
      <c r="DM496" s="76"/>
      <c r="DN496" s="76"/>
      <c r="DO496" s="76"/>
      <c r="DP496" s="76"/>
      <c r="DQ496" s="76"/>
      <c r="DR496" s="76"/>
      <c r="DS496" s="76"/>
      <c r="DT496" s="76"/>
      <c r="DU496" s="76"/>
      <c r="DV496" s="76"/>
      <c r="DW496" s="76"/>
      <c r="DX496" s="76"/>
      <c r="DY496" s="76"/>
      <c r="DZ496" s="76"/>
      <c r="EA496" s="76"/>
      <c r="EB496" s="76"/>
      <c r="EC496" s="76"/>
      <c r="ED496" s="76"/>
      <c r="EE496" s="76"/>
      <c r="EF496" s="76"/>
      <c r="EG496" s="76"/>
      <c r="EH496" s="76"/>
      <c r="EI496" s="76"/>
      <c r="EJ496" s="76"/>
      <c r="EK496" s="76"/>
      <c r="EL496" s="76"/>
      <c r="EM496" s="76"/>
      <c r="EN496" s="76"/>
      <c r="EO496" s="76"/>
      <c r="EP496" s="76"/>
      <c r="EQ496" s="76"/>
      <c r="ER496" s="76"/>
      <c r="ES496" s="76"/>
      <c r="ET496" s="76"/>
      <c r="EU496" s="76"/>
      <c r="EV496" s="76"/>
      <c r="EW496" s="76"/>
      <c r="EX496" s="76"/>
      <c r="EY496" s="76"/>
      <c r="EZ496" s="76"/>
      <c r="FA496" s="76"/>
      <c r="FB496" s="76"/>
      <c r="FC496" s="76"/>
      <c r="FD496" s="76"/>
      <c r="FE496" s="76"/>
      <c r="FF496" s="76"/>
      <c r="FG496" s="76"/>
      <c r="FH496" s="76"/>
      <c r="FI496" s="76"/>
      <c r="FJ496" s="76"/>
      <c r="FK496" s="76"/>
      <c r="FL496" s="76"/>
      <c r="FM496" s="76"/>
      <c r="FN496" s="76"/>
      <c r="FO496" s="76"/>
      <c r="FP496" s="76"/>
      <c r="FQ496" s="76"/>
      <c r="FR496" s="76"/>
      <c r="FS496" s="76"/>
      <c r="FT496" s="76"/>
      <c r="FU496" s="76"/>
      <c r="FV496" s="76"/>
      <c r="FW496" s="76"/>
      <c r="FX496" s="76"/>
      <c r="FY496" s="76"/>
      <c r="FZ496" s="76"/>
      <c r="GA496" s="76"/>
      <c r="GB496" s="76"/>
      <c r="GC496" s="76"/>
      <c r="GD496" s="76"/>
      <c r="GE496" s="76"/>
      <c r="GF496" s="76"/>
      <c r="GG496" s="76"/>
      <c r="GH496" s="76"/>
      <c r="GI496" s="76"/>
      <c r="GJ496" s="76"/>
      <c r="GK496" s="76"/>
      <c r="GL496" s="76"/>
      <c r="GM496" s="76"/>
      <c r="GN496" s="76"/>
      <c r="GO496" s="76"/>
      <c r="GP496" s="76"/>
      <c r="GQ496" s="76"/>
      <c r="GR496" s="76"/>
      <c r="GS496" s="76"/>
      <c r="GT496" s="76"/>
      <c r="GU496" s="76"/>
      <c r="GV496" s="76"/>
      <c r="GW496" s="76"/>
      <c r="GX496" s="76"/>
      <c r="GY496" s="76"/>
      <c r="GZ496" s="76"/>
      <c r="HA496" s="76"/>
      <c r="HB496" s="76"/>
      <c r="HC496" s="76"/>
      <c r="HD496" s="76"/>
      <c r="HE496" s="76"/>
      <c r="HF496" s="76"/>
      <c r="HG496" s="76"/>
      <c r="HH496" s="76"/>
      <c r="HI496" s="76"/>
      <c r="HJ496" s="76"/>
      <c r="HK496" s="76"/>
      <c r="HL496" s="76"/>
      <c r="HM496" s="76"/>
      <c r="HN496" s="76"/>
      <c r="HO496" s="76"/>
      <c r="HP496" s="76"/>
      <c r="HQ496" s="76"/>
      <c r="HR496" s="76"/>
      <c r="HS496" s="76"/>
      <c r="HT496" s="76"/>
      <c r="HU496" s="76"/>
      <c r="HV496" s="76"/>
      <c r="HW496" s="76"/>
      <c r="HX496" s="76"/>
      <c r="HY496" s="76"/>
      <c r="HZ496" s="76"/>
      <c r="IA496" s="76"/>
      <c r="IB496" s="76"/>
      <c r="IC496" s="76"/>
      <c r="ID496" s="76"/>
      <c r="IE496" s="76"/>
      <c r="IF496" s="76"/>
      <c r="IG496" s="76"/>
      <c r="IH496" s="76"/>
      <c r="II496" s="76"/>
      <c r="IJ496" s="76"/>
      <c r="IK496" s="76"/>
    </row>
    <row r="497" spans="1:245" s="125" customFormat="1">
      <c r="A497" s="19"/>
      <c r="B497" s="19"/>
      <c r="C497" s="19"/>
      <c r="D497" s="19"/>
      <c r="E497" s="89"/>
      <c r="F497" s="89"/>
      <c r="G497" s="19"/>
      <c r="H497" s="90"/>
      <c r="I497" s="90"/>
      <c r="J497" s="19"/>
      <c r="K497" s="19"/>
      <c r="L497" s="19"/>
      <c r="M497" s="19"/>
      <c r="N497" s="19"/>
      <c r="O497" s="19"/>
      <c r="P497" s="19"/>
      <c r="Q497" s="19"/>
      <c r="R497" s="141"/>
      <c r="S497" s="141"/>
      <c r="T497" s="141"/>
      <c r="U497" s="141"/>
      <c r="V497" s="141"/>
      <c r="W497" s="141"/>
      <c r="X497" s="141"/>
      <c r="Y497" s="141"/>
      <c r="Z497" s="19"/>
      <c r="AA497" s="19"/>
      <c r="AB497" s="19"/>
      <c r="AC497" s="377">
        <v>5</v>
      </c>
      <c r="AD497" s="357" t="str">
        <f t="array" ref="AD497">IF(COUNT(IF($R$5:$R$84=$AC497,IF($A$5:$A$84=AD$491,$T$5:$T$84,""),""))=0,"-",AVERAGE(IF($R$5:$R$84=$AC497,IF($A$5:$A$84=AD$491,$T$5:$T$84,""))))</f>
        <v>-</v>
      </c>
      <c r="AE497" s="357">
        <f t="array" ref="AE497">IF(COUNT(IF($R$5:$R$84=$AC497,IF($A$5:$A$84=AE$491,$T$5:$T$84,""),""))=0,"-",AVERAGE(IF($R$5:$R$84=$AC497,IF($A$5:$A$84=AE$491,$T$5:$T$84,""))))</f>
        <v>7.0659861370482163E-2</v>
      </c>
      <c r="AF497" s="357">
        <f t="array" ref="AF497">IF(COUNT(IF($R$5:$R$84=$AC497,IF($A$5:$A$84=AF$491,$T$5:$T$84,""),""))=0,"-",AVERAGE(IF($R$5:$R$84=$AC497,IF($A$5:$A$84=AF$491,$T$5:$T$84,""))))</f>
        <v>0.35252548490497987</v>
      </c>
      <c r="AG497" s="357" t="str">
        <f t="array" ref="AG497">IF(COUNT(IF($R$5:$R$84=$AC497,IF($A$5:$A$84=AG$491,$T$5:$T$84,""),""))=0,"-",AVERAGE(IF($R$5:$R$84=$AC497,IF($A$5:$A$84=AG$491,$T$5:$T$84,""))))</f>
        <v>-</v>
      </c>
      <c r="AH497" s="357" t="str">
        <f t="array" ref="AH497">IF(COUNT(IF($R$5:$R$84=$AC497,IF($A$5:$A$84=AH$491,$T$5:$T$84,""),""))=0,"-",AVERAGE(IF($R$5:$R$84=$AC497,IF($A$5:$A$84=AH$491,$T$5:$T$84,""))))</f>
        <v>-</v>
      </c>
      <c r="AI497" s="357" t="str">
        <f t="array" ref="AI497">IF(COUNT(IF($R$5:$R$84=$AC497,IF($A$5:$A$84=AI$491,$T$5:$T$84,""),""))=0,"-",AVERAGE(IF($R$5:$R$84=$AC497,IF($A$5:$A$84=AI$491,$T$5:$T$84,""))))</f>
        <v>-</v>
      </c>
      <c r="AJ497" s="357" t="str">
        <f t="array" ref="AJ497">IF(COUNT(IF($R$5:$R$84=$AC497,IF($A$5:$A$84=AJ$491,$T$5:$T$84,""),""))=0,"-",AVERAGE(IF($R$5:$R$84=$AC497,IF($A$5:$A$84=AJ$491,$T$5:$T$84,""))))</f>
        <v>-</v>
      </c>
      <c r="AK497" s="357" t="str">
        <f t="array" ref="AK497">IF(COUNT(IF($R$5:$R$84=$AC497,IF($A$5:$A$84=AK$491,$T$5:$T$84,""),""))=0,"-",AVERAGE(IF($R$5:$R$84=$AC497,IF($A$5:$A$84=AK$491,$T$5:$T$84,""))))</f>
        <v>-</v>
      </c>
      <c r="AL497" s="357" t="str">
        <f t="array" ref="AL497">IF(COUNT(IF($R$5:$R$84=$AC497,IF($A$5:$A$84=AL$491,$T$5:$T$84,""),""))=0,"-",AVERAGE(IF($R$5:$R$84=$AC497,IF($A$5:$A$84=AL$491,$T$5:$T$84,""))))</f>
        <v>-</v>
      </c>
      <c r="AM497" s="357" t="str">
        <f t="array" ref="AM497">IF(COUNT(IF($R$5:$R$84=$AC497,IF($A$5:$A$84=AM$491,$T$5:$T$84,""),""))=0,"-",AVERAGE(IF($R$5:$R$84=$AC497,IF($A$5:$A$84=AM$491,$T$5:$T$84,""))))</f>
        <v>-</v>
      </c>
      <c r="AN497" s="357" t="str">
        <f t="array" ref="AN497">IF(COUNT(IF($R$5:$R$84=$AC497,IF($A$5:$A$84=AN$491,$T$5:$T$84,""),""))=0,"-",AVERAGE(IF($R$5:$R$84=$AC497,IF($A$5:$A$84=AN$491,$T$5:$T$84,""))))</f>
        <v>-</v>
      </c>
      <c r="AO497" s="357" t="str">
        <f t="array" ref="AO497">IF(COUNT(IF($R$5:$R$84=$AC497,IF($A$5:$A$84=AO$491,$T$5:$T$84,""),""))=0,"-",AVERAGE(IF($R$5:$R$84=$AC497,IF($A$5:$A$84=AO$491,$T$5:$T$84,""))))</f>
        <v>-</v>
      </c>
      <c r="AP497" s="359">
        <f t="array" ref="AP497">IF(AP475&gt;1,AVERAGE(IF($R$5:$R$84=$AC497,$T$5:$T$84,"")),"-")</f>
        <v>0.27835032081695416</v>
      </c>
      <c r="AQ497" s="19"/>
      <c r="AR497" s="8"/>
      <c r="AS497" s="19"/>
      <c r="AT497" s="19"/>
      <c r="AU497" s="19"/>
      <c r="AV497" s="19"/>
      <c r="AW497" s="19"/>
      <c r="AX497" s="19"/>
      <c r="AY497" s="19"/>
      <c r="AZ497" s="19"/>
      <c r="BA497" s="19"/>
      <c r="BB497" s="19"/>
      <c r="BC497" s="19"/>
      <c r="BQ497" s="12"/>
      <c r="BR497" s="12"/>
      <c r="BS497" s="12"/>
      <c r="BV497" s="76"/>
      <c r="BW497" s="76"/>
      <c r="BX497" s="76"/>
      <c r="BY497" s="76"/>
      <c r="BZ497" s="76"/>
      <c r="CA497" s="76"/>
      <c r="CB497" s="76"/>
      <c r="CC497" s="76"/>
      <c r="CD497" s="76"/>
      <c r="CE497" s="76"/>
      <c r="CF497" s="76"/>
      <c r="CG497" s="76"/>
      <c r="CH497" s="76"/>
      <c r="CI497" s="76"/>
      <c r="CJ497" s="76"/>
      <c r="CK497" s="76"/>
      <c r="CL497" s="76"/>
      <c r="CM497" s="76"/>
      <c r="CN497" s="76"/>
      <c r="CO497" s="76"/>
      <c r="CP497" s="76"/>
      <c r="CQ497" s="76"/>
      <c r="CR497" s="76"/>
      <c r="CS497" s="76"/>
      <c r="CT497" s="76"/>
      <c r="CU497" s="76"/>
      <c r="CV497" s="76"/>
      <c r="CW497" s="76"/>
      <c r="CX497" s="76"/>
      <c r="CY497" s="76"/>
      <c r="CZ497" s="76"/>
      <c r="DA497" s="76"/>
      <c r="DB497" s="76"/>
      <c r="DC497" s="76"/>
      <c r="DD497" s="76"/>
      <c r="DE497" s="76"/>
      <c r="DF497" s="76"/>
      <c r="DG497" s="76"/>
      <c r="DH497" s="76"/>
      <c r="DI497" s="76"/>
      <c r="DJ497" s="76"/>
      <c r="DK497" s="76"/>
      <c r="DL497" s="76"/>
      <c r="DM497" s="76"/>
      <c r="DN497" s="76"/>
      <c r="DO497" s="76"/>
      <c r="DP497" s="76"/>
      <c r="DQ497" s="76"/>
      <c r="DR497" s="76"/>
      <c r="DS497" s="76"/>
      <c r="DT497" s="76"/>
      <c r="DU497" s="76"/>
      <c r="DV497" s="76"/>
      <c r="DW497" s="76"/>
      <c r="DX497" s="76"/>
      <c r="DY497" s="76"/>
      <c r="DZ497" s="76"/>
      <c r="EA497" s="76"/>
      <c r="EB497" s="76"/>
      <c r="EC497" s="76"/>
      <c r="ED497" s="76"/>
      <c r="EE497" s="76"/>
      <c r="EF497" s="76"/>
      <c r="EG497" s="76"/>
      <c r="EH497" s="76"/>
      <c r="EI497" s="76"/>
      <c r="EJ497" s="76"/>
      <c r="EK497" s="76"/>
      <c r="EL497" s="76"/>
      <c r="EM497" s="76"/>
      <c r="EN497" s="76"/>
      <c r="EO497" s="76"/>
      <c r="EP497" s="76"/>
      <c r="EQ497" s="76"/>
      <c r="ER497" s="76"/>
      <c r="ES497" s="76"/>
      <c r="ET497" s="76"/>
      <c r="EU497" s="76"/>
      <c r="EV497" s="76"/>
      <c r="EW497" s="76"/>
      <c r="EX497" s="76"/>
      <c r="EY497" s="76"/>
      <c r="EZ497" s="76"/>
      <c r="FA497" s="76"/>
      <c r="FB497" s="76"/>
      <c r="FC497" s="76"/>
      <c r="FD497" s="76"/>
      <c r="FE497" s="76"/>
      <c r="FF497" s="76"/>
      <c r="FG497" s="76"/>
      <c r="FH497" s="76"/>
      <c r="FI497" s="76"/>
      <c r="FJ497" s="76"/>
      <c r="FK497" s="76"/>
      <c r="FL497" s="76"/>
      <c r="FM497" s="76"/>
      <c r="FN497" s="76"/>
      <c r="FO497" s="76"/>
      <c r="FP497" s="76"/>
      <c r="FQ497" s="76"/>
      <c r="FR497" s="76"/>
      <c r="FS497" s="76"/>
      <c r="FT497" s="76"/>
      <c r="FU497" s="76"/>
      <c r="FV497" s="76"/>
      <c r="FW497" s="76"/>
      <c r="FX497" s="76"/>
      <c r="FY497" s="76"/>
      <c r="FZ497" s="76"/>
      <c r="GA497" s="76"/>
      <c r="GB497" s="76"/>
      <c r="GC497" s="76"/>
      <c r="GD497" s="76"/>
      <c r="GE497" s="76"/>
      <c r="GF497" s="76"/>
      <c r="GG497" s="76"/>
      <c r="GH497" s="76"/>
      <c r="GI497" s="76"/>
      <c r="GJ497" s="76"/>
      <c r="GK497" s="76"/>
      <c r="GL497" s="76"/>
      <c r="GM497" s="76"/>
      <c r="GN497" s="76"/>
      <c r="GO497" s="76"/>
      <c r="GP497" s="76"/>
      <c r="GQ497" s="76"/>
      <c r="GR497" s="76"/>
      <c r="GS497" s="76"/>
      <c r="GT497" s="76"/>
      <c r="GU497" s="76"/>
      <c r="GV497" s="76"/>
      <c r="GW497" s="76"/>
      <c r="GX497" s="76"/>
      <c r="GY497" s="76"/>
      <c r="GZ497" s="76"/>
      <c r="HA497" s="76"/>
      <c r="HB497" s="76"/>
      <c r="HC497" s="76"/>
      <c r="HD497" s="76"/>
      <c r="HE497" s="76"/>
      <c r="HF497" s="76"/>
      <c r="HG497" s="76"/>
      <c r="HH497" s="76"/>
      <c r="HI497" s="76"/>
      <c r="HJ497" s="76"/>
      <c r="HK497" s="76"/>
      <c r="HL497" s="76"/>
      <c r="HM497" s="76"/>
      <c r="HN497" s="76"/>
      <c r="HO497" s="76"/>
      <c r="HP497" s="76"/>
      <c r="HQ497" s="76"/>
      <c r="HR497" s="76"/>
      <c r="HS497" s="76"/>
      <c r="HT497" s="76"/>
      <c r="HU497" s="76"/>
      <c r="HV497" s="76"/>
      <c r="HW497" s="76"/>
      <c r="HX497" s="76"/>
      <c r="HY497" s="76"/>
      <c r="HZ497" s="76"/>
      <c r="IA497" s="76"/>
      <c r="IB497" s="76"/>
      <c r="IC497" s="76"/>
      <c r="ID497" s="76"/>
      <c r="IE497" s="76"/>
      <c r="IF497" s="76"/>
      <c r="IG497" s="76"/>
      <c r="IH497" s="76"/>
      <c r="II497" s="76"/>
      <c r="IJ497" s="76"/>
      <c r="IK497" s="76"/>
    </row>
    <row r="498" spans="1:245" s="125" customFormat="1">
      <c r="A498" s="19"/>
      <c r="B498" s="19"/>
      <c r="C498" s="19"/>
      <c r="D498" s="19"/>
      <c r="E498" s="89"/>
      <c r="F498" s="89"/>
      <c r="G498" s="19"/>
      <c r="H498" s="90"/>
      <c r="I498" s="90"/>
      <c r="J498" s="19"/>
      <c r="K498" s="19"/>
      <c r="L498" s="19"/>
      <c r="M498" s="19"/>
      <c r="N498" s="19"/>
      <c r="O498" s="19"/>
      <c r="P498" s="19"/>
      <c r="Q498" s="19"/>
      <c r="R498" s="141"/>
      <c r="S498" s="141"/>
      <c r="T498" s="141"/>
      <c r="U498" s="141"/>
      <c r="V498" s="141"/>
      <c r="W498" s="141"/>
      <c r="X498" s="141"/>
      <c r="Y498" s="141"/>
      <c r="Z498" s="19"/>
      <c r="AA498" s="19"/>
      <c r="AB498" s="19"/>
      <c r="AC498" s="377">
        <v>6</v>
      </c>
      <c r="AD498" s="357" t="str">
        <f t="array" ref="AD498">IF(COUNT(IF($R$5:$R$84=$AC498,IF($A$5:$A$84=AD$491,$T$5:$T$84,""),""))=0,"-",AVERAGE(IF($R$5:$R$84=$AC498,IF($A$5:$A$84=AD$491,$T$5:$T$84,""))))</f>
        <v>-</v>
      </c>
      <c r="AE498" s="357">
        <f t="array" ref="AE498">IF(COUNT(IF($R$5:$R$84=$AC498,IF($A$5:$A$84=AE$491,$T$5:$T$84,""),""))=0,"-",AVERAGE(IF($R$5:$R$84=$AC498,IF($A$5:$A$84=AE$491,$T$5:$T$84,""))))</f>
        <v>0.11815790855863233</v>
      </c>
      <c r="AF498" s="357">
        <f t="array" ref="AF498">IF(COUNT(IF($R$5:$R$84=$AC498,IF($A$5:$A$84=AF$491,$T$5:$T$84,""),""))=0,"-",AVERAGE(IF($R$5:$R$84=$AC498,IF($A$5:$A$84=AF$491,$T$5:$T$84,""))))</f>
        <v>0.43355963686138321</v>
      </c>
      <c r="AG498" s="357" t="str">
        <f t="array" ref="AG498">IF(COUNT(IF($R$5:$R$84=$AC498,IF($A$5:$A$84=AG$491,$T$5:$T$84,""),""))=0,"-",AVERAGE(IF($R$5:$R$84=$AC498,IF($A$5:$A$84=AG$491,$T$5:$T$84,""))))</f>
        <v>-</v>
      </c>
      <c r="AH498" s="357" t="str">
        <f t="array" ref="AH498">IF(COUNT(IF($R$5:$R$84=$AC498,IF($A$5:$A$84=AH$491,$T$5:$T$84,""),""))=0,"-",AVERAGE(IF($R$5:$R$84=$AC498,IF($A$5:$A$84=AH$491,$T$5:$T$84,""))))</f>
        <v>-</v>
      </c>
      <c r="AI498" s="357" t="str">
        <f t="array" ref="AI498">IF(COUNT(IF($R$5:$R$84=$AC498,IF($A$5:$A$84=AI$491,$T$5:$T$84,""),""))=0,"-",AVERAGE(IF($R$5:$R$84=$AC498,IF($A$5:$A$84=AI$491,$T$5:$T$84,""))))</f>
        <v>-</v>
      </c>
      <c r="AJ498" s="357" t="str">
        <f t="array" ref="AJ498">IF(COUNT(IF($R$5:$R$84=$AC498,IF($A$5:$A$84=AJ$491,$T$5:$T$84,""),""))=0,"-",AVERAGE(IF($R$5:$R$84=$AC498,IF($A$5:$A$84=AJ$491,$T$5:$T$84,""))))</f>
        <v>-</v>
      </c>
      <c r="AK498" s="357" t="str">
        <f t="array" ref="AK498">IF(COUNT(IF($R$5:$R$84=$AC498,IF($A$5:$A$84=AK$491,$T$5:$T$84,""),""))=0,"-",AVERAGE(IF($R$5:$R$84=$AC498,IF($A$5:$A$84=AK$491,$T$5:$T$84,""))))</f>
        <v>-</v>
      </c>
      <c r="AL498" s="357" t="str">
        <f t="array" ref="AL498">IF(COUNT(IF($R$5:$R$84=$AC498,IF($A$5:$A$84=AL$491,$T$5:$T$84,""),""))=0,"-",AVERAGE(IF($R$5:$R$84=$AC498,IF($A$5:$A$84=AL$491,$T$5:$T$84,""))))</f>
        <v>-</v>
      </c>
      <c r="AM498" s="357" t="str">
        <f t="array" ref="AM498">IF(COUNT(IF($R$5:$R$84=$AC498,IF($A$5:$A$84=AM$491,$T$5:$T$84,""),""))=0,"-",AVERAGE(IF($R$5:$R$84=$AC498,IF($A$5:$A$84=AM$491,$T$5:$T$84,""))))</f>
        <v>-</v>
      </c>
      <c r="AN498" s="357" t="str">
        <f t="array" ref="AN498">IF(COUNT(IF($R$5:$R$84=$AC498,IF($A$5:$A$84=AN$491,$T$5:$T$84,""),""))=0,"-",AVERAGE(IF($R$5:$R$84=$AC498,IF($A$5:$A$84=AN$491,$T$5:$T$84,""))))</f>
        <v>-</v>
      </c>
      <c r="AO498" s="357" t="str">
        <f t="array" ref="AO498">IF(COUNT(IF($R$5:$R$84=$AC498,IF($A$5:$A$84=AO$491,$T$5:$T$84,""),""))=0,"-",AVERAGE(IF($R$5:$R$84=$AC498,IF($A$5:$A$84=AO$491,$T$5:$T$84,""))))</f>
        <v>-</v>
      </c>
      <c r="AP498" s="359">
        <f t="array" ref="AP498">IF(AP476&gt;1,AVERAGE(IF($R$5:$R$84=$AC498,$T$5:$T$84,"")),"-")</f>
        <v>0.32224137981335349</v>
      </c>
      <c r="AQ498" s="19"/>
      <c r="AR498" s="8"/>
      <c r="AS498" s="19"/>
      <c r="AT498" s="19"/>
      <c r="AU498" s="19"/>
      <c r="AV498" s="19"/>
      <c r="AW498" s="19"/>
      <c r="AX498" s="19"/>
      <c r="AY498" s="19"/>
      <c r="AZ498" s="19"/>
      <c r="BA498" s="19"/>
      <c r="BB498" s="19"/>
      <c r="BC498" s="19"/>
      <c r="BQ498" s="12"/>
      <c r="BR498" s="12"/>
      <c r="BS498" s="12"/>
      <c r="BV498" s="76"/>
      <c r="BW498" s="76"/>
      <c r="BX498" s="76"/>
      <c r="BY498" s="76"/>
      <c r="BZ498" s="76"/>
      <c r="CA498" s="76"/>
      <c r="CB498" s="76"/>
      <c r="CC498" s="76"/>
      <c r="CD498" s="76"/>
      <c r="CE498" s="76"/>
      <c r="CF498" s="76"/>
      <c r="CG498" s="76"/>
      <c r="CH498" s="76"/>
      <c r="CI498" s="76"/>
      <c r="CJ498" s="76"/>
      <c r="CK498" s="76"/>
      <c r="CL498" s="76"/>
      <c r="CM498" s="76"/>
      <c r="CN498" s="76"/>
      <c r="CO498" s="76"/>
      <c r="CP498" s="76"/>
      <c r="CQ498" s="76"/>
      <c r="CR498" s="76"/>
      <c r="CS498" s="76"/>
      <c r="CT498" s="76"/>
      <c r="CU498" s="76"/>
      <c r="CV498" s="76"/>
      <c r="CW498" s="76"/>
      <c r="CX498" s="76"/>
      <c r="CY498" s="76"/>
      <c r="CZ498" s="76"/>
      <c r="DA498" s="76"/>
      <c r="DB498" s="76"/>
      <c r="DC498" s="76"/>
      <c r="DD498" s="76"/>
      <c r="DE498" s="76"/>
      <c r="DF498" s="76"/>
      <c r="DG498" s="76"/>
      <c r="DH498" s="76"/>
      <c r="DI498" s="76"/>
      <c r="DJ498" s="76"/>
      <c r="DK498" s="76"/>
      <c r="DL498" s="76"/>
      <c r="DM498" s="76"/>
      <c r="DN498" s="76"/>
      <c r="DO498" s="76"/>
      <c r="DP498" s="76"/>
      <c r="DQ498" s="76"/>
      <c r="DR498" s="76"/>
      <c r="DS498" s="76"/>
      <c r="DT498" s="76"/>
      <c r="DU498" s="76"/>
      <c r="DV498" s="76"/>
      <c r="DW498" s="76"/>
      <c r="DX498" s="76"/>
      <c r="DY498" s="76"/>
      <c r="DZ498" s="76"/>
      <c r="EA498" s="76"/>
      <c r="EB498" s="76"/>
      <c r="EC498" s="76"/>
      <c r="ED498" s="76"/>
      <c r="EE498" s="76"/>
      <c r="EF498" s="76"/>
      <c r="EG498" s="76"/>
      <c r="EH498" s="76"/>
      <c r="EI498" s="76"/>
      <c r="EJ498" s="76"/>
      <c r="EK498" s="76"/>
      <c r="EL498" s="76"/>
      <c r="EM498" s="76"/>
      <c r="EN498" s="76"/>
      <c r="EO498" s="76"/>
      <c r="EP498" s="76"/>
      <c r="EQ498" s="76"/>
      <c r="ER498" s="76"/>
      <c r="ES498" s="76"/>
      <c r="ET498" s="76"/>
      <c r="EU498" s="76"/>
      <c r="EV498" s="76"/>
      <c r="EW498" s="76"/>
      <c r="EX498" s="76"/>
      <c r="EY498" s="76"/>
      <c r="EZ498" s="76"/>
      <c r="FA498" s="76"/>
      <c r="FB498" s="76"/>
      <c r="FC498" s="76"/>
      <c r="FD498" s="76"/>
      <c r="FE498" s="76"/>
      <c r="FF498" s="76"/>
      <c r="FG498" s="76"/>
      <c r="FH498" s="76"/>
      <c r="FI498" s="76"/>
      <c r="FJ498" s="76"/>
      <c r="FK498" s="76"/>
      <c r="FL498" s="76"/>
      <c r="FM498" s="76"/>
      <c r="FN498" s="76"/>
      <c r="FO498" s="76"/>
      <c r="FP498" s="76"/>
      <c r="FQ498" s="76"/>
      <c r="FR498" s="76"/>
      <c r="FS498" s="76"/>
      <c r="FT498" s="76"/>
      <c r="FU498" s="76"/>
      <c r="FV498" s="76"/>
      <c r="FW498" s="76"/>
      <c r="FX498" s="76"/>
      <c r="FY498" s="76"/>
      <c r="FZ498" s="76"/>
      <c r="GA498" s="76"/>
      <c r="GB498" s="76"/>
      <c r="GC498" s="76"/>
      <c r="GD498" s="76"/>
      <c r="GE498" s="76"/>
      <c r="GF498" s="76"/>
      <c r="GG498" s="76"/>
      <c r="GH498" s="76"/>
      <c r="GI498" s="76"/>
      <c r="GJ498" s="76"/>
      <c r="GK498" s="76"/>
      <c r="GL498" s="76"/>
      <c r="GM498" s="76"/>
      <c r="GN498" s="76"/>
      <c r="GO498" s="76"/>
      <c r="GP498" s="76"/>
      <c r="GQ498" s="76"/>
      <c r="GR498" s="76"/>
      <c r="GS498" s="76"/>
      <c r="GT498" s="76"/>
      <c r="GU498" s="76"/>
      <c r="GV498" s="76"/>
      <c r="GW498" s="76"/>
      <c r="GX498" s="76"/>
      <c r="GY498" s="76"/>
      <c r="GZ498" s="76"/>
      <c r="HA498" s="76"/>
      <c r="HB498" s="76"/>
      <c r="HC498" s="76"/>
      <c r="HD498" s="76"/>
      <c r="HE498" s="76"/>
      <c r="HF498" s="76"/>
      <c r="HG498" s="76"/>
      <c r="HH498" s="76"/>
      <c r="HI498" s="76"/>
      <c r="HJ498" s="76"/>
      <c r="HK498" s="76"/>
      <c r="HL498" s="76"/>
      <c r="HM498" s="76"/>
      <c r="HN498" s="76"/>
      <c r="HO498" s="76"/>
      <c r="HP498" s="76"/>
      <c r="HQ498" s="76"/>
      <c r="HR498" s="76"/>
      <c r="HS498" s="76"/>
      <c r="HT498" s="76"/>
      <c r="HU498" s="76"/>
      <c r="HV498" s="76"/>
      <c r="HW498" s="76"/>
      <c r="HX498" s="76"/>
      <c r="HY498" s="76"/>
      <c r="HZ498" s="76"/>
      <c r="IA498" s="76"/>
      <c r="IB498" s="76"/>
      <c r="IC498" s="76"/>
      <c r="ID498" s="76"/>
      <c r="IE498" s="76"/>
      <c r="IF498" s="76"/>
      <c r="IG498" s="76"/>
      <c r="IH498" s="76"/>
      <c r="II498" s="76"/>
      <c r="IJ498" s="76"/>
      <c r="IK498" s="76"/>
    </row>
    <row r="499" spans="1:245" s="125" customFormat="1">
      <c r="A499" s="19"/>
      <c r="B499" s="19"/>
      <c r="C499" s="19"/>
      <c r="D499" s="19"/>
      <c r="E499" s="89"/>
      <c r="F499" s="89"/>
      <c r="G499" s="19"/>
      <c r="H499" s="90"/>
      <c r="I499" s="90"/>
      <c r="J499" s="19"/>
      <c r="K499" s="19"/>
      <c r="L499" s="19"/>
      <c r="M499" s="19"/>
      <c r="N499" s="19"/>
      <c r="O499" s="19"/>
      <c r="P499" s="19"/>
      <c r="Q499" s="19"/>
      <c r="R499" s="141"/>
      <c r="S499" s="141"/>
      <c r="T499" s="141"/>
      <c r="U499" s="141"/>
      <c r="V499" s="141"/>
      <c r="W499" s="141"/>
      <c r="X499" s="141"/>
      <c r="Y499" s="141"/>
      <c r="Z499" s="19"/>
      <c r="AA499" s="19"/>
      <c r="AB499" s="19"/>
      <c r="AC499" s="377">
        <v>7</v>
      </c>
      <c r="AD499" s="357" t="str">
        <f t="array" ref="AD499">IF(COUNT(IF($R$5:$R$84=$AC499,IF($A$5:$A$84=AD$491,$T$5:$T$84,""),""))=0,"-",AVERAGE(IF($R$5:$R$84=$AC499,IF($A$5:$A$84=AD$491,$T$5:$T$84,""))))</f>
        <v>-</v>
      </c>
      <c r="AE499" s="357">
        <f t="array" ref="AE499">IF(COUNT(IF($R$5:$R$84=$AC499,IF($A$5:$A$84=AE$491,$T$5:$T$84,""),""))=0,"-",AVERAGE(IF($R$5:$R$84=$AC499,IF($A$5:$A$84=AE$491,$T$5:$T$84,""))))</f>
        <v>3.5136418446315321E-2</v>
      </c>
      <c r="AF499" s="357">
        <f t="array" ref="AF499">IF(COUNT(IF($R$5:$R$84=$AC499,IF($A$5:$A$84=AF$491,$T$5:$T$84,""),""))=0,"-",AVERAGE(IF($R$5:$R$84=$AC499,IF($A$5:$A$84=AF$491,$T$5:$T$84,""))))</f>
        <v>0.51533023885426099</v>
      </c>
      <c r="AG499" s="357" t="str">
        <f t="array" ref="AG499">IF(COUNT(IF($R$5:$R$84=$AC499,IF($A$5:$A$84=AG$491,$T$5:$T$84,""),""))=0,"-",AVERAGE(IF($R$5:$R$84=$AC499,IF($A$5:$A$84=AG$491,$T$5:$T$84,""))))</f>
        <v>-</v>
      </c>
      <c r="AH499" s="357" t="str">
        <f t="array" ref="AH499">IF(COUNT(IF($R$5:$R$84=$AC499,IF($A$5:$A$84=AH$491,$T$5:$T$84,""),""))=0,"-",AVERAGE(IF($R$5:$R$84=$AC499,IF($A$5:$A$84=AH$491,$T$5:$T$84,""))))</f>
        <v>-</v>
      </c>
      <c r="AI499" s="357" t="str">
        <f t="array" ref="AI499">IF(COUNT(IF($R$5:$R$84=$AC499,IF($A$5:$A$84=AI$491,$T$5:$T$84,""),""))=0,"-",AVERAGE(IF($R$5:$R$84=$AC499,IF($A$5:$A$84=AI$491,$T$5:$T$84,""))))</f>
        <v>-</v>
      </c>
      <c r="AJ499" s="357" t="str">
        <f t="array" ref="AJ499">IF(COUNT(IF($R$5:$R$84=$AC499,IF($A$5:$A$84=AJ$491,$T$5:$T$84,""),""))=0,"-",AVERAGE(IF($R$5:$R$84=$AC499,IF($A$5:$A$84=AJ$491,$T$5:$T$84,""))))</f>
        <v>-</v>
      </c>
      <c r="AK499" s="357" t="str">
        <f t="array" ref="AK499">IF(COUNT(IF($R$5:$R$84=$AC499,IF($A$5:$A$84=AK$491,$T$5:$T$84,""),""))=0,"-",AVERAGE(IF($R$5:$R$84=$AC499,IF($A$5:$A$84=AK$491,$T$5:$T$84,""))))</f>
        <v>-</v>
      </c>
      <c r="AL499" s="357" t="str">
        <f t="array" ref="AL499">IF(COUNT(IF($R$5:$R$84=$AC499,IF($A$5:$A$84=AL$491,$T$5:$T$84,""),""))=0,"-",AVERAGE(IF($R$5:$R$84=$AC499,IF($A$5:$A$84=AL$491,$T$5:$T$84,""))))</f>
        <v>-</v>
      </c>
      <c r="AM499" s="357" t="str">
        <f t="array" ref="AM499">IF(COUNT(IF($R$5:$R$84=$AC499,IF($A$5:$A$84=AM$491,$T$5:$T$84,""),""))=0,"-",AVERAGE(IF($R$5:$R$84=$AC499,IF($A$5:$A$84=AM$491,$T$5:$T$84,""))))</f>
        <v>-</v>
      </c>
      <c r="AN499" s="357" t="str">
        <f t="array" ref="AN499">IF(COUNT(IF($R$5:$R$84=$AC499,IF($A$5:$A$84=AN$491,$T$5:$T$84,""),""))=0,"-",AVERAGE(IF($R$5:$R$84=$AC499,IF($A$5:$A$84=AN$491,$T$5:$T$84,""))))</f>
        <v>-</v>
      </c>
      <c r="AO499" s="357" t="str">
        <f t="array" ref="AO499">IF(COUNT(IF($R$5:$R$84=$AC499,IF($A$5:$A$84=AO$491,$T$5:$T$84,""),""))=0,"-",AVERAGE(IF($R$5:$R$84=$AC499,IF($A$5:$A$84=AO$491,$T$5:$T$84,""))))</f>
        <v>-</v>
      </c>
      <c r="AP499" s="359">
        <f t="array" ref="AP499">IF(AP477&gt;1,AVERAGE(IF($R$5:$R$84=$AC499,$T$5:$T$84,"")),"-")</f>
        <v>0.3781320044519908</v>
      </c>
      <c r="AQ499" s="19"/>
      <c r="AR499" s="8"/>
      <c r="AS499" s="19"/>
      <c r="AT499" s="19"/>
      <c r="AU499" s="19"/>
      <c r="AV499" s="19"/>
      <c r="AW499" s="19"/>
      <c r="AX499" s="19"/>
      <c r="AY499" s="19"/>
      <c r="AZ499" s="19"/>
      <c r="BA499" s="19"/>
      <c r="BB499" s="19"/>
      <c r="BC499" s="19"/>
      <c r="BQ499" s="12"/>
      <c r="BR499" s="12"/>
      <c r="BS499" s="12"/>
      <c r="BV499" s="76"/>
      <c r="BW499" s="76"/>
      <c r="BX499" s="76"/>
      <c r="BY499" s="76"/>
      <c r="BZ499" s="76"/>
      <c r="CA499" s="76"/>
      <c r="CB499" s="76"/>
      <c r="CC499" s="76"/>
      <c r="CD499" s="76"/>
      <c r="CE499" s="76"/>
      <c r="CF499" s="76"/>
      <c r="CG499" s="76"/>
      <c r="CH499" s="76"/>
      <c r="CI499" s="76"/>
      <c r="CJ499" s="76"/>
      <c r="CK499" s="76"/>
      <c r="CL499" s="76"/>
      <c r="CM499" s="76"/>
      <c r="CN499" s="76"/>
      <c r="CO499" s="76"/>
      <c r="CP499" s="76"/>
      <c r="CQ499" s="76"/>
      <c r="CR499" s="76"/>
      <c r="CS499" s="76"/>
      <c r="CT499" s="76"/>
      <c r="CU499" s="76"/>
      <c r="CV499" s="76"/>
      <c r="CW499" s="76"/>
      <c r="CX499" s="76"/>
      <c r="CY499" s="76"/>
      <c r="CZ499" s="76"/>
      <c r="DA499" s="76"/>
      <c r="DB499" s="76"/>
      <c r="DC499" s="76"/>
      <c r="DD499" s="76"/>
      <c r="DE499" s="76"/>
      <c r="DF499" s="76"/>
      <c r="DG499" s="76"/>
      <c r="DH499" s="76"/>
      <c r="DI499" s="76"/>
      <c r="DJ499" s="76"/>
      <c r="DK499" s="76"/>
      <c r="DL499" s="76"/>
      <c r="DM499" s="76"/>
      <c r="DN499" s="76"/>
      <c r="DO499" s="76"/>
      <c r="DP499" s="76"/>
      <c r="DQ499" s="76"/>
      <c r="DR499" s="76"/>
      <c r="DS499" s="76"/>
      <c r="DT499" s="76"/>
      <c r="DU499" s="76"/>
      <c r="DV499" s="76"/>
      <c r="DW499" s="76"/>
      <c r="DX499" s="76"/>
      <c r="DY499" s="76"/>
      <c r="DZ499" s="76"/>
      <c r="EA499" s="76"/>
      <c r="EB499" s="76"/>
      <c r="EC499" s="76"/>
      <c r="ED499" s="76"/>
      <c r="EE499" s="76"/>
      <c r="EF499" s="76"/>
      <c r="EG499" s="76"/>
      <c r="EH499" s="76"/>
      <c r="EI499" s="76"/>
      <c r="EJ499" s="76"/>
      <c r="EK499" s="76"/>
      <c r="EL499" s="76"/>
      <c r="EM499" s="76"/>
      <c r="EN499" s="76"/>
      <c r="EO499" s="76"/>
      <c r="EP499" s="76"/>
      <c r="EQ499" s="76"/>
      <c r="ER499" s="76"/>
      <c r="ES499" s="76"/>
      <c r="ET499" s="76"/>
      <c r="EU499" s="76"/>
      <c r="EV499" s="76"/>
      <c r="EW499" s="76"/>
      <c r="EX499" s="76"/>
      <c r="EY499" s="76"/>
      <c r="EZ499" s="76"/>
      <c r="FA499" s="76"/>
      <c r="FB499" s="76"/>
      <c r="FC499" s="76"/>
      <c r="FD499" s="76"/>
      <c r="FE499" s="76"/>
      <c r="FF499" s="76"/>
      <c r="FG499" s="76"/>
      <c r="FH499" s="76"/>
      <c r="FI499" s="76"/>
      <c r="FJ499" s="76"/>
      <c r="FK499" s="76"/>
      <c r="FL499" s="76"/>
      <c r="FM499" s="76"/>
      <c r="FN499" s="76"/>
      <c r="FO499" s="76"/>
      <c r="FP499" s="76"/>
      <c r="FQ499" s="76"/>
      <c r="FR499" s="76"/>
      <c r="FS499" s="76"/>
      <c r="FT499" s="76"/>
      <c r="FU499" s="76"/>
      <c r="FV499" s="76"/>
      <c r="FW499" s="76"/>
      <c r="FX499" s="76"/>
      <c r="FY499" s="76"/>
      <c r="FZ499" s="76"/>
      <c r="GA499" s="76"/>
      <c r="GB499" s="76"/>
      <c r="GC499" s="76"/>
      <c r="GD499" s="76"/>
      <c r="GE499" s="76"/>
      <c r="GF499" s="76"/>
      <c r="GG499" s="76"/>
      <c r="GH499" s="76"/>
      <c r="GI499" s="76"/>
      <c r="GJ499" s="76"/>
      <c r="GK499" s="76"/>
      <c r="GL499" s="76"/>
      <c r="GM499" s="76"/>
      <c r="GN499" s="76"/>
      <c r="GO499" s="76"/>
      <c r="GP499" s="76"/>
      <c r="GQ499" s="76"/>
      <c r="GR499" s="76"/>
      <c r="GS499" s="76"/>
      <c r="GT499" s="76"/>
      <c r="GU499" s="76"/>
      <c r="GV499" s="76"/>
      <c r="GW499" s="76"/>
      <c r="GX499" s="76"/>
      <c r="GY499" s="76"/>
      <c r="GZ499" s="76"/>
      <c r="HA499" s="76"/>
      <c r="HB499" s="76"/>
      <c r="HC499" s="76"/>
      <c r="HD499" s="76"/>
      <c r="HE499" s="76"/>
      <c r="HF499" s="76"/>
      <c r="HG499" s="76"/>
      <c r="HH499" s="76"/>
      <c r="HI499" s="76"/>
      <c r="HJ499" s="76"/>
      <c r="HK499" s="76"/>
      <c r="HL499" s="76"/>
      <c r="HM499" s="76"/>
      <c r="HN499" s="76"/>
      <c r="HO499" s="76"/>
      <c r="HP499" s="76"/>
      <c r="HQ499" s="76"/>
      <c r="HR499" s="76"/>
      <c r="HS499" s="76"/>
      <c r="HT499" s="76"/>
      <c r="HU499" s="76"/>
      <c r="HV499" s="76"/>
      <c r="HW499" s="76"/>
      <c r="HX499" s="76"/>
      <c r="HY499" s="76"/>
      <c r="HZ499" s="76"/>
      <c r="IA499" s="76"/>
      <c r="IB499" s="76"/>
      <c r="IC499" s="76"/>
      <c r="ID499" s="76"/>
      <c r="IE499" s="76"/>
      <c r="IF499" s="76"/>
      <c r="IG499" s="76"/>
      <c r="IH499" s="76"/>
      <c r="II499" s="76"/>
      <c r="IJ499" s="76"/>
      <c r="IK499" s="76"/>
    </row>
    <row r="500" spans="1:245" s="125" customFormat="1">
      <c r="A500" s="19"/>
      <c r="B500" s="19"/>
      <c r="C500" s="19"/>
      <c r="D500" s="19"/>
      <c r="E500" s="89"/>
      <c r="F500" s="89"/>
      <c r="G500" s="19"/>
      <c r="H500" s="90"/>
      <c r="I500" s="90"/>
      <c r="J500" s="19"/>
      <c r="K500" s="19"/>
      <c r="L500" s="19"/>
      <c r="M500" s="19"/>
      <c r="N500" s="19"/>
      <c r="O500" s="19"/>
      <c r="P500" s="19"/>
      <c r="Q500" s="19"/>
      <c r="R500" s="141"/>
      <c r="S500" s="141"/>
      <c r="T500" s="141"/>
      <c r="U500" s="141"/>
      <c r="V500" s="141"/>
      <c r="W500" s="141"/>
      <c r="X500" s="141"/>
      <c r="Y500" s="141"/>
      <c r="Z500" s="19"/>
      <c r="AA500" s="19"/>
      <c r="AB500" s="19"/>
      <c r="AC500" s="377">
        <v>8</v>
      </c>
      <c r="AD500" s="357" t="str">
        <f t="array" ref="AD500">IF(COUNT(IF($R$5:$R$84=$AC500,IF($A$5:$A$84=AD$491,$T$5:$T$84,""),""))=0,"-",AVERAGE(IF($R$5:$R$84=$AC500,IF($A$5:$A$84=AD$491,$T$5:$T$84,""))))</f>
        <v>-</v>
      </c>
      <c r="AE500" s="357" t="str">
        <f t="array" ref="AE500">IF(COUNT(IF($R$5:$R$84=$AC500,IF($A$5:$A$84=AE$491,$T$5:$T$84,""),""))=0,"-",AVERAGE(IF($R$5:$R$84=$AC500,IF($A$5:$A$84=AE$491,$T$5:$T$84,""))))</f>
        <v>-</v>
      </c>
      <c r="AF500" s="357" t="str">
        <f t="array" ref="AF500">IF(COUNT(IF($R$5:$R$84=$AC500,IF($A$5:$A$84=AF$491,$T$5:$T$84,""),""))=0,"-",AVERAGE(IF($R$5:$R$84=$AC500,IF($A$5:$A$84=AF$491,$T$5:$T$84,""))))</f>
        <v>-</v>
      </c>
      <c r="AG500" s="357" t="str">
        <f t="array" ref="AG500">IF(COUNT(IF($R$5:$R$84=$AC500,IF($A$5:$A$84=AG$491,$T$5:$T$84,""),""))=0,"-",AVERAGE(IF($R$5:$R$84=$AC500,IF($A$5:$A$84=AG$491,$T$5:$T$84,""))))</f>
        <v>-</v>
      </c>
      <c r="AH500" s="357" t="str">
        <f t="array" ref="AH500">IF(COUNT(IF($R$5:$R$84=$AC500,IF($A$5:$A$84=AH$491,$T$5:$T$84,""),""))=0,"-",AVERAGE(IF($R$5:$R$84=$AC500,IF($A$5:$A$84=AH$491,$T$5:$T$84,""))))</f>
        <v>-</v>
      </c>
      <c r="AI500" s="357" t="str">
        <f t="array" ref="AI500">IF(COUNT(IF($R$5:$R$84=$AC500,IF($A$5:$A$84=AI$491,$T$5:$T$84,""),""))=0,"-",AVERAGE(IF($R$5:$R$84=$AC500,IF($A$5:$A$84=AI$491,$T$5:$T$84,""))))</f>
        <v>-</v>
      </c>
      <c r="AJ500" s="357" t="str">
        <f t="array" ref="AJ500">IF(COUNT(IF($R$5:$R$84=$AC500,IF($A$5:$A$84=AJ$491,$T$5:$T$84,""),""))=0,"-",AVERAGE(IF($R$5:$R$84=$AC500,IF($A$5:$A$84=AJ$491,$T$5:$T$84,""))))</f>
        <v>-</v>
      </c>
      <c r="AK500" s="357" t="str">
        <f t="array" ref="AK500">IF(COUNT(IF($R$5:$R$84=$AC500,IF($A$5:$A$84=AK$491,$T$5:$T$84,""),""))=0,"-",AVERAGE(IF($R$5:$R$84=$AC500,IF($A$5:$A$84=AK$491,$T$5:$T$84,""))))</f>
        <v>-</v>
      </c>
      <c r="AL500" s="357" t="str">
        <f t="array" ref="AL500">IF(COUNT(IF($R$5:$R$84=$AC500,IF($A$5:$A$84=AL$491,$T$5:$T$84,""),""))=0,"-",AVERAGE(IF($R$5:$R$84=$AC500,IF($A$5:$A$84=AL$491,$T$5:$T$84,""))))</f>
        <v>-</v>
      </c>
      <c r="AM500" s="357" t="str">
        <f t="array" ref="AM500">IF(COUNT(IF($R$5:$R$84=$AC500,IF($A$5:$A$84=AM$491,$T$5:$T$84,""),""))=0,"-",AVERAGE(IF($R$5:$R$84=$AC500,IF($A$5:$A$84=AM$491,$T$5:$T$84,""))))</f>
        <v>-</v>
      </c>
      <c r="AN500" s="357" t="str">
        <f t="array" ref="AN500">IF(COUNT(IF($R$5:$R$84=$AC500,IF($A$5:$A$84=AN$491,$T$5:$T$84,""),""))=0,"-",AVERAGE(IF($R$5:$R$84=$AC500,IF($A$5:$A$84=AN$491,$T$5:$T$84,""))))</f>
        <v>-</v>
      </c>
      <c r="AO500" s="357" t="str">
        <f t="array" ref="AO500">IF(COUNT(IF($R$5:$R$84=$AC500,IF($A$5:$A$84=AO$491,$T$5:$T$84,""),""))=0,"-",AVERAGE(IF($R$5:$R$84=$AC500,IF($A$5:$A$84=AO$491,$T$5:$T$84,""))))</f>
        <v>-</v>
      </c>
      <c r="AP500" s="359" t="str">
        <f t="array" ref="AP500">IF(AP478&gt;1,AVERAGE(IF($R$5:$R$84=$AC500,$T$5:$T$84,"")),"-")</f>
        <v>-</v>
      </c>
      <c r="AQ500" s="19"/>
      <c r="AR500" s="8"/>
      <c r="AS500" s="19"/>
      <c r="AT500" s="19"/>
      <c r="AU500" s="19"/>
      <c r="AV500" s="19"/>
      <c r="AW500" s="19"/>
      <c r="AX500" s="19"/>
      <c r="AY500" s="19"/>
      <c r="AZ500" s="19"/>
      <c r="BA500" s="19"/>
      <c r="BB500" s="19"/>
      <c r="BC500" s="19"/>
      <c r="BQ500" s="12"/>
      <c r="BR500" s="12"/>
      <c r="BS500" s="12"/>
      <c r="BV500" s="76"/>
      <c r="BW500" s="76"/>
      <c r="BX500" s="76"/>
      <c r="BY500" s="76"/>
      <c r="BZ500" s="76"/>
      <c r="CA500" s="76"/>
      <c r="CB500" s="76"/>
      <c r="CC500" s="76"/>
      <c r="CD500" s="76"/>
      <c r="CE500" s="76"/>
      <c r="CF500" s="76"/>
      <c r="CG500" s="76"/>
      <c r="CH500" s="76"/>
      <c r="CI500" s="76"/>
      <c r="CJ500" s="76"/>
      <c r="CK500" s="76"/>
      <c r="CL500" s="76"/>
      <c r="CM500" s="76"/>
      <c r="CN500" s="76"/>
      <c r="CO500" s="76"/>
      <c r="CP500" s="76"/>
      <c r="CQ500" s="76"/>
      <c r="CR500" s="76"/>
      <c r="CS500" s="76"/>
      <c r="CT500" s="76"/>
      <c r="CU500" s="76"/>
      <c r="CV500" s="76"/>
      <c r="CW500" s="76"/>
      <c r="CX500" s="76"/>
      <c r="CY500" s="76"/>
      <c r="CZ500" s="76"/>
      <c r="DA500" s="76"/>
      <c r="DB500" s="76"/>
      <c r="DC500" s="76"/>
      <c r="DD500" s="76"/>
      <c r="DE500" s="76"/>
      <c r="DF500" s="76"/>
      <c r="DG500" s="76"/>
      <c r="DH500" s="76"/>
      <c r="DI500" s="76"/>
      <c r="DJ500" s="76"/>
      <c r="DK500" s="76"/>
      <c r="DL500" s="76"/>
      <c r="DM500" s="76"/>
      <c r="DN500" s="76"/>
      <c r="DO500" s="76"/>
      <c r="DP500" s="76"/>
      <c r="DQ500" s="76"/>
      <c r="DR500" s="76"/>
      <c r="DS500" s="76"/>
      <c r="DT500" s="76"/>
      <c r="DU500" s="76"/>
      <c r="DV500" s="76"/>
      <c r="DW500" s="76"/>
      <c r="DX500" s="76"/>
      <c r="DY500" s="76"/>
      <c r="DZ500" s="76"/>
      <c r="EA500" s="76"/>
      <c r="EB500" s="76"/>
      <c r="EC500" s="76"/>
      <c r="ED500" s="76"/>
      <c r="EE500" s="76"/>
      <c r="EF500" s="76"/>
      <c r="EG500" s="76"/>
      <c r="EH500" s="76"/>
      <c r="EI500" s="76"/>
      <c r="EJ500" s="76"/>
      <c r="EK500" s="76"/>
      <c r="EL500" s="76"/>
      <c r="EM500" s="76"/>
      <c r="EN500" s="76"/>
      <c r="EO500" s="76"/>
      <c r="EP500" s="76"/>
      <c r="EQ500" s="76"/>
      <c r="ER500" s="76"/>
      <c r="ES500" s="76"/>
      <c r="ET500" s="76"/>
      <c r="EU500" s="76"/>
      <c r="EV500" s="76"/>
      <c r="EW500" s="76"/>
      <c r="EX500" s="76"/>
      <c r="EY500" s="76"/>
      <c r="EZ500" s="76"/>
      <c r="FA500" s="76"/>
      <c r="FB500" s="76"/>
      <c r="FC500" s="76"/>
      <c r="FD500" s="76"/>
      <c r="FE500" s="76"/>
      <c r="FF500" s="76"/>
      <c r="FG500" s="76"/>
      <c r="FH500" s="76"/>
      <c r="FI500" s="76"/>
      <c r="FJ500" s="76"/>
      <c r="FK500" s="76"/>
      <c r="FL500" s="76"/>
      <c r="FM500" s="76"/>
      <c r="FN500" s="76"/>
      <c r="FO500" s="76"/>
      <c r="FP500" s="76"/>
      <c r="FQ500" s="76"/>
      <c r="FR500" s="76"/>
      <c r="FS500" s="76"/>
      <c r="FT500" s="76"/>
      <c r="FU500" s="76"/>
      <c r="FV500" s="76"/>
      <c r="FW500" s="76"/>
      <c r="FX500" s="76"/>
      <c r="FY500" s="76"/>
      <c r="FZ500" s="76"/>
      <c r="GA500" s="76"/>
      <c r="GB500" s="76"/>
      <c r="GC500" s="76"/>
      <c r="GD500" s="76"/>
      <c r="GE500" s="76"/>
      <c r="GF500" s="76"/>
      <c r="GG500" s="76"/>
      <c r="GH500" s="76"/>
      <c r="GI500" s="76"/>
      <c r="GJ500" s="76"/>
      <c r="GK500" s="76"/>
      <c r="GL500" s="76"/>
      <c r="GM500" s="76"/>
      <c r="GN500" s="76"/>
      <c r="GO500" s="76"/>
      <c r="GP500" s="76"/>
      <c r="GQ500" s="76"/>
      <c r="GR500" s="76"/>
      <c r="GS500" s="76"/>
      <c r="GT500" s="76"/>
      <c r="GU500" s="76"/>
      <c r="GV500" s="76"/>
      <c r="GW500" s="76"/>
      <c r="GX500" s="76"/>
      <c r="GY500" s="76"/>
      <c r="GZ500" s="76"/>
      <c r="HA500" s="76"/>
      <c r="HB500" s="76"/>
      <c r="HC500" s="76"/>
      <c r="HD500" s="76"/>
      <c r="HE500" s="76"/>
      <c r="HF500" s="76"/>
      <c r="HG500" s="76"/>
      <c r="HH500" s="76"/>
      <c r="HI500" s="76"/>
      <c r="HJ500" s="76"/>
      <c r="HK500" s="76"/>
      <c r="HL500" s="76"/>
      <c r="HM500" s="76"/>
      <c r="HN500" s="76"/>
      <c r="HO500" s="76"/>
      <c r="HP500" s="76"/>
      <c r="HQ500" s="76"/>
      <c r="HR500" s="76"/>
      <c r="HS500" s="76"/>
      <c r="HT500" s="76"/>
      <c r="HU500" s="76"/>
      <c r="HV500" s="76"/>
      <c r="HW500" s="76"/>
      <c r="HX500" s="76"/>
      <c r="HY500" s="76"/>
      <c r="HZ500" s="76"/>
      <c r="IA500" s="76"/>
      <c r="IB500" s="76"/>
      <c r="IC500" s="76"/>
      <c r="ID500" s="76"/>
      <c r="IE500" s="76"/>
      <c r="IF500" s="76"/>
      <c r="IG500" s="76"/>
      <c r="IH500" s="76"/>
      <c r="II500" s="76"/>
      <c r="IJ500" s="76"/>
      <c r="IK500" s="76"/>
    </row>
    <row r="501" spans="1:245" s="125" customFormat="1">
      <c r="A501" s="19"/>
      <c r="B501" s="19"/>
      <c r="C501" s="19"/>
      <c r="D501" s="19"/>
      <c r="E501" s="89"/>
      <c r="F501" s="89"/>
      <c r="G501" s="19"/>
      <c r="H501" s="90"/>
      <c r="I501" s="90"/>
      <c r="J501" s="19"/>
      <c r="K501" s="19"/>
      <c r="L501" s="19"/>
      <c r="M501" s="19"/>
      <c r="N501" s="19"/>
      <c r="O501" s="19"/>
      <c r="P501" s="19"/>
      <c r="Q501" s="19"/>
      <c r="R501" s="141"/>
      <c r="S501" s="141"/>
      <c r="T501" s="141"/>
      <c r="U501" s="141"/>
      <c r="V501" s="141"/>
      <c r="W501" s="141"/>
      <c r="X501" s="141"/>
      <c r="Y501" s="141"/>
      <c r="Z501" s="19"/>
      <c r="AA501" s="19"/>
      <c r="AB501" s="19"/>
      <c r="AC501" s="377">
        <v>9</v>
      </c>
      <c r="AD501" s="357" t="str">
        <f t="array" ref="AD501">IF(COUNT(IF($R$5:$R$84=$AC501,IF($A$5:$A$84=AD$491,$T$5:$T$84,""),""))=0,"-",AVERAGE(IF($R$5:$R$84=$AC501,IF($A$5:$A$84=AD$491,$T$5:$T$84,""))))</f>
        <v>-</v>
      </c>
      <c r="AE501" s="357">
        <f t="array" ref="AE501">IF(COUNT(IF($R$5:$R$84=$AC501,IF($A$5:$A$84=AE$491,$T$5:$T$84,""),""))=0,"-",AVERAGE(IF($R$5:$R$84=$AC501,IF($A$5:$A$84=AE$491,$T$5:$T$84,""))))</f>
        <v>0.12931591538473083</v>
      </c>
      <c r="AF501" s="357" t="str">
        <f t="array" ref="AF501">IF(COUNT(IF($R$5:$R$84=$AC501,IF($A$5:$A$84=AF$491,$T$5:$T$84,""),""))=0,"-",AVERAGE(IF($R$5:$R$84=$AC501,IF($A$5:$A$84=AF$491,$T$5:$T$84,""))))</f>
        <v>-</v>
      </c>
      <c r="AG501" s="357" t="str">
        <f t="array" ref="AG501">IF(COUNT(IF($R$5:$R$84=$AC501,IF($A$5:$A$84=AG$491,$T$5:$T$84,""),""))=0,"-",AVERAGE(IF($R$5:$R$84=$AC501,IF($A$5:$A$84=AG$491,$T$5:$T$84,""))))</f>
        <v>-</v>
      </c>
      <c r="AH501" s="357" t="str">
        <f t="array" ref="AH501">IF(COUNT(IF($R$5:$R$84=$AC501,IF($A$5:$A$84=AH$491,$T$5:$T$84,""),""))=0,"-",AVERAGE(IF($R$5:$R$84=$AC501,IF($A$5:$A$84=AH$491,$T$5:$T$84,""))))</f>
        <v>-</v>
      </c>
      <c r="AI501" s="357" t="str">
        <f t="array" ref="AI501">IF(COUNT(IF($R$5:$R$84=$AC501,IF($A$5:$A$84=AI$491,$T$5:$T$84,""),""))=0,"-",AVERAGE(IF($R$5:$R$84=$AC501,IF($A$5:$A$84=AI$491,$T$5:$T$84,""))))</f>
        <v>-</v>
      </c>
      <c r="AJ501" s="357" t="str">
        <f t="array" ref="AJ501">IF(COUNT(IF($R$5:$R$84=$AC501,IF($A$5:$A$84=AJ$491,$T$5:$T$84,""),""))=0,"-",AVERAGE(IF($R$5:$R$84=$AC501,IF($A$5:$A$84=AJ$491,$T$5:$T$84,""))))</f>
        <v>-</v>
      </c>
      <c r="AK501" s="357" t="str">
        <f t="array" ref="AK501">IF(COUNT(IF($R$5:$R$84=$AC501,IF($A$5:$A$84=AK$491,$T$5:$T$84,""),""))=0,"-",AVERAGE(IF($R$5:$R$84=$AC501,IF($A$5:$A$84=AK$491,$T$5:$T$84,""))))</f>
        <v>-</v>
      </c>
      <c r="AL501" s="357" t="str">
        <f t="array" ref="AL501">IF(COUNT(IF($R$5:$R$84=$AC501,IF($A$5:$A$84=AL$491,$T$5:$T$84,""),""))=0,"-",AVERAGE(IF($R$5:$R$84=$AC501,IF($A$5:$A$84=AL$491,$T$5:$T$84,""))))</f>
        <v>-</v>
      </c>
      <c r="AM501" s="357" t="str">
        <f t="array" ref="AM501">IF(COUNT(IF($R$5:$R$84=$AC501,IF($A$5:$A$84=AM$491,$T$5:$T$84,""),""))=0,"-",AVERAGE(IF($R$5:$R$84=$AC501,IF($A$5:$A$84=AM$491,$T$5:$T$84,""))))</f>
        <v>-</v>
      </c>
      <c r="AN501" s="357" t="str">
        <f t="array" ref="AN501">IF(COUNT(IF($R$5:$R$84=$AC501,IF($A$5:$A$84=AN$491,$T$5:$T$84,""),""))=0,"-",AVERAGE(IF($R$5:$R$84=$AC501,IF($A$5:$A$84=AN$491,$T$5:$T$84,""))))</f>
        <v>-</v>
      </c>
      <c r="AO501" s="357" t="str">
        <f t="array" ref="AO501">IF(COUNT(IF($R$5:$R$84=$AC501,IF($A$5:$A$84=AO$491,$T$5:$T$84,""),""))=0,"-",AVERAGE(IF($R$5:$R$84=$AC501,IF($A$5:$A$84=AO$491,$T$5:$T$84,""))))</f>
        <v>-</v>
      </c>
      <c r="AP501" s="359">
        <f t="array" ref="AP501">IF(AP479&gt;1,AVERAGE(IF($R$5:$R$84=$AC501,$T$5:$T$84,"")),"-")</f>
        <v>0.12931591538473083</v>
      </c>
      <c r="AQ501" s="19"/>
      <c r="AR501" s="8"/>
      <c r="AS501" s="19"/>
      <c r="AT501" s="19"/>
      <c r="AU501" s="19"/>
      <c r="AV501" s="19"/>
      <c r="AW501" s="19"/>
      <c r="AX501" s="19"/>
      <c r="AY501" s="19"/>
      <c r="AZ501" s="19"/>
      <c r="BA501" s="19"/>
      <c r="BB501" s="19"/>
      <c r="BC501" s="19"/>
      <c r="BQ501" s="12"/>
      <c r="BR501" s="12"/>
      <c r="BS501" s="12"/>
      <c r="BV501" s="76"/>
      <c r="BW501" s="76"/>
      <c r="BX501" s="76"/>
      <c r="BY501" s="76"/>
      <c r="BZ501" s="76"/>
      <c r="CA501" s="76"/>
      <c r="CB501" s="76"/>
      <c r="CC501" s="76"/>
      <c r="CD501" s="76"/>
      <c r="CE501" s="76"/>
      <c r="CF501" s="76"/>
      <c r="CG501" s="76"/>
      <c r="CH501" s="76"/>
      <c r="CI501" s="76"/>
      <c r="CJ501" s="76"/>
      <c r="CK501" s="76"/>
      <c r="CL501" s="76"/>
      <c r="CM501" s="76"/>
      <c r="CN501" s="76"/>
      <c r="CO501" s="76"/>
      <c r="CP501" s="76"/>
      <c r="CQ501" s="76"/>
      <c r="CR501" s="76"/>
      <c r="CS501" s="76"/>
      <c r="CT501" s="76"/>
      <c r="CU501" s="76"/>
      <c r="CV501" s="76"/>
      <c r="CW501" s="76"/>
      <c r="CX501" s="76"/>
      <c r="CY501" s="76"/>
      <c r="CZ501" s="76"/>
      <c r="DA501" s="76"/>
      <c r="DB501" s="76"/>
      <c r="DC501" s="76"/>
      <c r="DD501" s="76"/>
      <c r="DE501" s="76"/>
      <c r="DF501" s="76"/>
      <c r="DG501" s="76"/>
      <c r="DH501" s="76"/>
      <c r="DI501" s="76"/>
      <c r="DJ501" s="76"/>
      <c r="DK501" s="76"/>
      <c r="DL501" s="76"/>
      <c r="DM501" s="76"/>
      <c r="DN501" s="76"/>
      <c r="DO501" s="76"/>
      <c r="DP501" s="76"/>
      <c r="DQ501" s="76"/>
      <c r="DR501" s="76"/>
      <c r="DS501" s="76"/>
      <c r="DT501" s="76"/>
      <c r="DU501" s="76"/>
      <c r="DV501" s="76"/>
      <c r="DW501" s="76"/>
      <c r="DX501" s="76"/>
      <c r="DY501" s="76"/>
      <c r="DZ501" s="76"/>
      <c r="EA501" s="76"/>
      <c r="EB501" s="76"/>
      <c r="EC501" s="76"/>
      <c r="ED501" s="76"/>
      <c r="EE501" s="76"/>
      <c r="EF501" s="76"/>
      <c r="EG501" s="76"/>
      <c r="EH501" s="76"/>
      <c r="EI501" s="76"/>
      <c r="EJ501" s="76"/>
      <c r="EK501" s="76"/>
      <c r="EL501" s="76"/>
      <c r="EM501" s="76"/>
      <c r="EN501" s="76"/>
      <c r="EO501" s="76"/>
      <c r="EP501" s="76"/>
      <c r="EQ501" s="76"/>
      <c r="ER501" s="76"/>
      <c r="ES501" s="76"/>
      <c r="ET501" s="76"/>
      <c r="EU501" s="76"/>
      <c r="EV501" s="76"/>
      <c r="EW501" s="76"/>
      <c r="EX501" s="76"/>
      <c r="EY501" s="76"/>
      <c r="EZ501" s="76"/>
      <c r="FA501" s="76"/>
      <c r="FB501" s="76"/>
      <c r="FC501" s="76"/>
      <c r="FD501" s="76"/>
      <c r="FE501" s="76"/>
      <c r="FF501" s="76"/>
      <c r="FG501" s="76"/>
      <c r="FH501" s="76"/>
      <c r="FI501" s="76"/>
      <c r="FJ501" s="76"/>
      <c r="FK501" s="76"/>
      <c r="FL501" s="76"/>
      <c r="FM501" s="76"/>
      <c r="FN501" s="76"/>
      <c r="FO501" s="76"/>
      <c r="FP501" s="76"/>
      <c r="FQ501" s="76"/>
      <c r="FR501" s="76"/>
      <c r="FS501" s="76"/>
      <c r="FT501" s="76"/>
      <c r="FU501" s="76"/>
      <c r="FV501" s="76"/>
      <c r="FW501" s="76"/>
      <c r="FX501" s="76"/>
      <c r="FY501" s="76"/>
      <c r="FZ501" s="76"/>
      <c r="GA501" s="76"/>
      <c r="GB501" s="76"/>
      <c r="GC501" s="76"/>
      <c r="GD501" s="76"/>
      <c r="GE501" s="76"/>
      <c r="GF501" s="76"/>
      <c r="GG501" s="76"/>
      <c r="GH501" s="76"/>
      <c r="GI501" s="76"/>
      <c r="GJ501" s="76"/>
      <c r="GK501" s="76"/>
      <c r="GL501" s="76"/>
      <c r="GM501" s="76"/>
      <c r="GN501" s="76"/>
      <c r="GO501" s="76"/>
      <c r="GP501" s="76"/>
      <c r="GQ501" s="76"/>
      <c r="GR501" s="76"/>
      <c r="GS501" s="76"/>
      <c r="GT501" s="76"/>
      <c r="GU501" s="76"/>
      <c r="GV501" s="76"/>
      <c r="GW501" s="76"/>
      <c r="GX501" s="76"/>
      <c r="GY501" s="76"/>
      <c r="GZ501" s="76"/>
      <c r="HA501" s="76"/>
      <c r="HB501" s="76"/>
      <c r="HC501" s="76"/>
      <c r="HD501" s="76"/>
      <c r="HE501" s="76"/>
      <c r="HF501" s="76"/>
      <c r="HG501" s="76"/>
      <c r="HH501" s="76"/>
      <c r="HI501" s="76"/>
      <c r="HJ501" s="76"/>
      <c r="HK501" s="76"/>
      <c r="HL501" s="76"/>
      <c r="HM501" s="76"/>
      <c r="HN501" s="76"/>
      <c r="HO501" s="76"/>
      <c r="HP501" s="76"/>
      <c r="HQ501" s="76"/>
      <c r="HR501" s="76"/>
      <c r="HS501" s="76"/>
      <c r="HT501" s="76"/>
      <c r="HU501" s="76"/>
      <c r="HV501" s="76"/>
      <c r="HW501" s="76"/>
      <c r="HX501" s="76"/>
      <c r="HY501" s="76"/>
      <c r="HZ501" s="76"/>
      <c r="IA501" s="76"/>
      <c r="IB501" s="76"/>
      <c r="IC501" s="76"/>
      <c r="ID501" s="76"/>
      <c r="IE501" s="76"/>
      <c r="IF501" s="76"/>
      <c r="IG501" s="76"/>
      <c r="IH501" s="76"/>
      <c r="II501" s="76"/>
      <c r="IJ501" s="76"/>
      <c r="IK501" s="76"/>
    </row>
    <row r="502" spans="1:245" s="125" customFormat="1">
      <c r="A502" s="19"/>
      <c r="B502" s="19"/>
      <c r="C502" s="19"/>
      <c r="D502" s="19"/>
      <c r="E502" s="89"/>
      <c r="F502" s="89"/>
      <c r="G502" s="19"/>
      <c r="H502" s="90"/>
      <c r="I502" s="90"/>
      <c r="J502" s="19"/>
      <c r="K502" s="19"/>
      <c r="L502" s="19"/>
      <c r="M502" s="19"/>
      <c r="N502" s="19"/>
      <c r="O502" s="19"/>
      <c r="P502" s="19"/>
      <c r="Q502" s="19"/>
      <c r="R502" s="141"/>
      <c r="S502" s="141"/>
      <c r="T502" s="141"/>
      <c r="U502" s="141"/>
      <c r="V502" s="141"/>
      <c r="W502" s="141"/>
      <c r="X502" s="141"/>
      <c r="Y502" s="141"/>
      <c r="Z502" s="19"/>
      <c r="AA502" s="19"/>
      <c r="AB502" s="19"/>
      <c r="AC502" s="377">
        <v>10</v>
      </c>
      <c r="AD502" s="357" t="str">
        <f t="array" ref="AD502">IF(COUNT(IF($R$5:$R$84=$AC502,IF($A$5:$A$84=AD$491,$T$5:$T$84,""),""))=0,"-",AVERAGE(IF($R$5:$R$84=$AC502,IF($A$5:$A$84=AD$491,$T$5:$T$84,""))))</f>
        <v>-</v>
      </c>
      <c r="AE502" s="357">
        <f t="array" ref="AE502">IF(COUNT(IF($R$5:$R$84=$AC502,IF($A$5:$A$84=AE$491,$T$5:$T$84,""),""))=0,"-",AVERAGE(IF($R$5:$R$84=$AC502,IF($A$5:$A$84=AE$491,$T$5:$T$84,""))))</f>
        <v>4.3024185852631014E-2</v>
      </c>
      <c r="AF502" s="357" t="str">
        <f t="array" ref="AF502">IF(COUNT(IF($R$5:$R$84=$AC502,IF($A$5:$A$84=AF$491,$T$5:$T$84,""),""))=0,"-",AVERAGE(IF($R$5:$R$84=$AC502,IF($A$5:$A$84=AF$491,$T$5:$T$84,""))))</f>
        <v>-</v>
      </c>
      <c r="AG502" s="357" t="str">
        <f t="array" ref="AG502">IF(COUNT(IF($R$5:$R$84=$AC502,IF($A$5:$A$84=AG$491,$T$5:$T$84,""),""))=0,"-",AVERAGE(IF($R$5:$R$84=$AC502,IF($A$5:$A$84=AG$491,$T$5:$T$84,""))))</f>
        <v>-</v>
      </c>
      <c r="AH502" s="357" t="str">
        <f t="array" ref="AH502">IF(COUNT(IF($R$5:$R$84=$AC502,IF($A$5:$A$84=AH$491,$T$5:$T$84,""),""))=0,"-",AVERAGE(IF($R$5:$R$84=$AC502,IF($A$5:$A$84=AH$491,$T$5:$T$84,""))))</f>
        <v>-</v>
      </c>
      <c r="AI502" s="357" t="str">
        <f t="array" ref="AI502">IF(COUNT(IF($R$5:$R$84=$AC502,IF($A$5:$A$84=AI$491,$T$5:$T$84,""),""))=0,"-",AVERAGE(IF($R$5:$R$84=$AC502,IF($A$5:$A$84=AI$491,$T$5:$T$84,""))))</f>
        <v>-</v>
      </c>
      <c r="AJ502" s="357" t="str">
        <f t="array" ref="AJ502">IF(COUNT(IF($R$5:$R$84=$AC502,IF($A$5:$A$84=AJ$491,$T$5:$T$84,""),""))=0,"-",AVERAGE(IF($R$5:$R$84=$AC502,IF($A$5:$A$84=AJ$491,$T$5:$T$84,""))))</f>
        <v>-</v>
      </c>
      <c r="AK502" s="357" t="str">
        <f t="array" ref="AK502">IF(COUNT(IF($R$5:$R$84=$AC502,IF($A$5:$A$84=AK$491,$T$5:$T$84,""),""))=0,"-",AVERAGE(IF($R$5:$R$84=$AC502,IF($A$5:$A$84=AK$491,$T$5:$T$84,""))))</f>
        <v>-</v>
      </c>
      <c r="AL502" s="357" t="str">
        <f t="array" ref="AL502">IF(COUNT(IF($R$5:$R$84=$AC502,IF($A$5:$A$84=AL$491,$T$5:$T$84,""),""))=0,"-",AVERAGE(IF($R$5:$R$84=$AC502,IF($A$5:$A$84=AL$491,$T$5:$T$84,""))))</f>
        <v>-</v>
      </c>
      <c r="AM502" s="357" t="str">
        <f t="array" ref="AM502">IF(COUNT(IF($R$5:$R$84=$AC502,IF($A$5:$A$84=AM$491,$T$5:$T$84,""),""))=0,"-",AVERAGE(IF($R$5:$R$84=$AC502,IF($A$5:$A$84=AM$491,$T$5:$T$84,""))))</f>
        <v>-</v>
      </c>
      <c r="AN502" s="357" t="str">
        <f t="array" ref="AN502">IF(COUNT(IF($R$5:$R$84=$AC502,IF($A$5:$A$84=AN$491,$T$5:$T$84,""),""))=0,"-",AVERAGE(IF($R$5:$R$84=$AC502,IF($A$5:$A$84=AN$491,$T$5:$T$84,""))))</f>
        <v>-</v>
      </c>
      <c r="AO502" s="357" t="str">
        <f t="array" ref="AO502">IF(COUNT(IF($R$5:$R$84=$AC502,IF($A$5:$A$84=AO$491,$T$5:$T$84,""),""))=0,"-",AVERAGE(IF($R$5:$R$84=$AC502,IF($A$5:$A$84=AO$491,$T$5:$T$84,""))))</f>
        <v>-</v>
      </c>
      <c r="AP502" s="359" t="str">
        <f t="array" ref="AP502">IF(AP480&gt;1,AVERAGE(IF($R$5:$R$84=$AC502,$T$5:$T$84,"")),"-")</f>
        <v>-</v>
      </c>
      <c r="AQ502" s="19"/>
      <c r="AR502" s="8"/>
      <c r="AS502" s="19"/>
      <c r="AT502" s="19"/>
      <c r="AU502" s="19"/>
      <c r="AV502" s="19"/>
      <c r="AW502" s="19"/>
      <c r="AX502" s="19"/>
      <c r="AY502" s="19"/>
      <c r="AZ502" s="19"/>
      <c r="BA502" s="19"/>
      <c r="BB502" s="19"/>
      <c r="BC502" s="19"/>
      <c r="BQ502" s="12"/>
      <c r="BR502" s="12"/>
      <c r="BS502" s="12"/>
      <c r="BV502" s="76"/>
      <c r="BW502" s="76"/>
      <c r="BX502" s="76"/>
      <c r="BY502" s="76"/>
      <c r="BZ502" s="76"/>
      <c r="CA502" s="76"/>
      <c r="CB502" s="76"/>
      <c r="CC502" s="76"/>
      <c r="CD502" s="76"/>
      <c r="CE502" s="76"/>
      <c r="CF502" s="76"/>
      <c r="CG502" s="76"/>
      <c r="CH502" s="76"/>
      <c r="CI502" s="76"/>
      <c r="CJ502" s="76"/>
      <c r="CK502" s="76"/>
      <c r="CL502" s="76"/>
      <c r="CM502" s="76"/>
      <c r="CN502" s="76"/>
      <c r="CO502" s="76"/>
      <c r="CP502" s="76"/>
      <c r="CQ502" s="76"/>
      <c r="CR502" s="76"/>
      <c r="CS502" s="76"/>
      <c r="CT502" s="76"/>
      <c r="CU502" s="76"/>
      <c r="CV502" s="76"/>
      <c r="CW502" s="76"/>
      <c r="CX502" s="76"/>
      <c r="CY502" s="76"/>
      <c r="CZ502" s="76"/>
      <c r="DA502" s="76"/>
      <c r="DB502" s="76"/>
      <c r="DC502" s="76"/>
      <c r="DD502" s="76"/>
      <c r="DE502" s="76"/>
      <c r="DF502" s="76"/>
      <c r="DG502" s="76"/>
      <c r="DH502" s="76"/>
      <c r="DI502" s="76"/>
      <c r="DJ502" s="76"/>
      <c r="DK502" s="76"/>
      <c r="DL502" s="76"/>
      <c r="DM502" s="76"/>
      <c r="DN502" s="76"/>
      <c r="DO502" s="76"/>
      <c r="DP502" s="76"/>
      <c r="DQ502" s="76"/>
      <c r="DR502" s="76"/>
      <c r="DS502" s="76"/>
      <c r="DT502" s="76"/>
      <c r="DU502" s="76"/>
      <c r="DV502" s="76"/>
      <c r="DW502" s="76"/>
      <c r="DX502" s="76"/>
      <c r="DY502" s="76"/>
      <c r="DZ502" s="76"/>
      <c r="EA502" s="76"/>
      <c r="EB502" s="76"/>
      <c r="EC502" s="76"/>
      <c r="ED502" s="76"/>
      <c r="EE502" s="76"/>
      <c r="EF502" s="76"/>
      <c r="EG502" s="76"/>
      <c r="EH502" s="76"/>
      <c r="EI502" s="76"/>
      <c r="EJ502" s="76"/>
      <c r="EK502" s="76"/>
      <c r="EL502" s="76"/>
      <c r="EM502" s="76"/>
      <c r="EN502" s="76"/>
      <c r="EO502" s="76"/>
      <c r="EP502" s="76"/>
      <c r="EQ502" s="76"/>
      <c r="ER502" s="76"/>
      <c r="ES502" s="76"/>
      <c r="ET502" s="76"/>
      <c r="EU502" s="76"/>
      <c r="EV502" s="76"/>
      <c r="EW502" s="76"/>
      <c r="EX502" s="76"/>
      <c r="EY502" s="76"/>
      <c r="EZ502" s="76"/>
      <c r="FA502" s="76"/>
      <c r="FB502" s="76"/>
      <c r="FC502" s="76"/>
      <c r="FD502" s="76"/>
      <c r="FE502" s="76"/>
      <c r="FF502" s="76"/>
      <c r="FG502" s="76"/>
      <c r="FH502" s="76"/>
      <c r="FI502" s="76"/>
      <c r="FJ502" s="76"/>
      <c r="FK502" s="76"/>
      <c r="FL502" s="76"/>
      <c r="FM502" s="76"/>
      <c r="FN502" s="76"/>
      <c r="FO502" s="76"/>
      <c r="FP502" s="76"/>
      <c r="FQ502" s="76"/>
      <c r="FR502" s="76"/>
      <c r="FS502" s="76"/>
      <c r="FT502" s="76"/>
      <c r="FU502" s="76"/>
      <c r="FV502" s="76"/>
      <c r="FW502" s="76"/>
      <c r="FX502" s="76"/>
      <c r="FY502" s="76"/>
      <c r="FZ502" s="76"/>
      <c r="GA502" s="76"/>
      <c r="GB502" s="76"/>
      <c r="GC502" s="76"/>
      <c r="GD502" s="76"/>
      <c r="GE502" s="76"/>
      <c r="GF502" s="76"/>
      <c r="GG502" s="76"/>
      <c r="GH502" s="76"/>
      <c r="GI502" s="76"/>
      <c r="GJ502" s="76"/>
      <c r="GK502" s="76"/>
      <c r="GL502" s="76"/>
      <c r="GM502" s="76"/>
      <c r="GN502" s="76"/>
      <c r="GO502" s="76"/>
      <c r="GP502" s="76"/>
      <c r="GQ502" s="76"/>
      <c r="GR502" s="76"/>
      <c r="GS502" s="76"/>
      <c r="GT502" s="76"/>
      <c r="GU502" s="76"/>
      <c r="GV502" s="76"/>
      <c r="GW502" s="76"/>
      <c r="GX502" s="76"/>
      <c r="GY502" s="76"/>
      <c r="GZ502" s="76"/>
      <c r="HA502" s="76"/>
      <c r="HB502" s="76"/>
      <c r="HC502" s="76"/>
      <c r="HD502" s="76"/>
      <c r="HE502" s="76"/>
      <c r="HF502" s="76"/>
      <c r="HG502" s="76"/>
      <c r="HH502" s="76"/>
      <c r="HI502" s="76"/>
      <c r="HJ502" s="76"/>
      <c r="HK502" s="76"/>
      <c r="HL502" s="76"/>
      <c r="HM502" s="76"/>
      <c r="HN502" s="76"/>
      <c r="HO502" s="76"/>
      <c r="HP502" s="76"/>
      <c r="HQ502" s="76"/>
      <c r="HR502" s="76"/>
      <c r="HS502" s="76"/>
      <c r="HT502" s="76"/>
      <c r="HU502" s="76"/>
      <c r="HV502" s="76"/>
      <c r="HW502" s="76"/>
      <c r="HX502" s="76"/>
      <c r="HY502" s="76"/>
      <c r="HZ502" s="76"/>
      <c r="IA502" s="76"/>
      <c r="IB502" s="76"/>
      <c r="IC502" s="76"/>
      <c r="ID502" s="76"/>
      <c r="IE502" s="76"/>
      <c r="IF502" s="76"/>
      <c r="IG502" s="76"/>
      <c r="IH502" s="76"/>
      <c r="II502" s="76"/>
      <c r="IJ502" s="76"/>
      <c r="IK502" s="76"/>
    </row>
    <row r="503" spans="1:245" s="125" customFormat="1">
      <c r="A503" s="19"/>
      <c r="B503" s="19"/>
      <c r="C503" s="19"/>
      <c r="D503" s="19"/>
      <c r="E503" s="89"/>
      <c r="F503" s="89"/>
      <c r="G503" s="19"/>
      <c r="H503" s="90"/>
      <c r="I503" s="90"/>
      <c r="J503" s="19"/>
      <c r="K503" s="19"/>
      <c r="L503" s="19"/>
      <c r="M503" s="19"/>
      <c r="N503" s="19"/>
      <c r="O503" s="19"/>
      <c r="P503" s="19"/>
      <c r="Q503" s="19"/>
      <c r="R503" s="141"/>
      <c r="S503" s="141"/>
      <c r="T503" s="141"/>
      <c r="U503" s="141"/>
      <c r="V503" s="141"/>
      <c r="W503" s="141"/>
      <c r="X503" s="141"/>
      <c r="Y503" s="141"/>
      <c r="Z503" s="19"/>
      <c r="AA503" s="19"/>
      <c r="AB503" s="19"/>
      <c r="AC503" s="377">
        <v>11</v>
      </c>
      <c r="AD503" s="357" t="str">
        <f t="array" ref="AD503">IF(COUNT(IF($R$5:$R$84=$AC503,IF($A$5:$A$84=AD$491,$T$5:$T$84,""),""))=0,"-",AVERAGE(IF($R$5:$R$84=$AC503,IF($A$5:$A$84=AD$491,$T$5:$T$84,""))))</f>
        <v>-</v>
      </c>
      <c r="AE503" s="357" t="str">
        <f t="array" ref="AE503">IF(COUNT(IF($R$5:$R$84=$AC503,IF($A$5:$A$84=AE$491,$T$5:$T$84,""),""))=0,"-",AVERAGE(IF($R$5:$R$84=$AC503,IF($A$5:$A$84=AE$491,$T$5:$T$84,""))))</f>
        <v>-</v>
      </c>
      <c r="AF503" s="357" t="str">
        <f t="array" ref="AF503">IF(COUNT(IF($R$5:$R$84=$AC503,IF($A$5:$A$84=AF$491,$T$5:$T$84,""),""))=0,"-",AVERAGE(IF($R$5:$R$84=$AC503,IF($A$5:$A$84=AF$491,$T$5:$T$84,""))))</f>
        <v>-</v>
      </c>
      <c r="AG503" s="357" t="str">
        <f t="array" ref="AG503">IF(COUNT(IF($R$5:$R$84=$AC503,IF($A$5:$A$84=AG$491,$T$5:$T$84,""),""))=0,"-",AVERAGE(IF($R$5:$R$84=$AC503,IF($A$5:$A$84=AG$491,$T$5:$T$84,""))))</f>
        <v>-</v>
      </c>
      <c r="AH503" s="357" t="str">
        <f t="array" ref="AH503">IF(COUNT(IF($R$5:$R$84=$AC503,IF($A$5:$A$84=AH$491,$T$5:$T$84,""),""))=0,"-",AVERAGE(IF($R$5:$R$84=$AC503,IF($A$5:$A$84=AH$491,$T$5:$T$84,""))))</f>
        <v>-</v>
      </c>
      <c r="AI503" s="357" t="str">
        <f t="array" ref="AI503">IF(COUNT(IF($R$5:$R$84=$AC503,IF($A$5:$A$84=AI$491,$T$5:$T$84,""),""))=0,"-",AVERAGE(IF($R$5:$R$84=$AC503,IF($A$5:$A$84=AI$491,$T$5:$T$84,""))))</f>
        <v>-</v>
      </c>
      <c r="AJ503" s="357" t="str">
        <f t="array" ref="AJ503">IF(COUNT(IF($R$5:$R$84=$AC503,IF($A$5:$A$84=AJ$491,$T$5:$T$84,""),""))=0,"-",AVERAGE(IF($R$5:$R$84=$AC503,IF($A$5:$A$84=AJ$491,$T$5:$T$84,""))))</f>
        <v>-</v>
      </c>
      <c r="AK503" s="357" t="str">
        <f t="array" ref="AK503">IF(COUNT(IF($R$5:$R$84=$AC503,IF($A$5:$A$84=AK$491,$T$5:$T$84,""),""))=0,"-",AVERAGE(IF($R$5:$R$84=$AC503,IF($A$5:$A$84=AK$491,$T$5:$T$84,""))))</f>
        <v>-</v>
      </c>
      <c r="AL503" s="357" t="str">
        <f t="array" ref="AL503">IF(COUNT(IF($R$5:$R$84=$AC503,IF($A$5:$A$84=AL$491,$T$5:$T$84,""),""))=0,"-",AVERAGE(IF($R$5:$R$84=$AC503,IF($A$5:$A$84=AL$491,$T$5:$T$84,""))))</f>
        <v>-</v>
      </c>
      <c r="AM503" s="357" t="str">
        <f t="array" ref="AM503">IF(COUNT(IF($R$5:$R$84=$AC503,IF($A$5:$A$84=AM$491,$T$5:$T$84,""),""))=0,"-",AVERAGE(IF($R$5:$R$84=$AC503,IF($A$5:$A$84=AM$491,$T$5:$T$84,""))))</f>
        <v>-</v>
      </c>
      <c r="AN503" s="357" t="str">
        <f t="array" ref="AN503">IF(COUNT(IF($R$5:$R$84=$AC503,IF($A$5:$A$84=AN$491,$T$5:$T$84,""),""))=0,"-",AVERAGE(IF($R$5:$R$84=$AC503,IF($A$5:$A$84=AN$491,$T$5:$T$84,""))))</f>
        <v>-</v>
      </c>
      <c r="AO503" s="357" t="str">
        <f t="array" ref="AO503">IF(COUNT(IF($R$5:$R$84=$AC503,IF($A$5:$A$84=AO$491,$T$5:$T$84,""),""))=0,"-",AVERAGE(IF($R$5:$R$84=$AC503,IF($A$5:$A$84=AO$491,$T$5:$T$84,""))))</f>
        <v>-</v>
      </c>
      <c r="AP503" s="359" t="str">
        <f t="array" ref="AP503">IF(AP481&gt;1,AVERAGE(IF($R$5:$R$84=$AC503,$T$5:$T$84,"")),"-")</f>
        <v>-</v>
      </c>
      <c r="AQ503" s="19"/>
      <c r="AR503" s="8"/>
      <c r="AS503" s="19"/>
      <c r="AT503" s="19"/>
      <c r="AU503" s="19"/>
      <c r="AV503" s="19"/>
      <c r="AW503" s="19"/>
      <c r="AX503" s="19"/>
      <c r="AY503" s="19"/>
      <c r="AZ503" s="19"/>
      <c r="BA503" s="19"/>
      <c r="BB503" s="19"/>
      <c r="BC503" s="19"/>
      <c r="BQ503" s="12"/>
      <c r="BR503" s="12"/>
      <c r="BS503" s="12"/>
      <c r="BV503" s="76"/>
      <c r="BW503" s="76"/>
      <c r="BX503" s="76"/>
      <c r="BY503" s="76"/>
      <c r="BZ503" s="76"/>
      <c r="CA503" s="76"/>
      <c r="CB503" s="76"/>
      <c r="CC503" s="76"/>
      <c r="CD503" s="76"/>
      <c r="CE503" s="76"/>
      <c r="CF503" s="76"/>
      <c r="CG503" s="76"/>
      <c r="CH503" s="76"/>
      <c r="CI503" s="76"/>
      <c r="CJ503" s="76"/>
      <c r="CK503" s="76"/>
      <c r="CL503" s="76"/>
      <c r="CM503" s="76"/>
      <c r="CN503" s="76"/>
      <c r="CO503" s="76"/>
      <c r="CP503" s="76"/>
      <c r="CQ503" s="76"/>
      <c r="CR503" s="76"/>
      <c r="CS503" s="76"/>
      <c r="CT503" s="76"/>
      <c r="CU503" s="76"/>
      <c r="CV503" s="76"/>
      <c r="CW503" s="76"/>
      <c r="CX503" s="76"/>
      <c r="CY503" s="76"/>
      <c r="CZ503" s="76"/>
      <c r="DA503" s="76"/>
      <c r="DB503" s="76"/>
      <c r="DC503" s="76"/>
      <c r="DD503" s="76"/>
      <c r="DE503" s="76"/>
      <c r="DF503" s="76"/>
      <c r="DG503" s="76"/>
      <c r="DH503" s="76"/>
      <c r="DI503" s="76"/>
      <c r="DJ503" s="76"/>
      <c r="DK503" s="76"/>
      <c r="DL503" s="76"/>
      <c r="DM503" s="76"/>
      <c r="DN503" s="76"/>
      <c r="DO503" s="76"/>
      <c r="DP503" s="76"/>
      <c r="DQ503" s="76"/>
      <c r="DR503" s="76"/>
      <c r="DS503" s="76"/>
      <c r="DT503" s="76"/>
      <c r="DU503" s="76"/>
      <c r="DV503" s="76"/>
      <c r="DW503" s="76"/>
      <c r="DX503" s="76"/>
      <c r="DY503" s="76"/>
      <c r="DZ503" s="76"/>
      <c r="EA503" s="76"/>
      <c r="EB503" s="76"/>
      <c r="EC503" s="76"/>
      <c r="ED503" s="76"/>
      <c r="EE503" s="76"/>
      <c r="EF503" s="76"/>
      <c r="EG503" s="76"/>
      <c r="EH503" s="76"/>
      <c r="EI503" s="76"/>
      <c r="EJ503" s="76"/>
      <c r="EK503" s="76"/>
      <c r="EL503" s="76"/>
      <c r="EM503" s="76"/>
      <c r="EN503" s="76"/>
      <c r="EO503" s="76"/>
      <c r="EP503" s="76"/>
      <c r="EQ503" s="76"/>
      <c r="ER503" s="76"/>
      <c r="ES503" s="76"/>
      <c r="ET503" s="76"/>
      <c r="EU503" s="76"/>
      <c r="EV503" s="76"/>
      <c r="EW503" s="76"/>
      <c r="EX503" s="76"/>
      <c r="EY503" s="76"/>
      <c r="EZ503" s="76"/>
      <c r="FA503" s="76"/>
      <c r="FB503" s="76"/>
      <c r="FC503" s="76"/>
      <c r="FD503" s="76"/>
      <c r="FE503" s="76"/>
      <c r="FF503" s="76"/>
      <c r="FG503" s="76"/>
      <c r="FH503" s="76"/>
      <c r="FI503" s="76"/>
      <c r="FJ503" s="76"/>
      <c r="FK503" s="76"/>
      <c r="FL503" s="76"/>
      <c r="FM503" s="76"/>
      <c r="FN503" s="76"/>
      <c r="FO503" s="76"/>
      <c r="FP503" s="76"/>
      <c r="FQ503" s="76"/>
      <c r="FR503" s="76"/>
      <c r="FS503" s="76"/>
      <c r="FT503" s="76"/>
      <c r="FU503" s="76"/>
      <c r="FV503" s="76"/>
      <c r="FW503" s="76"/>
      <c r="FX503" s="76"/>
      <c r="FY503" s="76"/>
      <c r="FZ503" s="76"/>
      <c r="GA503" s="76"/>
      <c r="GB503" s="76"/>
      <c r="GC503" s="76"/>
      <c r="GD503" s="76"/>
      <c r="GE503" s="76"/>
      <c r="GF503" s="76"/>
      <c r="GG503" s="76"/>
      <c r="GH503" s="76"/>
      <c r="GI503" s="76"/>
      <c r="GJ503" s="76"/>
      <c r="GK503" s="76"/>
      <c r="GL503" s="76"/>
      <c r="GM503" s="76"/>
      <c r="GN503" s="76"/>
      <c r="GO503" s="76"/>
      <c r="GP503" s="76"/>
      <c r="GQ503" s="76"/>
      <c r="GR503" s="76"/>
      <c r="GS503" s="76"/>
      <c r="GT503" s="76"/>
      <c r="GU503" s="76"/>
      <c r="GV503" s="76"/>
      <c r="GW503" s="76"/>
      <c r="GX503" s="76"/>
      <c r="GY503" s="76"/>
      <c r="GZ503" s="76"/>
      <c r="HA503" s="76"/>
      <c r="HB503" s="76"/>
      <c r="HC503" s="76"/>
      <c r="HD503" s="76"/>
      <c r="HE503" s="76"/>
      <c r="HF503" s="76"/>
      <c r="HG503" s="76"/>
      <c r="HH503" s="76"/>
      <c r="HI503" s="76"/>
      <c r="HJ503" s="76"/>
      <c r="HK503" s="76"/>
      <c r="HL503" s="76"/>
      <c r="HM503" s="76"/>
      <c r="HN503" s="76"/>
      <c r="HO503" s="76"/>
      <c r="HP503" s="76"/>
      <c r="HQ503" s="76"/>
      <c r="HR503" s="76"/>
      <c r="HS503" s="76"/>
      <c r="HT503" s="76"/>
      <c r="HU503" s="76"/>
      <c r="HV503" s="76"/>
      <c r="HW503" s="76"/>
      <c r="HX503" s="76"/>
      <c r="HY503" s="76"/>
      <c r="HZ503" s="76"/>
      <c r="IA503" s="76"/>
      <c r="IB503" s="76"/>
      <c r="IC503" s="76"/>
      <c r="ID503" s="76"/>
      <c r="IE503" s="76"/>
      <c r="IF503" s="76"/>
      <c r="IG503" s="76"/>
      <c r="IH503" s="76"/>
      <c r="II503" s="76"/>
      <c r="IJ503" s="76"/>
      <c r="IK503" s="76"/>
    </row>
    <row r="504" spans="1:245" s="125" customFormat="1">
      <c r="A504" s="19"/>
      <c r="B504" s="19"/>
      <c r="C504" s="19"/>
      <c r="D504" s="19"/>
      <c r="E504" s="89"/>
      <c r="F504" s="89"/>
      <c r="G504" s="19"/>
      <c r="H504" s="90"/>
      <c r="I504" s="90"/>
      <c r="J504" s="19"/>
      <c r="K504" s="19"/>
      <c r="L504" s="19"/>
      <c r="M504" s="19"/>
      <c r="N504" s="19"/>
      <c r="O504" s="19"/>
      <c r="P504" s="19"/>
      <c r="Q504" s="19"/>
      <c r="R504" s="141"/>
      <c r="S504" s="141"/>
      <c r="T504" s="141"/>
      <c r="U504" s="141"/>
      <c r="V504" s="141"/>
      <c r="W504" s="141"/>
      <c r="X504" s="141"/>
      <c r="Y504" s="141"/>
      <c r="Z504" s="19"/>
      <c r="AA504" s="19"/>
      <c r="AB504" s="19"/>
      <c r="AC504" s="377">
        <v>12</v>
      </c>
      <c r="AD504" s="357" t="str">
        <f t="array" ref="AD504">IF(COUNT(IF($R$5:$R$84=$AC504,IF($A$5:$A$84=AD$491,$T$5:$T$84,""),""))=0,"-",AVERAGE(IF($R$5:$R$84=$AC504,IF($A$5:$A$84=AD$491,$T$5:$T$84,""))))</f>
        <v>-</v>
      </c>
      <c r="AE504" s="357" t="str">
        <f t="array" ref="AE504">IF(COUNT(IF($R$5:$R$84=$AC504,IF($A$5:$A$84=AE$491,$T$5:$T$84,""),""))=0,"-",AVERAGE(IF($R$5:$R$84=$AC504,IF($A$5:$A$84=AE$491,$T$5:$T$84,""))))</f>
        <v>-</v>
      </c>
      <c r="AF504" s="357" t="str">
        <f t="array" ref="AF504">IF(COUNT(IF($R$5:$R$84=$AC504,IF($A$5:$A$84=AF$491,$T$5:$T$84,""),""))=0,"-",AVERAGE(IF($R$5:$R$84=$AC504,IF($A$5:$A$84=AF$491,$T$5:$T$84,""))))</f>
        <v>-</v>
      </c>
      <c r="AG504" s="357" t="str">
        <f t="array" ref="AG504">IF(COUNT(IF($R$5:$R$84=$AC504,IF($A$5:$A$84=AG$491,$T$5:$T$84,""),""))=0,"-",AVERAGE(IF($R$5:$R$84=$AC504,IF($A$5:$A$84=AG$491,$T$5:$T$84,""))))</f>
        <v>-</v>
      </c>
      <c r="AH504" s="357" t="str">
        <f t="array" ref="AH504">IF(COUNT(IF($R$5:$R$84=$AC504,IF($A$5:$A$84=AH$491,$T$5:$T$84,""),""))=0,"-",AVERAGE(IF($R$5:$R$84=$AC504,IF($A$5:$A$84=AH$491,$T$5:$T$84,""))))</f>
        <v>-</v>
      </c>
      <c r="AI504" s="357" t="str">
        <f t="array" ref="AI504">IF(COUNT(IF($R$5:$R$84=$AC504,IF($A$5:$A$84=AI$491,$T$5:$T$84,""),""))=0,"-",AVERAGE(IF($R$5:$R$84=$AC504,IF($A$5:$A$84=AI$491,$T$5:$T$84,""))))</f>
        <v>-</v>
      </c>
      <c r="AJ504" s="357" t="str">
        <f t="array" ref="AJ504">IF(COUNT(IF($R$5:$R$84=$AC504,IF($A$5:$A$84=AJ$491,$T$5:$T$84,""),""))=0,"-",AVERAGE(IF($R$5:$R$84=$AC504,IF($A$5:$A$84=AJ$491,$T$5:$T$84,""))))</f>
        <v>-</v>
      </c>
      <c r="AK504" s="357" t="str">
        <f t="array" ref="AK504">IF(COUNT(IF($R$5:$R$84=$AC504,IF($A$5:$A$84=AK$491,$T$5:$T$84,""),""))=0,"-",AVERAGE(IF($R$5:$R$84=$AC504,IF($A$5:$A$84=AK$491,$T$5:$T$84,""))))</f>
        <v>-</v>
      </c>
      <c r="AL504" s="357" t="str">
        <f t="array" ref="AL504">IF(COUNT(IF($R$5:$R$84=$AC504,IF($A$5:$A$84=AL$491,$T$5:$T$84,""),""))=0,"-",AVERAGE(IF($R$5:$R$84=$AC504,IF($A$5:$A$84=AL$491,$T$5:$T$84,""))))</f>
        <v>-</v>
      </c>
      <c r="AM504" s="357" t="str">
        <f t="array" ref="AM504">IF(COUNT(IF($R$5:$R$84=$AC504,IF($A$5:$A$84=AM$491,$T$5:$T$84,""),""))=0,"-",AVERAGE(IF($R$5:$R$84=$AC504,IF($A$5:$A$84=AM$491,$T$5:$T$84,""))))</f>
        <v>-</v>
      </c>
      <c r="AN504" s="357" t="str">
        <f t="array" ref="AN504">IF(COUNT(IF($R$5:$R$84=$AC504,IF($A$5:$A$84=AN$491,$T$5:$T$84,""),""))=0,"-",AVERAGE(IF($R$5:$R$84=$AC504,IF($A$5:$A$84=AN$491,$T$5:$T$84,""))))</f>
        <v>-</v>
      </c>
      <c r="AO504" s="357" t="str">
        <f t="array" ref="AO504">IF(COUNT(IF($R$5:$R$84=$AC504,IF($A$5:$A$84=AO$491,$T$5:$T$84,""),""))=0,"-",AVERAGE(IF($R$5:$R$84=$AC504,IF($A$5:$A$84=AO$491,$T$5:$T$84,""))))</f>
        <v>-</v>
      </c>
      <c r="AP504" s="359" t="str">
        <f t="array" ref="AP504">IF(AP482&gt;1,AVERAGE(IF($R$5:$R$84=$AC504,$T$5:$T$84,"")),"-")</f>
        <v>-</v>
      </c>
      <c r="AQ504" s="19"/>
      <c r="AR504" s="8"/>
      <c r="AS504" s="19"/>
      <c r="AT504" s="19"/>
      <c r="AU504" s="19"/>
      <c r="AV504" s="19"/>
      <c r="AW504" s="19"/>
      <c r="AX504" s="19"/>
      <c r="AY504" s="19"/>
      <c r="AZ504" s="19"/>
      <c r="BA504" s="19"/>
      <c r="BB504" s="19"/>
      <c r="BC504" s="19"/>
      <c r="BQ504" s="12"/>
      <c r="BR504" s="12"/>
      <c r="BS504" s="12"/>
      <c r="BV504" s="76"/>
      <c r="BW504" s="76"/>
      <c r="BX504" s="76"/>
      <c r="BY504" s="76"/>
      <c r="BZ504" s="76"/>
      <c r="CA504" s="76"/>
      <c r="CB504" s="76"/>
      <c r="CC504" s="76"/>
      <c r="CD504" s="76"/>
      <c r="CE504" s="76"/>
      <c r="CF504" s="76"/>
      <c r="CG504" s="76"/>
      <c r="CH504" s="76"/>
      <c r="CI504" s="76"/>
      <c r="CJ504" s="76"/>
      <c r="CK504" s="76"/>
      <c r="CL504" s="76"/>
      <c r="CM504" s="76"/>
      <c r="CN504" s="76"/>
      <c r="CO504" s="76"/>
      <c r="CP504" s="76"/>
      <c r="CQ504" s="76"/>
      <c r="CR504" s="76"/>
      <c r="CS504" s="76"/>
      <c r="CT504" s="76"/>
      <c r="CU504" s="76"/>
      <c r="CV504" s="76"/>
      <c r="CW504" s="76"/>
      <c r="CX504" s="76"/>
      <c r="CY504" s="76"/>
      <c r="CZ504" s="76"/>
      <c r="DA504" s="76"/>
      <c r="DB504" s="76"/>
      <c r="DC504" s="76"/>
      <c r="DD504" s="76"/>
      <c r="DE504" s="76"/>
      <c r="DF504" s="76"/>
      <c r="DG504" s="76"/>
      <c r="DH504" s="76"/>
      <c r="DI504" s="76"/>
      <c r="DJ504" s="76"/>
      <c r="DK504" s="76"/>
      <c r="DL504" s="76"/>
      <c r="DM504" s="76"/>
      <c r="DN504" s="76"/>
      <c r="DO504" s="76"/>
      <c r="DP504" s="76"/>
      <c r="DQ504" s="76"/>
      <c r="DR504" s="76"/>
      <c r="DS504" s="76"/>
      <c r="DT504" s="76"/>
      <c r="DU504" s="76"/>
      <c r="DV504" s="76"/>
      <c r="DW504" s="76"/>
      <c r="DX504" s="76"/>
      <c r="DY504" s="76"/>
      <c r="DZ504" s="76"/>
      <c r="EA504" s="76"/>
      <c r="EB504" s="76"/>
      <c r="EC504" s="76"/>
      <c r="ED504" s="76"/>
      <c r="EE504" s="76"/>
      <c r="EF504" s="76"/>
      <c r="EG504" s="76"/>
      <c r="EH504" s="76"/>
      <c r="EI504" s="76"/>
      <c r="EJ504" s="76"/>
      <c r="EK504" s="76"/>
      <c r="EL504" s="76"/>
      <c r="EM504" s="76"/>
      <c r="EN504" s="76"/>
      <c r="EO504" s="76"/>
      <c r="EP504" s="76"/>
      <c r="EQ504" s="76"/>
      <c r="ER504" s="76"/>
      <c r="ES504" s="76"/>
      <c r="ET504" s="76"/>
      <c r="EU504" s="76"/>
      <c r="EV504" s="76"/>
      <c r="EW504" s="76"/>
      <c r="EX504" s="76"/>
      <c r="EY504" s="76"/>
      <c r="EZ504" s="76"/>
      <c r="FA504" s="76"/>
      <c r="FB504" s="76"/>
      <c r="FC504" s="76"/>
      <c r="FD504" s="76"/>
      <c r="FE504" s="76"/>
      <c r="FF504" s="76"/>
      <c r="FG504" s="76"/>
      <c r="FH504" s="76"/>
      <c r="FI504" s="76"/>
      <c r="FJ504" s="76"/>
      <c r="FK504" s="76"/>
      <c r="FL504" s="76"/>
      <c r="FM504" s="76"/>
      <c r="FN504" s="76"/>
      <c r="FO504" s="76"/>
      <c r="FP504" s="76"/>
      <c r="FQ504" s="76"/>
      <c r="FR504" s="76"/>
      <c r="FS504" s="76"/>
      <c r="FT504" s="76"/>
      <c r="FU504" s="76"/>
      <c r="FV504" s="76"/>
      <c r="FW504" s="76"/>
      <c r="FX504" s="76"/>
      <c r="FY504" s="76"/>
      <c r="FZ504" s="76"/>
      <c r="GA504" s="76"/>
      <c r="GB504" s="76"/>
      <c r="GC504" s="76"/>
      <c r="GD504" s="76"/>
      <c r="GE504" s="76"/>
      <c r="GF504" s="76"/>
      <c r="GG504" s="76"/>
      <c r="GH504" s="76"/>
      <c r="GI504" s="76"/>
      <c r="GJ504" s="76"/>
      <c r="GK504" s="76"/>
      <c r="GL504" s="76"/>
      <c r="GM504" s="76"/>
      <c r="GN504" s="76"/>
      <c r="GO504" s="76"/>
      <c r="GP504" s="76"/>
      <c r="GQ504" s="76"/>
      <c r="GR504" s="76"/>
      <c r="GS504" s="76"/>
      <c r="GT504" s="76"/>
      <c r="GU504" s="76"/>
      <c r="GV504" s="76"/>
      <c r="GW504" s="76"/>
      <c r="GX504" s="76"/>
      <c r="GY504" s="76"/>
      <c r="GZ504" s="76"/>
      <c r="HA504" s="76"/>
      <c r="HB504" s="76"/>
      <c r="HC504" s="76"/>
      <c r="HD504" s="76"/>
      <c r="HE504" s="76"/>
      <c r="HF504" s="76"/>
      <c r="HG504" s="76"/>
      <c r="HH504" s="76"/>
      <c r="HI504" s="76"/>
      <c r="HJ504" s="76"/>
      <c r="HK504" s="76"/>
      <c r="HL504" s="76"/>
      <c r="HM504" s="76"/>
      <c r="HN504" s="76"/>
      <c r="HO504" s="76"/>
      <c r="HP504" s="76"/>
      <c r="HQ504" s="76"/>
      <c r="HR504" s="76"/>
      <c r="HS504" s="76"/>
      <c r="HT504" s="76"/>
      <c r="HU504" s="76"/>
      <c r="HV504" s="76"/>
      <c r="HW504" s="76"/>
      <c r="HX504" s="76"/>
      <c r="HY504" s="76"/>
      <c r="HZ504" s="76"/>
      <c r="IA504" s="76"/>
      <c r="IB504" s="76"/>
      <c r="IC504" s="76"/>
      <c r="ID504" s="76"/>
      <c r="IE504" s="76"/>
      <c r="IF504" s="76"/>
      <c r="IG504" s="76"/>
      <c r="IH504" s="76"/>
      <c r="II504" s="76"/>
      <c r="IJ504" s="76"/>
      <c r="IK504" s="76"/>
    </row>
    <row r="505" spans="1:245" s="125" customFormat="1">
      <c r="A505" s="19"/>
      <c r="B505" s="19"/>
      <c r="C505" s="19"/>
      <c r="D505" s="19"/>
      <c r="E505" s="89"/>
      <c r="F505" s="89"/>
      <c r="G505" s="19"/>
      <c r="H505" s="90"/>
      <c r="I505" s="90"/>
      <c r="J505" s="19"/>
      <c r="K505" s="19"/>
      <c r="L505" s="19"/>
      <c r="M505" s="19"/>
      <c r="N505" s="19"/>
      <c r="O505" s="19"/>
      <c r="P505" s="19"/>
      <c r="Q505" s="19"/>
      <c r="R505" s="141"/>
      <c r="S505" s="141"/>
      <c r="T505" s="141"/>
      <c r="U505" s="141"/>
      <c r="V505" s="141"/>
      <c r="W505" s="141"/>
      <c r="X505" s="141"/>
      <c r="Y505" s="141"/>
      <c r="Z505" s="19"/>
      <c r="AA505" s="19"/>
      <c r="AB505" s="19"/>
      <c r="AC505" s="377">
        <v>13</v>
      </c>
      <c r="AD505" s="357" t="str">
        <f t="array" ref="AD505">IF(COUNT(IF($R$5:$R$84=$AC505,IF($A$5:$A$84=AD$491,$T$5:$T$84,""),""))=0,"-",AVERAGE(IF($R$5:$R$84=$AC505,IF($A$5:$A$84=AD$491,$T$5:$T$84,""))))</f>
        <v>-</v>
      </c>
      <c r="AE505" s="357" t="str">
        <f t="array" ref="AE505">IF(COUNT(IF($R$5:$R$84=$AC505,IF($A$5:$A$84=AE$491,$T$5:$T$84,""),""))=0,"-",AVERAGE(IF($R$5:$R$84=$AC505,IF($A$5:$A$84=AE$491,$T$5:$T$84,""))))</f>
        <v>-</v>
      </c>
      <c r="AF505" s="357" t="str">
        <f t="array" ref="AF505">IF(COUNT(IF($R$5:$R$84=$AC505,IF($A$5:$A$84=AF$491,$T$5:$T$84,""),""))=0,"-",AVERAGE(IF($R$5:$R$84=$AC505,IF($A$5:$A$84=AF$491,$T$5:$T$84,""))))</f>
        <v>-</v>
      </c>
      <c r="AG505" s="357" t="str">
        <f t="array" ref="AG505">IF(COUNT(IF($R$5:$R$84=$AC505,IF($A$5:$A$84=AG$491,$T$5:$T$84,""),""))=0,"-",AVERAGE(IF($R$5:$R$84=$AC505,IF($A$5:$A$84=AG$491,$T$5:$T$84,""))))</f>
        <v>-</v>
      </c>
      <c r="AH505" s="357" t="str">
        <f t="array" ref="AH505">IF(COUNT(IF($R$5:$R$84=$AC505,IF($A$5:$A$84=AH$491,$T$5:$T$84,""),""))=0,"-",AVERAGE(IF($R$5:$R$84=$AC505,IF($A$5:$A$84=AH$491,$T$5:$T$84,""))))</f>
        <v>-</v>
      </c>
      <c r="AI505" s="357" t="str">
        <f t="array" ref="AI505">IF(COUNT(IF($R$5:$R$84=$AC505,IF($A$5:$A$84=AI$491,$T$5:$T$84,""),""))=0,"-",AVERAGE(IF($R$5:$R$84=$AC505,IF($A$5:$A$84=AI$491,$T$5:$T$84,""))))</f>
        <v>-</v>
      </c>
      <c r="AJ505" s="357" t="str">
        <f t="array" ref="AJ505">IF(COUNT(IF($R$5:$R$84=$AC505,IF($A$5:$A$84=AJ$491,$T$5:$T$84,""),""))=0,"-",AVERAGE(IF($R$5:$R$84=$AC505,IF($A$5:$A$84=AJ$491,$T$5:$T$84,""))))</f>
        <v>-</v>
      </c>
      <c r="AK505" s="357" t="str">
        <f t="array" ref="AK505">IF(COUNT(IF($R$5:$R$84=$AC505,IF($A$5:$A$84=AK$491,$T$5:$T$84,""),""))=0,"-",AVERAGE(IF($R$5:$R$84=$AC505,IF($A$5:$A$84=AK$491,$T$5:$T$84,""))))</f>
        <v>-</v>
      </c>
      <c r="AL505" s="357" t="str">
        <f t="array" ref="AL505">IF(COUNT(IF($R$5:$R$84=$AC505,IF($A$5:$A$84=AL$491,$T$5:$T$84,""),""))=0,"-",AVERAGE(IF($R$5:$R$84=$AC505,IF($A$5:$A$84=AL$491,$T$5:$T$84,""))))</f>
        <v>-</v>
      </c>
      <c r="AM505" s="357" t="str">
        <f t="array" ref="AM505">IF(COUNT(IF($R$5:$R$84=$AC505,IF($A$5:$A$84=AM$491,$T$5:$T$84,""),""))=0,"-",AVERAGE(IF($R$5:$R$84=$AC505,IF($A$5:$A$84=AM$491,$T$5:$T$84,""))))</f>
        <v>-</v>
      </c>
      <c r="AN505" s="357" t="str">
        <f t="array" ref="AN505">IF(COUNT(IF($R$5:$R$84=$AC505,IF($A$5:$A$84=AN$491,$T$5:$T$84,""),""))=0,"-",AVERAGE(IF($R$5:$R$84=$AC505,IF($A$5:$A$84=AN$491,$T$5:$T$84,""))))</f>
        <v>-</v>
      </c>
      <c r="AO505" s="357" t="str">
        <f t="array" ref="AO505">IF(COUNT(IF($R$5:$R$84=$AC505,IF($A$5:$A$84=AO$491,$T$5:$T$84,""),""))=0,"-",AVERAGE(IF($R$5:$R$84=$AC505,IF($A$5:$A$84=AO$491,$T$5:$T$84,""))))</f>
        <v>-</v>
      </c>
      <c r="AP505" s="359" t="str">
        <f t="array" ref="AP505">IF(AP483&gt;1,AVERAGE(IF($R$5:$R$84=$AC505,$T$5:$T$84,"")),"-")</f>
        <v>-</v>
      </c>
      <c r="AQ505" s="19"/>
      <c r="AR505" s="8"/>
      <c r="AS505" s="19"/>
      <c r="AT505" s="19"/>
      <c r="AU505" s="19"/>
      <c r="AV505" s="19"/>
      <c r="AW505" s="19"/>
      <c r="AX505" s="19"/>
      <c r="AY505" s="19"/>
      <c r="AZ505" s="19"/>
      <c r="BA505" s="19"/>
      <c r="BB505" s="19"/>
      <c r="BC505" s="19"/>
      <c r="BQ505" s="12"/>
      <c r="BR505" s="12"/>
      <c r="BS505" s="12"/>
      <c r="BV505" s="76"/>
      <c r="BW505" s="76"/>
      <c r="BX505" s="76"/>
      <c r="BY505" s="76"/>
      <c r="BZ505" s="76"/>
      <c r="CA505" s="76"/>
      <c r="CB505" s="76"/>
      <c r="CC505" s="76"/>
      <c r="CD505" s="76"/>
      <c r="CE505" s="76"/>
      <c r="CF505" s="76"/>
      <c r="CG505" s="76"/>
      <c r="CH505" s="76"/>
      <c r="CI505" s="76"/>
      <c r="CJ505" s="76"/>
      <c r="CK505" s="76"/>
      <c r="CL505" s="76"/>
      <c r="CM505" s="76"/>
      <c r="CN505" s="76"/>
      <c r="CO505" s="76"/>
      <c r="CP505" s="76"/>
      <c r="CQ505" s="76"/>
      <c r="CR505" s="76"/>
      <c r="CS505" s="76"/>
      <c r="CT505" s="76"/>
      <c r="CU505" s="76"/>
      <c r="CV505" s="76"/>
      <c r="CW505" s="76"/>
      <c r="CX505" s="76"/>
      <c r="CY505" s="76"/>
      <c r="CZ505" s="76"/>
      <c r="DA505" s="76"/>
      <c r="DB505" s="76"/>
      <c r="DC505" s="76"/>
      <c r="DD505" s="76"/>
      <c r="DE505" s="76"/>
      <c r="DF505" s="76"/>
      <c r="DG505" s="76"/>
      <c r="DH505" s="76"/>
      <c r="DI505" s="76"/>
      <c r="DJ505" s="76"/>
      <c r="DK505" s="76"/>
      <c r="DL505" s="76"/>
      <c r="DM505" s="76"/>
      <c r="DN505" s="76"/>
      <c r="DO505" s="76"/>
      <c r="DP505" s="76"/>
      <c r="DQ505" s="76"/>
      <c r="DR505" s="76"/>
      <c r="DS505" s="76"/>
      <c r="DT505" s="76"/>
      <c r="DU505" s="76"/>
      <c r="DV505" s="76"/>
      <c r="DW505" s="76"/>
      <c r="DX505" s="76"/>
      <c r="DY505" s="76"/>
      <c r="DZ505" s="76"/>
      <c r="EA505" s="76"/>
      <c r="EB505" s="76"/>
      <c r="EC505" s="76"/>
      <c r="ED505" s="76"/>
      <c r="EE505" s="76"/>
      <c r="EF505" s="76"/>
      <c r="EG505" s="76"/>
      <c r="EH505" s="76"/>
      <c r="EI505" s="76"/>
      <c r="EJ505" s="76"/>
      <c r="EK505" s="76"/>
      <c r="EL505" s="76"/>
      <c r="EM505" s="76"/>
      <c r="EN505" s="76"/>
      <c r="EO505" s="76"/>
      <c r="EP505" s="76"/>
      <c r="EQ505" s="76"/>
      <c r="ER505" s="76"/>
      <c r="ES505" s="76"/>
      <c r="ET505" s="76"/>
      <c r="EU505" s="76"/>
      <c r="EV505" s="76"/>
      <c r="EW505" s="76"/>
      <c r="EX505" s="76"/>
      <c r="EY505" s="76"/>
      <c r="EZ505" s="76"/>
      <c r="FA505" s="76"/>
      <c r="FB505" s="76"/>
      <c r="FC505" s="76"/>
      <c r="FD505" s="76"/>
      <c r="FE505" s="76"/>
      <c r="FF505" s="76"/>
      <c r="FG505" s="76"/>
      <c r="FH505" s="76"/>
      <c r="FI505" s="76"/>
      <c r="FJ505" s="76"/>
      <c r="FK505" s="76"/>
      <c r="FL505" s="76"/>
      <c r="FM505" s="76"/>
      <c r="FN505" s="76"/>
      <c r="FO505" s="76"/>
      <c r="FP505" s="76"/>
      <c r="FQ505" s="76"/>
      <c r="FR505" s="76"/>
      <c r="FS505" s="76"/>
      <c r="FT505" s="76"/>
      <c r="FU505" s="76"/>
      <c r="FV505" s="76"/>
      <c r="FW505" s="76"/>
      <c r="FX505" s="76"/>
      <c r="FY505" s="76"/>
      <c r="FZ505" s="76"/>
      <c r="GA505" s="76"/>
      <c r="GB505" s="76"/>
      <c r="GC505" s="76"/>
      <c r="GD505" s="76"/>
      <c r="GE505" s="76"/>
      <c r="GF505" s="76"/>
      <c r="GG505" s="76"/>
      <c r="GH505" s="76"/>
      <c r="GI505" s="76"/>
      <c r="GJ505" s="76"/>
      <c r="GK505" s="76"/>
      <c r="GL505" s="76"/>
      <c r="GM505" s="76"/>
      <c r="GN505" s="76"/>
      <c r="GO505" s="76"/>
      <c r="GP505" s="76"/>
      <c r="GQ505" s="76"/>
      <c r="GR505" s="76"/>
      <c r="GS505" s="76"/>
      <c r="GT505" s="76"/>
      <c r="GU505" s="76"/>
      <c r="GV505" s="76"/>
      <c r="GW505" s="76"/>
      <c r="GX505" s="76"/>
      <c r="GY505" s="76"/>
      <c r="GZ505" s="76"/>
      <c r="HA505" s="76"/>
      <c r="HB505" s="76"/>
      <c r="HC505" s="76"/>
      <c r="HD505" s="76"/>
      <c r="HE505" s="76"/>
      <c r="HF505" s="76"/>
      <c r="HG505" s="76"/>
      <c r="HH505" s="76"/>
      <c r="HI505" s="76"/>
      <c r="HJ505" s="76"/>
      <c r="HK505" s="76"/>
      <c r="HL505" s="76"/>
      <c r="HM505" s="76"/>
      <c r="HN505" s="76"/>
      <c r="HO505" s="76"/>
      <c r="HP505" s="76"/>
      <c r="HQ505" s="76"/>
      <c r="HR505" s="76"/>
      <c r="HS505" s="76"/>
      <c r="HT505" s="76"/>
      <c r="HU505" s="76"/>
      <c r="HV505" s="76"/>
      <c r="HW505" s="76"/>
      <c r="HX505" s="76"/>
      <c r="HY505" s="76"/>
      <c r="HZ505" s="76"/>
      <c r="IA505" s="76"/>
      <c r="IB505" s="76"/>
      <c r="IC505" s="76"/>
      <c r="ID505" s="76"/>
      <c r="IE505" s="76"/>
      <c r="IF505" s="76"/>
      <c r="IG505" s="76"/>
      <c r="IH505" s="76"/>
      <c r="II505" s="76"/>
      <c r="IJ505" s="76"/>
      <c r="IK505" s="76"/>
    </row>
    <row r="506" spans="1:245" s="125" customFormat="1">
      <c r="A506" s="19"/>
      <c r="B506" s="19"/>
      <c r="C506" s="19"/>
      <c r="D506" s="19"/>
      <c r="E506" s="89"/>
      <c r="F506" s="89"/>
      <c r="G506" s="19"/>
      <c r="H506" s="90"/>
      <c r="I506" s="90"/>
      <c r="J506" s="19"/>
      <c r="K506" s="19"/>
      <c r="L506" s="19"/>
      <c r="M506" s="19"/>
      <c r="N506" s="19"/>
      <c r="O506" s="19"/>
      <c r="P506" s="19"/>
      <c r="Q506" s="19"/>
      <c r="R506" s="141"/>
      <c r="S506" s="141"/>
      <c r="T506" s="141"/>
      <c r="U506" s="141"/>
      <c r="V506" s="141"/>
      <c r="W506" s="141"/>
      <c r="X506" s="141"/>
      <c r="Y506" s="141"/>
      <c r="Z506" s="19"/>
      <c r="AA506" s="19"/>
      <c r="AB506" s="19"/>
      <c r="AC506" s="377">
        <v>14</v>
      </c>
      <c r="AD506" s="357" t="str">
        <f t="array" ref="AD506">IF(COUNT(IF($R$5:$R$84=$AC506,IF($A$5:$A$84=AD$491,$T$5:$T$84,""),""))=0,"-",AVERAGE(IF($R$5:$R$84=$AC506,IF($A$5:$A$84=AD$491,$T$5:$T$84,""))))</f>
        <v>-</v>
      </c>
      <c r="AE506" s="357" t="str">
        <f t="array" ref="AE506">IF(COUNT(IF($R$5:$R$84=$AC506,IF($A$5:$A$84=AE$491,$T$5:$T$84,""),""))=0,"-",AVERAGE(IF($R$5:$R$84=$AC506,IF($A$5:$A$84=AE$491,$T$5:$T$84,""))))</f>
        <v>-</v>
      </c>
      <c r="AF506" s="357" t="str">
        <f t="array" ref="AF506">IF(COUNT(IF($R$5:$R$84=$AC506,IF($A$5:$A$84=AF$491,$T$5:$T$84,""),""))=0,"-",AVERAGE(IF($R$5:$R$84=$AC506,IF($A$5:$A$84=AF$491,$T$5:$T$84,""))))</f>
        <v>-</v>
      </c>
      <c r="AG506" s="357" t="str">
        <f t="array" ref="AG506">IF(COUNT(IF($R$5:$R$84=$AC506,IF($A$5:$A$84=AG$491,$T$5:$T$84,""),""))=0,"-",AVERAGE(IF($R$5:$R$84=$AC506,IF($A$5:$A$84=AG$491,$T$5:$T$84,""))))</f>
        <v>-</v>
      </c>
      <c r="AH506" s="357" t="str">
        <f t="array" ref="AH506">IF(COUNT(IF($R$5:$R$84=$AC506,IF($A$5:$A$84=AH$491,$T$5:$T$84,""),""))=0,"-",AVERAGE(IF($R$5:$R$84=$AC506,IF($A$5:$A$84=AH$491,$T$5:$T$84,""))))</f>
        <v>-</v>
      </c>
      <c r="AI506" s="357" t="str">
        <f t="array" ref="AI506">IF(COUNT(IF($R$5:$R$84=$AC506,IF($A$5:$A$84=AI$491,$T$5:$T$84,""),""))=0,"-",AVERAGE(IF($R$5:$R$84=$AC506,IF($A$5:$A$84=AI$491,$T$5:$T$84,""))))</f>
        <v>-</v>
      </c>
      <c r="AJ506" s="357" t="str">
        <f t="array" ref="AJ506">IF(COUNT(IF($R$5:$R$84=$AC506,IF($A$5:$A$84=AJ$491,$T$5:$T$84,""),""))=0,"-",AVERAGE(IF($R$5:$R$84=$AC506,IF($A$5:$A$84=AJ$491,$T$5:$T$84,""))))</f>
        <v>-</v>
      </c>
      <c r="AK506" s="357" t="str">
        <f t="array" ref="AK506">IF(COUNT(IF($R$5:$R$84=$AC506,IF($A$5:$A$84=AK$491,$T$5:$T$84,""),""))=0,"-",AVERAGE(IF($R$5:$R$84=$AC506,IF($A$5:$A$84=AK$491,$T$5:$T$84,""))))</f>
        <v>-</v>
      </c>
      <c r="AL506" s="357" t="str">
        <f t="array" ref="AL506">IF(COUNT(IF($R$5:$R$84=$AC506,IF($A$5:$A$84=AL$491,$T$5:$T$84,""),""))=0,"-",AVERAGE(IF($R$5:$R$84=$AC506,IF($A$5:$A$84=AL$491,$T$5:$T$84,""))))</f>
        <v>-</v>
      </c>
      <c r="AM506" s="357" t="str">
        <f t="array" ref="AM506">IF(COUNT(IF($R$5:$R$84=$AC506,IF($A$5:$A$84=AM$491,$T$5:$T$84,""),""))=0,"-",AVERAGE(IF($R$5:$R$84=$AC506,IF($A$5:$A$84=AM$491,$T$5:$T$84,""))))</f>
        <v>-</v>
      </c>
      <c r="AN506" s="357" t="str">
        <f t="array" ref="AN506">IF(COUNT(IF($R$5:$R$84=$AC506,IF($A$5:$A$84=AN$491,$T$5:$T$84,""),""))=0,"-",AVERAGE(IF($R$5:$R$84=$AC506,IF($A$5:$A$84=AN$491,$T$5:$T$84,""))))</f>
        <v>-</v>
      </c>
      <c r="AO506" s="357" t="str">
        <f t="array" ref="AO506">IF(COUNT(IF($R$5:$R$84=$AC506,IF($A$5:$A$84=AO$491,$T$5:$T$84,""),""))=0,"-",AVERAGE(IF($R$5:$R$84=$AC506,IF($A$5:$A$84=AO$491,$T$5:$T$84,""))))</f>
        <v>-</v>
      </c>
      <c r="AP506" s="359" t="str">
        <f t="array" ref="AP506">IF(AP484&gt;1,AVERAGE(IF($R$5:$R$84=$AC506,$T$5:$T$84,"")),"-")</f>
        <v>-</v>
      </c>
      <c r="AQ506" s="19"/>
      <c r="AR506" s="8"/>
      <c r="AS506" s="19"/>
      <c r="AT506" s="19"/>
      <c r="AU506" s="19"/>
      <c r="AV506" s="19"/>
      <c r="AW506" s="19"/>
      <c r="AX506" s="19"/>
      <c r="AY506" s="19"/>
      <c r="AZ506" s="19"/>
      <c r="BA506" s="19"/>
      <c r="BB506" s="19"/>
      <c r="BC506" s="19"/>
      <c r="BQ506" s="12"/>
      <c r="BR506" s="12"/>
      <c r="BS506" s="12"/>
      <c r="BV506" s="76"/>
      <c r="BW506" s="76"/>
      <c r="BX506" s="76"/>
      <c r="BY506" s="76"/>
      <c r="BZ506" s="76"/>
      <c r="CA506" s="76"/>
      <c r="CB506" s="76"/>
      <c r="CC506" s="76"/>
      <c r="CD506" s="76"/>
      <c r="CE506" s="76"/>
      <c r="CF506" s="76"/>
      <c r="CG506" s="76"/>
      <c r="CH506" s="76"/>
      <c r="CI506" s="76"/>
      <c r="CJ506" s="76"/>
      <c r="CK506" s="76"/>
      <c r="CL506" s="76"/>
      <c r="CM506" s="76"/>
      <c r="CN506" s="76"/>
      <c r="CO506" s="76"/>
      <c r="CP506" s="76"/>
      <c r="CQ506" s="76"/>
      <c r="CR506" s="76"/>
      <c r="CS506" s="76"/>
      <c r="CT506" s="76"/>
      <c r="CU506" s="76"/>
      <c r="CV506" s="76"/>
      <c r="CW506" s="76"/>
      <c r="CX506" s="76"/>
      <c r="CY506" s="76"/>
      <c r="CZ506" s="76"/>
      <c r="DA506" s="76"/>
      <c r="DB506" s="76"/>
      <c r="DC506" s="76"/>
      <c r="DD506" s="76"/>
      <c r="DE506" s="76"/>
      <c r="DF506" s="76"/>
      <c r="DG506" s="76"/>
      <c r="DH506" s="76"/>
      <c r="DI506" s="76"/>
      <c r="DJ506" s="76"/>
      <c r="DK506" s="76"/>
      <c r="DL506" s="76"/>
      <c r="DM506" s="76"/>
      <c r="DN506" s="76"/>
      <c r="DO506" s="76"/>
      <c r="DP506" s="76"/>
      <c r="DQ506" s="76"/>
      <c r="DR506" s="76"/>
      <c r="DS506" s="76"/>
      <c r="DT506" s="76"/>
      <c r="DU506" s="76"/>
      <c r="DV506" s="76"/>
      <c r="DW506" s="76"/>
      <c r="DX506" s="76"/>
      <c r="DY506" s="76"/>
      <c r="DZ506" s="76"/>
      <c r="EA506" s="76"/>
      <c r="EB506" s="76"/>
      <c r="EC506" s="76"/>
      <c r="ED506" s="76"/>
      <c r="EE506" s="76"/>
      <c r="EF506" s="76"/>
      <c r="EG506" s="76"/>
      <c r="EH506" s="76"/>
      <c r="EI506" s="76"/>
      <c r="EJ506" s="76"/>
      <c r="EK506" s="76"/>
      <c r="EL506" s="76"/>
      <c r="EM506" s="76"/>
      <c r="EN506" s="76"/>
      <c r="EO506" s="76"/>
      <c r="EP506" s="76"/>
      <c r="EQ506" s="76"/>
      <c r="ER506" s="76"/>
      <c r="ES506" s="76"/>
      <c r="ET506" s="76"/>
      <c r="EU506" s="76"/>
      <c r="EV506" s="76"/>
      <c r="EW506" s="76"/>
      <c r="EX506" s="76"/>
      <c r="EY506" s="76"/>
      <c r="EZ506" s="76"/>
      <c r="FA506" s="76"/>
      <c r="FB506" s="76"/>
      <c r="FC506" s="76"/>
      <c r="FD506" s="76"/>
      <c r="FE506" s="76"/>
      <c r="FF506" s="76"/>
      <c r="FG506" s="76"/>
      <c r="FH506" s="76"/>
      <c r="FI506" s="76"/>
      <c r="FJ506" s="76"/>
      <c r="FK506" s="76"/>
      <c r="FL506" s="76"/>
      <c r="FM506" s="76"/>
      <c r="FN506" s="76"/>
      <c r="FO506" s="76"/>
      <c r="FP506" s="76"/>
      <c r="FQ506" s="76"/>
      <c r="FR506" s="76"/>
      <c r="FS506" s="76"/>
      <c r="FT506" s="76"/>
      <c r="FU506" s="76"/>
      <c r="FV506" s="76"/>
      <c r="FW506" s="76"/>
      <c r="FX506" s="76"/>
      <c r="FY506" s="76"/>
      <c r="FZ506" s="76"/>
      <c r="GA506" s="76"/>
      <c r="GB506" s="76"/>
      <c r="GC506" s="76"/>
      <c r="GD506" s="76"/>
      <c r="GE506" s="76"/>
      <c r="GF506" s="76"/>
      <c r="GG506" s="76"/>
      <c r="GH506" s="76"/>
      <c r="GI506" s="76"/>
      <c r="GJ506" s="76"/>
      <c r="GK506" s="76"/>
      <c r="GL506" s="76"/>
      <c r="GM506" s="76"/>
      <c r="GN506" s="76"/>
      <c r="GO506" s="76"/>
      <c r="GP506" s="76"/>
      <c r="GQ506" s="76"/>
      <c r="GR506" s="76"/>
      <c r="GS506" s="76"/>
      <c r="GT506" s="76"/>
      <c r="GU506" s="76"/>
      <c r="GV506" s="76"/>
      <c r="GW506" s="76"/>
      <c r="GX506" s="76"/>
      <c r="GY506" s="76"/>
      <c r="GZ506" s="76"/>
      <c r="HA506" s="76"/>
      <c r="HB506" s="76"/>
      <c r="HC506" s="76"/>
      <c r="HD506" s="76"/>
      <c r="HE506" s="76"/>
      <c r="HF506" s="76"/>
      <c r="HG506" s="76"/>
      <c r="HH506" s="76"/>
      <c r="HI506" s="76"/>
      <c r="HJ506" s="76"/>
      <c r="HK506" s="76"/>
      <c r="HL506" s="76"/>
      <c r="HM506" s="76"/>
      <c r="HN506" s="76"/>
      <c r="HO506" s="76"/>
      <c r="HP506" s="76"/>
      <c r="HQ506" s="76"/>
      <c r="HR506" s="76"/>
      <c r="HS506" s="76"/>
      <c r="HT506" s="76"/>
      <c r="HU506" s="76"/>
      <c r="HV506" s="76"/>
      <c r="HW506" s="76"/>
      <c r="HX506" s="76"/>
      <c r="HY506" s="76"/>
      <c r="HZ506" s="76"/>
      <c r="IA506" s="76"/>
      <c r="IB506" s="76"/>
      <c r="IC506" s="76"/>
      <c r="ID506" s="76"/>
      <c r="IE506" s="76"/>
      <c r="IF506" s="76"/>
      <c r="IG506" s="76"/>
      <c r="IH506" s="76"/>
      <c r="II506" s="76"/>
      <c r="IJ506" s="76"/>
      <c r="IK506" s="76"/>
    </row>
    <row r="507" spans="1:245" s="125" customFormat="1">
      <c r="A507" s="19"/>
      <c r="B507" s="19"/>
      <c r="C507" s="19"/>
      <c r="D507" s="19"/>
      <c r="E507" s="89"/>
      <c r="F507" s="89"/>
      <c r="G507" s="19"/>
      <c r="H507" s="90"/>
      <c r="I507" s="90"/>
      <c r="J507" s="19"/>
      <c r="K507" s="19"/>
      <c r="L507" s="19"/>
      <c r="M507" s="19"/>
      <c r="N507" s="19"/>
      <c r="O507" s="19"/>
      <c r="P507" s="19"/>
      <c r="Q507" s="19"/>
      <c r="R507" s="141"/>
      <c r="S507" s="141"/>
      <c r="T507" s="141"/>
      <c r="U507" s="141"/>
      <c r="V507" s="141"/>
      <c r="W507" s="141"/>
      <c r="X507" s="141"/>
      <c r="Y507" s="141"/>
      <c r="Z507" s="19"/>
      <c r="AA507" s="19"/>
      <c r="AB507" s="19"/>
      <c r="AC507" s="377">
        <v>15</v>
      </c>
      <c r="AD507" s="357" t="str">
        <f t="array" ref="AD507">IF(COUNT(IF($R$5:$R$84=$AC507,IF($A$5:$A$84=AD$491,$T$5:$T$84,""),""))=0,"-",AVERAGE(IF($R$5:$R$84=$AC507,IF($A$5:$A$84=AD$491,$T$5:$T$84,""))))</f>
        <v>-</v>
      </c>
      <c r="AE507" s="357" t="str">
        <f t="array" ref="AE507">IF(COUNT(IF($R$5:$R$84=$AC507,IF($A$5:$A$84=AE$491,$T$5:$T$84,""),""))=0,"-",AVERAGE(IF($R$5:$R$84=$AC507,IF($A$5:$A$84=AE$491,$T$5:$T$84,""))))</f>
        <v>-</v>
      </c>
      <c r="AF507" s="357" t="str">
        <f t="array" ref="AF507">IF(COUNT(IF($R$5:$R$84=$AC507,IF($A$5:$A$84=AF$491,$T$5:$T$84,""),""))=0,"-",AVERAGE(IF($R$5:$R$84=$AC507,IF($A$5:$A$84=AF$491,$T$5:$T$84,""))))</f>
        <v>-</v>
      </c>
      <c r="AG507" s="357" t="str">
        <f t="array" ref="AG507">IF(COUNT(IF($R$5:$R$84=$AC507,IF($A$5:$A$84=AG$491,$T$5:$T$84,""),""))=0,"-",AVERAGE(IF($R$5:$R$84=$AC507,IF($A$5:$A$84=AG$491,$T$5:$T$84,""))))</f>
        <v>-</v>
      </c>
      <c r="AH507" s="357" t="str">
        <f t="array" ref="AH507">IF(COUNT(IF($R$5:$R$84=$AC507,IF($A$5:$A$84=AH$491,$T$5:$T$84,""),""))=0,"-",AVERAGE(IF($R$5:$R$84=$AC507,IF($A$5:$A$84=AH$491,$T$5:$T$84,""))))</f>
        <v>-</v>
      </c>
      <c r="AI507" s="357" t="str">
        <f t="array" ref="AI507">IF(COUNT(IF($R$5:$R$84=$AC507,IF($A$5:$A$84=AI$491,$T$5:$T$84,""),""))=0,"-",AVERAGE(IF($R$5:$R$84=$AC507,IF($A$5:$A$84=AI$491,$T$5:$T$84,""))))</f>
        <v>-</v>
      </c>
      <c r="AJ507" s="357" t="str">
        <f t="array" ref="AJ507">IF(COUNT(IF($R$5:$R$84=$AC507,IF($A$5:$A$84=AJ$491,$T$5:$T$84,""),""))=0,"-",AVERAGE(IF($R$5:$R$84=$AC507,IF($A$5:$A$84=AJ$491,$T$5:$T$84,""))))</f>
        <v>-</v>
      </c>
      <c r="AK507" s="357" t="str">
        <f t="array" ref="AK507">IF(COUNT(IF($R$5:$R$84=$AC507,IF($A$5:$A$84=AK$491,$T$5:$T$84,""),""))=0,"-",AVERAGE(IF($R$5:$R$84=$AC507,IF($A$5:$A$84=AK$491,$T$5:$T$84,""))))</f>
        <v>-</v>
      </c>
      <c r="AL507" s="357" t="str">
        <f t="array" ref="AL507">IF(COUNT(IF($R$5:$R$84=$AC507,IF($A$5:$A$84=AL$491,$T$5:$T$84,""),""))=0,"-",AVERAGE(IF($R$5:$R$84=$AC507,IF($A$5:$A$84=AL$491,$T$5:$T$84,""))))</f>
        <v>-</v>
      </c>
      <c r="AM507" s="357" t="str">
        <f t="array" ref="AM507">IF(COUNT(IF($R$5:$R$84=$AC507,IF($A$5:$A$84=AM$491,$T$5:$T$84,""),""))=0,"-",AVERAGE(IF($R$5:$R$84=$AC507,IF($A$5:$A$84=AM$491,$T$5:$T$84,""))))</f>
        <v>-</v>
      </c>
      <c r="AN507" s="357" t="str">
        <f t="array" ref="AN507">IF(COUNT(IF($R$5:$R$84=$AC507,IF($A$5:$A$84=AN$491,$T$5:$T$84,""),""))=0,"-",AVERAGE(IF($R$5:$R$84=$AC507,IF($A$5:$A$84=AN$491,$T$5:$T$84,""))))</f>
        <v>-</v>
      </c>
      <c r="AO507" s="357" t="str">
        <f t="array" ref="AO507">IF(COUNT(IF($R$5:$R$84=$AC507,IF($A$5:$A$84=AO$491,$T$5:$T$84,""),""))=0,"-",AVERAGE(IF($R$5:$R$84=$AC507,IF($A$5:$A$84=AO$491,$T$5:$T$84,""))))</f>
        <v>-</v>
      </c>
      <c r="AP507" s="360" t="str">
        <f t="array" ref="AP507">IF(AP485&gt;1,AVERAGE(IF($R$5:$R$84=$AC507,$T$5:$T$84,"")),"-")</f>
        <v>-</v>
      </c>
      <c r="AQ507" s="19"/>
      <c r="AR507" s="8"/>
      <c r="AS507" s="19"/>
      <c r="AT507" s="19"/>
      <c r="AU507" s="19"/>
      <c r="AV507" s="19"/>
      <c r="AW507" s="19"/>
      <c r="AX507" s="19"/>
      <c r="AY507" s="19"/>
      <c r="AZ507" s="19"/>
      <c r="BA507" s="19"/>
      <c r="BB507" s="19"/>
      <c r="BC507" s="19"/>
      <c r="BQ507" s="12"/>
      <c r="BR507" s="12"/>
      <c r="BS507" s="12"/>
      <c r="BV507" s="76"/>
      <c r="BW507" s="76"/>
      <c r="BX507" s="76"/>
      <c r="BY507" s="76"/>
      <c r="BZ507" s="76"/>
      <c r="CA507" s="76"/>
      <c r="CB507" s="76"/>
      <c r="CC507" s="76"/>
      <c r="CD507" s="76"/>
      <c r="CE507" s="76"/>
      <c r="CF507" s="76"/>
      <c r="CG507" s="76"/>
      <c r="CH507" s="76"/>
      <c r="CI507" s="76"/>
      <c r="CJ507" s="76"/>
      <c r="CK507" s="76"/>
      <c r="CL507" s="76"/>
      <c r="CM507" s="76"/>
      <c r="CN507" s="76"/>
      <c r="CO507" s="76"/>
      <c r="CP507" s="76"/>
      <c r="CQ507" s="76"/>
      <c r="CR507" s="76"/>
      <c r="CS507" s="76"/>
      <c r="CT507" s="76"/>
      <c r="CU507" s="76"/>
      <c r="CV507" s="76"/>
      <c r="CW507" s="76"/>
      <c r="CX507" s="76"/>
      <c r="CY507" s="76"/>
      <c r="CZ507" s="76"/>
      <c r="DA507" s="76"/>
      <c r="DB507" s="76"/>
      <c r="DC507" s="76"/>
      <c r="DD507" s="76"/>
      <c r="DE507" s="76"/>
      <c r="DF507" s="76"/>
      <c r="DG507" s="76"/>
      <c r="DH507" s="76"/>
      <c r="DI507" s="76"/>
      <c r="DJ507" s="76"/>
      <c r="DK507" s="76"/>
      <c r="DL507" s="76"/>
      <c r="DM507" s="76"/>
      <c r="DN507" s="76"/>
      <c r="DO507" s="76"/>
      <c r="DP507" s="76"/>
      <c r="DQ507" s="76"/>
      <c r="DR507" s="76"/>
      <c r="DS507" s="76"/>
      <c r="DT507" s="76"/>
      <c r="DU507" s="76"/>
      <c r="DV507" s="76"/>
      <c r="DW507" s="76"/>
      <c r="DX507" s="76"/>
      <c r="DY507" s="76"/>
      <c r="DZ507" s="76"/>
      <c r="EA507" s="76"/>
      <c r="EB507" s="76"/>
      <c r="EC507" s="76"/>
      <c r="ED507" s="76"/>
      <c r="EE507" s="76"/>
      <c r="EF507" s="76"/>
      <c r="EG507" s="76"/>
      <c r="EH507" s="76"/>
      <c r="EI507" s="76"/>
      <c r="EJ507" s="76"/>
      <c r="EK507" s="76"/>
      <c r="EL507" s="76"/>
      <c r="EM507" s="76"/>
      <c r="EN507" s="76"/>
      <c r="EO507" s="76"/>
      <c r="EP507" s="76"/>
      <c r="EQ507" s="76"/>
      <c r="ER507" s="76"/>
      <c r="ES507" s="76"/>
      <c r="ET507" s="76"/>
      <c r="EU507" s="76"/>
      <c r="EV507" s="76"/>
      <c r="EW507" s="76"/>
      <c r="EX507" s="76"/>
      <c r="EY507" s="76"/>
      <c r="EZ507" s="76"/>
      <c r="FA507" s="76"/>
      <c r="FB507" s="76"/>
      <c r="FC507" s="76"/>
      <c r="FD507" s="76"/>
      <c r="FE507" s="76"/>
      <c r="FF507" s="76"/>
      <c r="FG507" s="76"/>
      <c r="FH507" s="76"/>
      <c r="FI507" s="76"/>
      <c r="FJ507" s="76"/>
      <c r="FK507" s="76"/>
      <c r="FL507" s="76"/>
      <c r="FM507" s="76"/>
      <c r="FN507" s="76"/>
      <c r="FO507" s="76"/>
      <c r="FP507" s="76"/>
      <c r="FQ507" s="76"/>
      <c r="FR507" s="76"/>
      <c r="FS507" s="76"/>
      <c r="FT507" s="76"/>
      <c r="FU507" s="76"/>
      <c r="FV507" s="76"/>
      <c r="FW507" s="76"/>
      <c r="FX507" s="76"/>
      <c r="FY507" s="76"/>
      <c r="FZ507" s="76"/>
      <c r="GA507" s="76"/>
      <c r="GB507" s="76"/>
      <c r="GC507" s="76"/>
      <c r="GD507" s="76"/>
      <c r="GE507" s="76"/>
      <c r="GF507" s="76"/>
      <c r="GG507" s="76"/>
      <c r="GH507" s="76"/>
      <c r="GI507" s="76"/>
      <c r="GJ507" s="76"/>
      <c r="GK507" s="76"/>
      <c r="GL507" s="76"/>
      <c r="GM507" s="76"/>
      <c r="GN507" s="76"/>
      <c r="GO507" s="76"/>
      <c r="GP507" s="76"/>
      <c r="GQ507" s="76"/>
      <c r="GR507" s="76"/>
      <c r="GS507" s="76"/>
      <c r="GT507" s="76"/>
      <c r="GU507" s="76"/>
      <c r="GV507" s="76"/>
      <c r="GW507" s="76"/>
      <c r="GX507" s="76"/>
      <c r="GY507" s="76"/>
      <c r="GZ507" s="76"/>
      <c r="HA507" s="76"/>
      <c r="HB507" s="76"/>
      <c r="HC507" s="76"/>
      <c r="HD507" s="76"/>
      <c r="HE507" s="76"/>
      <c r="HF507" s="76"/>
      <c r="HG507" s="76"/>
      <c r="HH507" s="76"/>
      <c r="HI507" s="76"/>
      <c r="HJ507" s="76"/>
      <c r="HK507" s="76"/>
      <c r="HL507" s="76"/>
      <c r="HM507" s="76"/>
      <c r="HN507" s="76"/>
      <c r="HO507" s="76"/>
      <c r="HP507" s="76"/>
      <c r="HQ507" s="76"/>
      <c r="HR507" s="76"/>
      <c r="HS507" s="76"/>
      <c r="HT507" s="76"/>
      <c r="HU507" s="76"/>
      <c r="HV507" s="76"/>
      <c r="HW507" s="76"/>
      <c r="HX507" s="76"/>
      <c r="HY507" s="76"/>
      <c r="HZ507" s="76"/>
      <c r="IA507" s="76"/>
      <c r="IB507" s="76"/>
      <c r="IC507" s="76"/>
      <c r="ID507" s="76"/>
      <c r="IE507" s="76"/>
      <c r="IF507" s="76"/>
      <c r="IG507" s="76"/>
      <c r="IH507" s="76"/>
      <c r="II507" s="76"/>
      <c r="IJ507" s="76"/>
      <c r="IK507" s="76"/>
    </row>
    <row r="508" spans="1:245" s="125" customFormat="1">
      <c r="A508" s="19"/>
      <c r="B508" s="19"/>
      <c r="C508" s="19"/>
      <c r="D508" s="19"/>
      <c r="E508" s="89"/>
      <c r="F508" s="89"/>
      <c r="G508" s="19"/>
      <c r="H508" s="90"/>
      <c r="I508" s="90"/>
      <c r="J508" s="19"/>
      <c r="K508" s="19"/>
      <c r="L508" s="19"/>
      <c r="M508" s="19"/>
      <c r="N508" s="19"/>
      <c r="O508" s="19"/>
      <c r="P508" s="19"/>
      <c r="Q508" s="19"/>
      <c r="R508" s="141"/>
      <c r="S508" s="141"/>
      <c r="T508" s="141"/>
      <c r="U508" s="141"/>
      <c r="V508" s="141"/>
      <c r="W508" s="141"/>
      <c r="X508" s="141"/>
      <c r="Y508" s="141"/>
      <c r="Z508" s="19"/>
      <c r="AA508" s="19"/>
      <c r="AB508" s="19"/>
      <c r="AC508" s="379" t="s">
        <v>87</v>
      </c>
      <c r="AD508" s="362">
        <f t="shared" ref="AD508:AP508" si="60">IF(AD486=0,"-",SUMPRODUCT(AD492:AD507,AD470:AD485)/AD486)</f>
        <v>0.26503455534807174</v>
      </c>
      <c r="AE508" s="363">
        <f t="shared" si="60"/>
        <v>9.1670657637985223E-2</v>
      </c>
      <c r="AF508" s="363">
        <f t="shared" si="60"/>
        <v>0.37192833228998068</v>
      </c>
      <c r="AG508" s="363" t="str">
        <f t="shared" si="60"/>
        <v>-</v>
      </c>
      <c r="AH508" s="363" t="str">
        <f t="shared" si="60"/>
        <v>-</v>
      </c>
      <c r="AI508" s="363" t="str">
        <f t="shared" si="60"/>
        <v>-</v>
      </c>
      <c r="AJ508" s="363" t="str">
        <f t="shared" si="60"/>
        <v>-</v>
      </c>
      <c r="AK508" s="363" t="str">
        <f t="shared" si="60"/>
        <v>-</v>
      </c>
      <c r="AL508" s="363" t="str">
        <f t="shared" si="60"/>
        <v>-</v>
      </c>
      <c r="AM508" s="363" t="str">
        <f t="shared" si="60"/>
        <v>-</v>
      </c>
      <c r="AN508" s="363" t="str">
        <f t="shared" si="60"/>
        <v>-</v>
      </c>
      <c r="AO508" s="364" t="str">
        <f t="shared" si="60"/>
        <v>-</v>
      </c>
      <c r="AP508" s="365">
        <f t="shared" si="60"/>
        <v>0.22158290635097747</v>
      </c>
      <c r="AQ508" s="19"/>
      <c r="AR508" s="8"/>
      <c r="AS508" s="19"/>
      <c r="AT508" s="19"/>
      <c r="AU508" s="19"/>
      <c r="AV508" s="19"/>
      <c r="AW508" s="19"/>
      <c r="AX508" s="19"/>
      <c r="AY508" s="19"/>
      <c r="AZ508" s="19"/>
      <c r="BA508" s="19"/>
      <c r="BB508" s="19"/>
      <c r="BC508" s="19"/>
      <c r="BQ508" s="12"/>
      <c r="BR508" s="12"/>
      <c r="BS508" s="12"/>
      <c r="BV508" s="76"/>
      <c r="BW508" s="76"/>
      <c r="BX508" s="76"/>
      <c r="BY508" s="76"/>
      <c r="BZ508" s="76"/>
      <c r="CA508" s="76"/>
      <c r="CB508" s="76"/>
      <c r="CC508" s="76"/>
      <c r="CD508" s="76"/>
      <c r="CE508" s="76"/>
      <c r="CF508" s="76"/>
      <c r="CG508" s="76"/>
      <c r="CH508" s="76"/>
      <c r="CI508" s="76"/>
      <c r="CJ508" s="76"/>
      <c r="CK508" s="76"/>
      <c r="CL508" s="76"/>
      <c r="CM508" s="76"/>
      <c r="CN508" s="76"/>
      <c r="CO508" s="76"/>
      <c r="CP508" s="76"/>
      <c r="CQ508" s="76"/>
      <c r="CR508" s="76"/>
      <c r="CS508" s="76"/>
      <c r="CT508" s="76"/>
      <c r="CU508" s="76"/>
      <c r="CV508" s="76"/>
      <c r="CW508" s="76"/>
      <c r="CX508" s="76"/>
      <c r="CY508" s="76"/>
      <c r="CZ508" s="76"/>
      <c r="DA508" s="76"/>
      <c r="DB508" s="76"/>
      <c r="DC508" s="76"/>
      <c r="DD508" s="76"/>
      <c r="DE508" s="76"/>
      <c r="DF508" s="76"/>
      <c r="DG508" s="76"/>
      <c r="DH508" s="76"/>
      <c r="DI508" s="76"/>
      <c r="DJ508" s="76"/>
      <c r="DK508" s="76"/>
      <c r="DL508" s="76"/>
      <c r="DM508" s="76"/>
      <c r="DN508" s="76"/>
      <c r="DO508" s="76"/>
      <c r="DP508" s="76"/>
      <c r="DQ508" s="76"/>
      <c r="DR508" s="76"/>
      <c r="DS508" s="76"/>
      <c r="DT508" s="76"/>
      <c r="DU508" s="76"/>
      <c r="DV508" s="76"/>
      <c r="DW508" s="76"/>
      <c r="DX508" s="76"/>
      <c r="DY508" s="76"/>
      <c r="DZ508" s="76"/>
      <c r="EA508" s="76"/>
      <c r="EB508" s="76"/>
      <c r="EC508" s="76"/>
      <c r="ED508" s="76"/>
      <c r="EE508" s="76"/>
      <c r="EF508" s="76"/>
      <c r="EG508" s="76"/>
      <c r="EH508" s="76"/>
      <c r="EI508" s="76"/>
      <c r="EJ508" s="76"/>
      <c r="EK508" s="76"/>
      <c r="EL508" s="76"/>
      <c r="EM508" s="76"/>
      <c r="EN508" s="76"/>
      <c r="EO508" s="76"/>
      <c r="EP508" s="76"/>
      <c r="EQ508" s="76"/>
      <c r="ER508" s="76"/>
      <c r="ES508" s="76"/>
      <c r="ET508" s="76"/>
      <c r="EU508" s="76"/>
      <c r="EV508" s="76"/>
      <c r="EW508" s="76"/>
      <c r="EX508" s="76"/>
      <c r="EY508" s="76"/>
      <c r="EZ508" s="76"/>
      <c r="FA508" s="76"/>
      <c r="FB508" s="76"/>
      <c r="FC508" s="76"/>
      <c r="FD508" s="76"/>
      <c r="FE508" s="76"/>
      <c r="FF508" s="76"/>
      <c r="FG508" s="76"/>
      <c r="FH508" s="76"/>
      <c r="FI508" s="76"/>
      <c r="FJ508" s="76"/>
      <c r="FK508" s="76"/>
      <c r="FL508" s="76"/>
      <c r="FM508" s="76"/>
      <c r="FN508" s="76"/>
      <c r="FO508" s="76"/>
      <c r="FP508" s="76"/>
      <c r="FQ508" s="76"/>
      <c r="FR508" s="76"/>
      <c r="FS508" s="76"/>
      <c r="FT508" s="76"/>
      <c r="FU508" s="76"/>
      <c r="FV508" s="76"/>
      <c r="FW508" s="76"/>
      <c r="FX508" s="76"/>
      <c r="FY508" s="76"/>
      <c r="FZ508" s="76"/>
      <c r="GA508" s="76"/>
      <c r="GB508" s="76"/>
      <c r="GC508" s="76"/>
      <c r="GD508" s="76"/>
      <c r="GE508" s="76"/>
      <c r="GF508" s="76"/>
      <c r="GG508" s="76"/>
      <c r="GH508" s="76"/>
      <c r="GI508" s="76"/>
      <c r="GJ508" s="76"/>
      <c r="GK508" s="76"/>
      <c r="GL508" s="76"/>
      <c r="GM508" s="76"/>
      <c r="GN508" s="76"/>
      <c r="GO508" s="76"/>
      <c r="GP508" s="76"/>
      <c r="GQ508" s="76"/>
      <c r="GR508" s="76"/>
      <c r="GS508" s="76"/>
      <c r="GT508" s="76"/>
      <c r="GU508" s="76"/>
      <c r="GV508" s="76"/>
      <c r="GW508" s="76"/>
      <c r="GX508" s="76"/>
      <c r="GY508" s="76"/>
      <c r="GZ508" s="76"/>
      <c r="HA508" s="76"/>
      <c r="HB508" s="76"/>
      <c r="HC508" s="76"/>
      <c r="HD508" s="76"/>
      <c r="HE508" s="76"/>
      <c r="HF508" s="76"/>
      <c r="HG508" s="76"/>
      <c r="HH508" s="76"/>
      <c r="HI508" s="76"/>
      <c r="HJ508" s="76"/>
      <c r="HK508" s="76"/>
      <c r="HL508" s="76"/>
      <c r="HM508" s="76"/>
      <c r="HN508" s="76"/>
      <c r="HO508" s="76"/>
      <c r="HP508" s="76"/>
      <c r="HQ508" s="76"/>
      <c r="HR508" s="76"/>
      <c r="HS508" s="76"/>
      <c r="HT508" s="76"/>
      <c r="HU508" s="76"/>
      <c r="HV508" s="76"/>
      <c r="HW508" s="76"/>
      <c r="HX508" s="76"/>
      <c r="HY508" s="76"/>
      <c r="HZ508" s="76"/>
      <c r="IA508" s="76"/>
      <c r="IB508" s="76"/>
      <c r="IC508" s="76"/>
      <c r="ID508" s="76"/>
      <c r="IE508" s="76"/>
      <c r="IF508" s="76"/>
      <c r="IG508" s="76"/>
      <c r="IH508" s="76"/>
      <c r="II508" s="76"/>
      <c r="IJ508" s="76"/>
      <c r="IK508" s="76"/>
    </row>
    <row r="509" spans="1:245" s="125" customFormat="1">
      <c r="A509" s="19"/>
      <c r="B509" s="19"/>
      <c r="C509" s="19"/>
      <c r="D509" s="19"/>
      <c r="E509" s="89"/>
      <c r="F509" s="89"/>
      <c r="G509" s="19"/>
      <c r="H509" s="90"/>
      <c r="I509" s="90"/>
      <c r="J509" s="19"/>
      <c r="K509" s="19"/>
      <c r="L509" s="19"/>
      <c r="M509" s="19"/>
      <c r="N509" s="19"/>
      <c r="O509" s="19"/>
      <c r="P509" s="19"/>
      <c r="Q509" s="19"/>
      <c r="R509" s="141"/>
      <c r="S509" s="141"/>
      <c r="T509" s="141"/>
      <c r="U509" s="141"/>
      <c r="V509" s="141"/>
      <c r="W509" s="141"/>
      <c r="X509" s="141"/>
      <c r="Y509" s="141"/>
      <c r="Z509" s="19"/>
      <c r="AA509" s="19"/>
      <c r="AB509" s="19"/>
      <c r="AC509" s="410" t="s">
        <v>88</v>
      </c>
      <c r="AD509" s="118"/>
      <c r="AE509" s="118"/>
      <c r="AF509" s="118"/>
      <c r="AG509" s="118"/>
      <c r="AH509" s="118"/>
      <c r="AI509" s="118"/>
      <c r="AJ509" s="118"/>
      <c r="AK509" s="118"/>
      <c r="AL509" s="118"/>
      <c r="AM509" s="118"/>
      <c r="AN509" s="118"/>
      <c r="AO509" s="118"/>
      <c r="AP509" s="118"/>
      <c r="AQ509" s="19"/>
      <c r="AR509" s="8"/>
      <c r="AS509" s="19"/>
      <c r="AT509" s="19"/>
      <c r="AU509" s="19"/>
      <c r="AV509" s="19"/>
      <c r="AW509" s="19"/>
      <c r="AX509" s="19"/>
      <c r="AY509" s="19"/>
      <c r="AZ509" s="19"/>
      <c r="BA509" s="19"/>
      <c r="BB509" s="19"/>
      <c r="BC509" s="19"/>
      <c r="BQ509" s="12"/>
      <c r="BR509" s="12"/>
      <c r="BS509" s="12"/>
      <c r="BV509" s="76"/>
      <c r="BW509" s="76"/>
      <c r="BX509" s="76"/>
      <c r="BY509" s="76"/>
      <c r="BZ509" s="76"/>
      <c r="CA509" s="76"/>
      <c r="CB509" s="76"/>
      <c r="CC509" s="76"/>
      <c r="CD509" s="76"/>
      <c r="CE509" s="76"/>
      <c r="CF509" s="76"/>
      <c r="CG509" s="76"/>
      <c r="CH509" s="76"/>
      <c r="CI509" s="76"/>
      <c r="CJ509" s="76"/>
      <c r="CK509" s="76"/>
      <c r="CL509" s="76"/>
      <c r="CM509" s="76"/>
      <c r="CN509" s="76"/>
      <c r="CO509" s="76"/>
      <c r="CP509" s="76"/>
      <c r="CQ509" s="76"/>
      <c r="CR509" s="76"/>
      <c r="CS509" s="76"/>
      <c r="CT509" s="76"/>
      <c r="CU509" s="76"/>
      <c r="CV509" s="76"/>
      <c r="CW509" s="76"/>
      <c r="CX509" s="76"/>
      <c r="CY509" s="76"/>
      <c r="CZ509" s="76"/>
      <c r="DA509" s="76"/>
      <c r="DB509" s="76"/>
      <c r="DC509" s="76"/>
      <c r="DD509" s="76"/>
      <c r="DE509" s="76"/>
      <c r="DF509" s="76"/>
      <c r="DG509" s="76"/>
      <c r="DH509" s="76"/>
      <c r="DI509" s="76"/>
      <c r="DJ509" s="76"/>
      <c r="DK509" s="76"/>
      <c r="DL509" s="76"/>
      <c r="DM509" s="76"/>
      <c r="DN509" s="76"/>
      <c r="DO509" s="76"/>
      <c r="DP509" s="76"/>
      <c r="DQ509" s="76"/>
      <c r="DR509" s="76"/>
      <c r="DS509" s="76"/>
      <c r="DT509" s="76"/>
      <c r="DU509" s="76"/>
      <c r="DV509" s="76"/>
      <c r="DW509" s="76"/>
      <c r="DX509" s="76"/>
      <c r="DY509" s="76"/>
      <c r="DZ509" s="76"/>
      <c r="EA509" s="76"/>
      <c r="EB509" s="76"/>
      <c r="EC509" s="76"/>
      <c r="ED509" s="76"/>
      <c r="EE509" s="76"/>
      <c r="EF509" s="76"/>
      <c r="EG509" s="76"/>
      <c r="EH509" s="76"/>
      <c r="EI509" s="76"/>
      <c r="EJ509" s="76"/>
      <c r="EK509" s="76"/>
      <c r="EL509" s="76"/>
      <c r="EM509" s="76"/>
      <c r="EN509" s="76"/>
      <c r="EO509" s="76"/>
      <c r="EP509" s="76"/>
      <c r="EQ509" s="76"/>
      <c r="ER509" s="76"/>
      <c r="ES509" s="76"/>
      <c r="ET509" s="76"/>
      <c r="EU509" s="76"/>
      <c r="EV509" s="76"/>
      <c r="EW509" s="76"/>
      <c r="EX509" s="76"/>
      <c r="EY509" s="76"/>
      <c r="EZ509" s="76"/>
      <c r="FA509" s="76"/>
      <c r="FB509" s="76"/>
      <c r="FC509" s="76"/>
      <c r="FD509" s="76"/>
      <c r="FE509" s="76"/>
      <c r="FF509" s="76"/>
      <c r="FG509" s="76"/>
      <c r="FH509" s="76"/>
      <c r="FI509" s="76"/>
      <c r="FJ509" s="76"/>
      <c r="FK509" s="76"/>
      <c r="FL509" s="76"/>
      <c r="FM509" s="76"/>
      <c r="FN509" s="76"/>
      <c r="FO509" s="76"/>
      <c r="FP509" s="76"/>
      <c r="FQ509" s="76"/>
      <c r="FR509" s="76"/>
      <c r="FS509" s="76"/>
      <c r="FT509" s="76"/>
      <c r="FU509" s="76"/>
      <c r="FV509" s="76"/>
      <c r="FW509" s="76"/>
      <c r="FX509" s="76"/>
      <c r="FY509" s="76"/>
      <c r="FZ509" s="76"/>
      <c r="GA509" s="76"/>
      <c r="GB509" s="76"/>
      <c r="GC509" s="76"/>
      <c r="GD509" s="76"/>
      <c r="GE509" s="76"/>
      <c r="GF509" s="76"/>
      <c r="GG509" s="76"/>
      <c r="GH509" s="76"/>
      <c r="GI509" s="76"/>
      <c r="GJ509" s="76"/>
      <c r="GK509" s="76"/>
      <c r="GL509" s="76"/>
      <c r="GM509" s="76"/>
      <c r="GN509" s="76"/>
      <c r="GO509" s="76"/>
      <c r="GP509" s="76"/>
      <c r="GQ509" s="76"/>
      <c r="GR509" s="76"/>
      <c r="GS509" s="76"/>
      <c r="GT509" s="76"/>
      <c r="GU509" s="76"/>
      <c r="GV509" s="76"/>
      <c r="GW509" s="76"/>
      <c r="GX509" s="76"/>
      <c r="GY509" s="76"/>
      <c r="GZ509" s="76"/>
      <c r="HA509" s="76"/>
      <c r="HB509" s="76"/>
      <c r="HC509" s="76"/>
      <c r="HD509" s="76"/>
      <c r="HE509" s="76"/>
      <c r="HF509" s="76"/>
      <c r="HG509" s="76"/>
      <c r="HH509" s="76"/>
      <c r="HI509" s="76"/>
      <c r="HJ509" s="76"/>
      <c r="HK509" s="76"/>
      <c r="HL509" s="76"/>
      <c r="HM509" s="76"/>
      <c r="HN509" s="76"/>
      <c r="HO509" s="76"/>
      <c r="HP509" s="76"/>
      <c r="HQ509" s="76"/>
      <c r="HR509" s="76"/>
      <c r="HS509" s="76"/>
      <c r="HT509" s="76"/>
      <c r="HU509" s="76"/>
      <c r="HV509" s="76"/>
      <c r="HW509" s="76"/>
      <c r="HX509" s="76"/>
      <c r="HY509" s="76"/>
      <c r="HZ509" s="76"/>
      <c r="IA509" s="76"/>
      <c r="IB509" s="76"/>
      <c r="IC509" s="76"/>
      <c r="ID509" s="76"/>
      <c r="IE509" s="76"/>
      <c r="IF509" s="76"/>
      <c r="IG509" s="76"/>
      <c r="IH509" s="76"/>
      <c r="II509" s="76"/>
      <c r="IJ509" s="76"/>
      <c r="IK509" s="76"/>
    </row>
    <row r="510" spans="1:245" s="125" customFormat="1">
      <c r="A510" s="19"/>
      <c r="B510" s="19"/>
      <c r="C510" s="19"/>
      <c r="D510" s="19"/>
      <c r="E510" s="89"/>
      <c r="F510" s="89"/>
      <c r="G510" s="19"/>
      <c r="H510" s="90"/>
      <c r="I510" s="90"/>
      <c r="J510" s="19"/>
      <c r="K510" s="19"/>
      <c r="L510" s="19"/>
      <c r="M510" s="19"/>
      <c r="N510" s="19"/>
      <c r="O510" s="19"/>
      <c r="P510" s="19"/>
      <c r="Q510" s="19"/>
      <c r="R510" s="141"/>
      <c r="S510" s="141"/>
      <c r="T510" s="141"/>
      <c r="U510" s="141"/>
      <c r="V510" s="141"/>
      <c r="W510" s="141"/>
      <c r="X510" s="141"/>
      <c r="Y510" s="141"/>
      <c r="Z510" s="19"/>
      <c r="AA510" s="19"/>
      <c r="AB510" s="19"/>
      <c r="AC510" s="168"/>
      <c r="AD510" s="353"/>
      <c r="AE510" s="353"/>
      <c r="AF510" s="353"/>
      <c r="AG510" s="353"/>
      <c r="AH510" s="353"/>
      <c r="AI510" s="353"/>
      <c r="AJ510" s="353"/>
      <c r="AK510" s="353"/>
      <c r="AL510" s="353"/>
      <c r="AM510" s="353"/>
      <c r="AN510" s="353"/>
      <c r="AO510" s="353"/>
      <c r="AP510" s="354"/>
      <c r="AQ510" s="19"/>
      <c r="AR510" s="8"/>
      <c r="AS510" s="19"/>
      <c r="AT510" s="19"/>
      <c r="AU510" s="19"/>
      <c r="AV510" s="19"/>
      <c r="AW510" s="19"/>
      <c r="AX510" s="19"/>
      <c r="AY510" s="19"/>
      <c r="AZ510" s="19"/>
      <c r="BA510" s="19"/>
      <c r="BB510" s="19"/>
      <c r="BC510" s="19"/>
      <c r="BQ510" s="12"/>
      <c r="BR510" s="12"/>
      <c r="BS510" s="12"/>
      <c r="BV510" s="76"/>
      <c r="BW510" s="76"/>
      <c r="BX510" s="76"/>
      <c r="BY510" s="76"/>
      <c r="BZ510" s="76"/>
      <c r="CA510" s="76"/>
      <c r="CB510" s="76"/>
      <c r="CC510" s="76"/>
      <c r="CD510" s="76"/>
      <c r="CE510" s="76"/>
      <c r="CF510" s="76"/>
      <c r="CG510" s="76"/>
      <c r="CH510" s="76"/>
      <c r="CI510" s="76"/>
      <c r="CJ510" s="76"/>
      <c r="CK510" s="76"/>
      <c r="CL510" s="76"/>
      <c r="CM510" s="76"/>
      <c r="CN510" s="76"/>
      <c r="CO510" s="76"/>
      <c r="CP510" s="76"/>
      <c r="CQ510" s="76"/>
      <c r="CR510" s="76"/>
      <c r="CS510" s="76"/>
      <c r="CT510" s="76"/>
      <c r="CU510" s="76"/>
      <c r="CV510" s="76"/>
      <c r="CW510" s="76"/>
      <c r="CX510" s="76"/>
      <c r="CY510" s="76"/>
      <c r="CZ510" s="76"/>
      <c r="DA510" s="76"/>
      <c r="DB510" s="76"/>
      <c r="DC510" s="76"/>
      <c r="DD510" s="76"/>
      <c r="DE510" s="76"/>
      <c r="DF510" s="76"/>
      <c r="DG510" s="76"/>
      <c r="DH510" s="76"/>
      <c r="DI510" s="76"/>
      <c r="DJ510" s="76"/>
      <c r="DK510" s="76"/>
      <c r="DL510" s="76"/>
      <c r="DM510" s="76"/>
      <c r="DN510" s="76"/>
      <c r="DO510" s="76"/>
      <c r="DP510" s="76"/>
      <c r="DQ510" s="76"/>
      <c r="DR510" s="76"/>
      <c r="DS510" s="76"/>
      <c r="DT510" s="76"/>
      <c r="DU510" s="76"/>
      <c r="DV510" s="76"/>
      <c r="DW510" s="76"/>
      <c r="DX510" s="76"/>
      <c r="DY510" s="76"/>
      <c r="DZ510" s="76"/>
      <c r="EA510" s="76"/>
      <c r="EB510" s="76"/>
      <c r="EC510" s="76"/>
      <c r="ED510" s="76"/>
      <c r="EE510" s="76"/>
      <c r="EF510" s="76"/>
      <c r="EG510" s="76"/>
      <c r="EH510" s="76"/>
      <c r="EI510" s="76"/>
      <c r="EJ510" s="76"/>
      <c r="EK510" s="76"/>
      <c r="EL510" s="76"/>
      <c r="EM510" s="76"/>
      <c r="EN510" s="76"/>
      <c r="EO510" s="76"/>
      <c r="EP510" s="76"/>
      <c r="EQ510" s="76"/>
      <c r="ER510" s="76"/>
      <c r="ES510" s="76"/>
      <c r="ET510" s="76"/>
      <c r="EU510" s="76"/>
      <c r="EV510" s="76"/>
      <c r="EW510" s="76"/>
      <c r="EX510" s="76"/>
      <c r="EY510" s="76"/>
      <c r="EZ510" s="76"/>
      <c r="FA510" s="76"/>
      <c r="FB510" s="76"/>
      <c r="FC510" s="76"/>
      <c r="FD510" s="76"/>
      <c r="FE510" s="76"/>
      <c r="FF510" s="76"/>
      <c r="FG510" s="76"/>
      <c r="FH510" s="76"/>
      <c r="FI510" s="76"/>
      <c r="FJ510" s="76"/>
      <c r="FK510" s="76"/>
      <c r="FL510" s="76"/>
      <c r="FM510" s="76"/>
      <c r="FN510" s="76"/>
      <c r="FO510" s="76"/>
      <c r="FP510" s="76"/>
      <c r="FQ510" s="76"/>
      <c r="FR510" s="76"/>
      <c r="FS510" s="76"/>
      <c r="FT510" s="76"/>
      <c r="FU510" s="76"/>
      <c r="FV510" s="76"/>
      <c r="FW510" s="76"/>
      <c r="FX510" s="76"/>
      <c r="FY510" s="76"/>
      <c r="FZ510" s="76"/>
      <c r="GA510" s="76"/>
      <c r="GB510" s="76"/>
      <c r="GC510" s="76"/>
      <c r="GD510" s="76"/>
      <c r="GE510" s="76"/>
      <c r="GF510" s="76"/>
      <c r="GG510" s="76"/>
      <c r="GH510" s="76"/>
      <c r="GI510" s="76"/>
      <c r="GJ510" s="76"/>
      <c r="GK510" s="76"/>
      <c r="GL510" s="76"/>
      <c r="GM510" s="76"/>
      <c r="GN510" s="76"/>
      <c r="GO510" s="76"/>
      <c r="GP510" s="76"/>
      <c r="GQ510" s="76"/>
      <c r="GR510" s="76"/>
      <c r="GS510" s="76"/>
      <c r="GT510" s="76"/>
      <c r="GU510" s="76"/>
      <c r="GV510" s="76"/>
      <c r="GW510" s="76"/>
      <c r="GX510" s="76"/>
      <c r="GY510" s="76"/>
      <c r="GZ510" s="76"/>
      <c r="HA510" s="76"/>
      <c r="HB510" s="76"/>
      <c r="HC510" s="76"/>
      <c r="HD510" s="76"/>
      <c r="HE510" s="76"/>
      <c r="HF510" s="76"/>
      <c r="HG510" s="76"/>
      <c r="HH510" s="76"/>
      <c r="HI510" s="76"/>
      <c r="HJ510" s="76"/>
      <c r="HK510" s="76"/>
      <c r="HL510" s="76"/>
      <c r="HM510" s="76"/>
      <c r="HN510" s="76"/>
      <c r="HO510" s="76"/>
      <c r="HP510" s="76"/>
      <c r="HQ510" s="76"/>
      <c r="HR510" s="76"/>
      <c r="HS510" s="76"/>
      <c r="HT510" s="76"/>
      <c r="HU510" s="76"/>
      <c r="HV510" s="76"/>
      <c r="HW510" s="76"/>
      <c r="HX510" s="76"/>
      <c r="HY510" s="76"/>
      <c r="HZ510" s="76"/>
      <c r="IA510" s="76"/>
      <c r="IB510" s="76"/>
      <c r="IC510" s="76"/>
      <c r="ID510" s="76"/>
      <c r="IE510" s="76"/>
      <c r="IF510" s="76"/>
      <c r="IG510" s="76"/>
      <c r="IH510" s="76"/>
      <c r="II510" s="76"/>
      <c r="IJ510" s="76"/>
      <c r="IK510" s="76"/>
    </row>
    <row r="511" spans="1:245" s="125" customFormat="1">
      <c r="A511" s="19"/>
      <c r="B511" s="19"/>
      <c r="C511" s="19"/>
      <c r="D511" s="19"/>
      <c r="E511" s="89"/>
      <c r="F511" s="89"/>
      <c r="G511" s="19"/>
      <c r="H511" s="90"/>
      <c r="I511" s="90"/>
      <c r="J511" s="19"/>
      <c r="K511" s="19"/>
      <c r="L511" s="19"/>
      <c r="M511" s="19"/>
      <c r="N511" s="19"/>
      <c r="O511" s="19"/>
      <c r="P511" s="19"/>
      <c r="Q511" s="19"/>
      <c r="R511" s="141"/>
      <c r="S511" s="141"/>
      <c r="T511" s="141"/>
      <c r="U511" s="141"/>
      <c r="V511" s="141"/>
      <c r="W511" s="141"/>
      <c r="X511" s="141"/>
      <c r="Y511" s="141"/>
      <c r="Z511" s="19"/>
      <c r="AA511" s="19"/>
      <c r="AB511" s="19"/>
      <c r="AC511" s="593" t="s">
        <v>43</v>
      </c>
      <c r="AD511" s="594"/>
      <c r="AE511" s="594"/>
      <c r="AF511" s="594"/>
      <c r="AG511" s="595"/>
      <c r="AH511" s="136"/>
      <c r="AI511" s="118"/>
      <c r="AJ511" s="118"/>
      <c r="AK511" s="118"/>
      <c r="AL511" s="118"/>
      <c r="AM511" s="118"/>
      <c r="AN511" s="118"/>
      <c r="AO511" s="118"/>
      <c r="AP511" s="118"/>
      <c r="AQ511" s="19"/>
      <c r="AR511" s="8"/>
      <c r="AS511" s="19"/>
      <c r="AT511" s="19"/>
      <c r="AU511" s="19"/>
      <c r="AV511" s="19"/>
      <c r="AW511" s="19"/>
      <c r="AX511" s="19"/>
      <c r="AY511" s="19"/>
      <c r="AZ511" s="19"/>
      <c r="BA511" s="19"/>
      <c r="BB511" s="19"/>
      <c r="BC511" s="19"/>
      <c r="BQ511" s="12"/>
      <c r="BR511" s="12"/>
      <c r="BS511" s="12"/>
      <c r="BV511" s="76"/>
      <c r="BW511" s="76"/>
      <c r="BX511" s="76"/>
      <c r="BY511" s="76"/>
      <c r="BZ511" s="76"/>
      <c r="CA511" s="76"/>
      <c r="CB511" s="76"/>
      <c r="CC511" s="76"/>
      <c r="CD511" s="76"/>
      <c r="CE511" s="76"/>
      <c r="CF511" s="76"/>
      <c r="CG511" s="76"/>
      <c r="CH511" s="76"/>
      <c r="CI511" s="76"/>
      <c r="CJ511" s="76"/>
      <c r="CK511" s="76"/>
      <c r="CL511" s="76"/>
      <c r="CM511" s="76"/>
      <c r="CN511" s="76"/>
      <c r="CO511" s="76"/>
      <c r="CP511" s="76"/>
      <c r="CQ511" s="76"/>
      <c r="CR511" s="76"/>
      <c r="CS511" s="76"/>
      <c r="CT511" s="76"/>
      <c r="CU511" s="76"/>
      <c r="CV511" s="76"/>
      <c r="CW511" s="76"/>
      <c r="CX511" s="76"/>
      <c r="CY511" s="76"/>
      <c r="CZ511" s="76"/>
      <c r="DA511" s="76"/>
      <c r="DB511" s="76"/>
      <c r="DC511" s="76"/>
      <c r="DD511" s="76"/>
      <c r="DE511" s="76"/>
      <c r="DF511" s="76"/>
      <c r="DG511" s="76"/>
      <c r="DH511" s="76"/>
      <c r="DI511" s="76"/>
      <c r="DJ511" s="76"/>
      <c r="DK511" s="76"/>
      <c r="DL511" s="76"/>
      <c r="DM511" s="76"/>
      <c r="DN511" s="76"/>
      <c r="DO511" s="76"/>
      <c r="DP511" s="76"/>
      <c r="DQ511" s="76"/>
      <c r="DR511" s="76"/>
      <c r="DS511" s="76"/>
      <c r="DT511" s="76"/>
      <c r="DU511" s="76"/>
      <c r="DV511" s="76"/>
      <c r="DW511" s="76"/>
      <c r="DX511" s="76"/>
      <c r="DY511" s="76"/>
      <c r="DZ511" s="76"/>
      <c r="EA511" s="76"/>
      <c r="EB511" s="76"/>
      <c r="EC511" s="76"/>
      <c r="ED511" s="76"/>
      <c r="EE511" s="76"/>
      <c r="EF511" s="76"/>
      <c r="EG511" s="76"/>
      <c r="EH511" s="76"/>
      <c r="EI511" s="76"/>
      <c r="EJ511" s="76"/>
      <c r="EK511" s="76"/>
      <c r="EL511" s="76"/>
      <c r="EM511" s="76"/>
      <c r="EN511" s="76"/>
      <c r="EO511" s="76"/>
      <c r="EP511" s="76"/>
      <c r="EQ511" s="76"/>
      <c r="ER511" s="76"/>
      <c r="ES511" s="76"/>
      <c r="ET511" s="76"/>
      <c r="EU511" s="76"/>
      <c r="EV511" s="76"/>
      <c r="EW511" s="76"/>
      <c r="EX511" s="76"/>
      <c r="EY511" s="76"/>
      <c r="EZ511" s="76"/>
      <c r="FA511" s="76"/>
      <c r="FB511" s="76"/>
      <c r="FC511" s="76"/>
      <c r="FD511" s="76"/>
      <c r="FE511" s="76"/>
      <c r="FF511" s="76"/>
      <c r="FG511" s="76"/>
      <c r="FH511" s="76"/>
      <c r="FI511" s="76"/>
      <c r="FJ511" s="76"/>
      <c r="FK511" s="76"/>
      <c r="FL511" s="76"/>
      <c r="FM511" s="76"/>
      <c r="FN511" s="76"/>
      <c r="FO511" s="76"/>
      <c r="FP511" s="76"/>
      <c r="FQ511" s="76"/>
      <c r="FR511" s="76"/>
      <c r="FS511" s="76"/>
      <c r="FT511" s="76"/>
      <c r="FU511" s="76"/>
      <c r="FV511" s="76"/>
      <c r="FW511" s="76"/>
      <c r="FX511" s="76"/>
      <c r="FY511" s="76"/>
      <c r="FZ511" s="76"/>
      <c r="GA511" s="76"/>
      <c r="GB511" s="76"/>
      <c r="GC511" s="76"/>
      <c r="GD511" s="76"/>
      <c r="GE511" s="76"/>
      <c r="GF511" s="76"/>
      <c r="GG511" s="76"/>
      <c r="GH511" s="76"/>
      <c r="GI511" s="76"/>
      <c r="GJ511" s="76"/>
      <c r="GK511" s="76"/>
      <c r="GL511" s="76"/>
      <c r="GM511" s="76"/>
      <c r="GN511" s="76"/>
      <c r="GO511" s="76"/>
      <c r="GP511" s="76"/>
      <c r="GQ511" s="76"/>
      <c r="GR511" s="76"/>
      <c r="GS511" s="76"/>
      <c r="GT511" s="76"/>
      <c r="GU511" s="76"/>
      <c r="GV511" s="76"/>
      <c r="GW511" s="76"/>
      <c r="GX511" s="76"/>
      <c r="GY511" s="76"/>
      <c r="GZ511" s="76"/>
      <c r="HA511" s="76"/>
      <c r="HB511" s="76"/>
      <c r="HC511" s="76"/>
      <c r="HD511" s="76"/>
      <c r="HE511" s="76"/>
      <c r="HF511" s="76"/>
      <c r="HG511" s="76"/>
      <c r="HH511" s="76"/>
      <c r="HI511" s="76"/>
      <c r="HJ511" s="76"/>
      <c r="HK511" s="76"/>
      <c r="HL511" s="76"/>
      <c r="HM511" s="76"/>
      <c r="HN511" s="76"/>
      <c r="HO511" s="76"/>
      <c r="HP511" s="76"/>
      <c r="HQ511" s="76"/>
      <c r="HR511" s="76"/>
      <c r="HS511" s="76"/>
      <c r="HT511" s="76"/>
      <c r="HU511" s="76"/>
      <c r="HV511" s="76"/>
      <c r="HW511" s="76"/>
      <c r="HX511" s="76"/>
      <c r="HY511" s="76"/>
      <c r="HZ511" s="76"/>
      <c r="IA511" s="76"/>
      <c r="IB511" s="76"/>
      <c r="IC511" s="76"/>
      <c r="ID511" s="76"/>
      <c r="IE511" s="76"/>
      <c r="IF511" s="76"/>
      <c r="IG511" s="76"/>
      <c r="IH511" s="76"/>
      <c r="II511" s="76"/>
      <c r="IJ511" s="76"/>
      <c r="IK511" s="76"/>
    </row>
    <row r="512" spans="1:245" s="125" customFormat="1">
      <c r="A512" s="19"/>
      <c r="B512" s="19"/>
      <c r="C512" s="19"/>
      <c r="D512" s="19"/>
      <c r="E512" s="89"/>
      <c r="F512" s="89"/>
      <c r="G512" s="19"/>
      <c r="H512" s="90"/>
      <c r="I512" s="90"/>
      <c r="J512" s="19"/>
      <c r="K512" s="19"/>
      <c r="L512" s="19"/>
      <c r="M512" s="19"/>
      <c r="N512" s="19"/>
      <c r="O512" s="19"/>
      <c r="P512" s="19"/>
      <c r="Q512" s="19"/>
      <c r="R512" s="141"/>
      <c r="S512" s="141"/>
      <c r="T512" s="141"/>
      <c r="U512" s="141"/>
      <c r="V512" s="141"/>
      <c r="W512" s="141"/>
      <c r="X512" s="141"/>
      <c r="Y512" s="141"/>
      <c r="Z512" s="19"/>
      <c r="AA512" s="19"/>
      <c r="AB512" s="19"/>
      <c r="AC512" s="368" t="str">
        <f>$R$3</f>
        <v>MODAL</v>
      </c>
      <c r="AD512" s="411"/>
      <c r="AE512" s="395"/>
      <c r="AF512" s="395"/>
      <c r="AG512" s="395"/>
      <c r="AH512" s="395"/>
      <c r="AI512" s="395" t="s">
        <v>94</v>
      </c>
      <c r="AJ512" s="395"/>
      <c r="AK512" s="395"/>
      <c r="AL512" s="395"/>
      <c r="AM512" s="395"/>
      <c r="AN512" s="395"/>
      <c r="AO512" s="396"/>
      <c r="AP512" s="369" t="s">
        <v>89</v>
      </c>
      <c r="AQ512" s="19"/>
      <c r="AR512" s="8"/>
      <c r="AS512" s="19"/>
      <c r="AT512" s="19"/>
      <c r="AU512" s="19"/>
      <c r="AV512" s="19"/>
      <c r="AW512" s="19"/>
      <c r="AX512" s="19"/>
      <c r="AY512" s="19"/>
      <c r="AZ512" s="19"/>
      <c r="BA512" s="19"/>
      <c r="BB512" s="19"/>
      <c r="BC512" s="19"/>
      <c r="BQ512" s="12"/>
      <c r="BR512" s="12"/>
      <c r="BS512" s="12"/>
      <c r="BV512" s="76"/>
      <c r="BW512" s="76"/>
      <c r="BX512" s="76"/>
      <c r="BY512" s="76"/>
      <c r="BZ512" s="76"/>
      <c r="CA512" s="76"/>
      <c r="CB512" s="76"/>
      <c r="CC512" s="76"/>
      <c r="CD512" s="76"/>
      <c r="CE512" s="76"/>
      <c r="CF512" s="76"/>
      <c r="CG512" s="76"/>
      <c r="CH512" s="76"/>
      <c r="CI512" s="76"/>
      <c r="CJ512" s="76"/>
      <c r="CK512" s="76"/>
      <c r="CL512" s="76"/>
      <c r="CM512" s="76"/>
      <c r="CN512" s="76"/>
      <c r="CO512" s="76"/>
      <c r="CP512" s="76"/>
      <c r="CQ512" s="76"/>
      <c r="CR512" s="76"/>
      <c r="CS512" s="76"/>
      <c r="CT512" s="76"/>
      <c r="CU512" s="76"/>
      <c r="CV512" s="76"/>
      <c r="CW512" s="76"/>
      <c r="CX512" s="76"/>
      <c r="CY512" s="76"/>
      <c r="CZ512" s="76"/>
      <c r="DA512" s="76"/>
      <c r="DB512" s="76"/>
      <c r="DC512" s="76"/>
      <c r="DD512" s="76"/>
      <c r="DE512" s="76"/>
      <c r="DF512" s="76"/>
      <c r="DG512" s="76"/>
      <c r="DH512" s="76"/>
      <c r="DI512" s="76"/>
      <c r="DJ512" s="76"/>
      <c r="DK512" s="76"/>
      <c r="DL512" s="76"/>
      <c r="DM512" s="76"/>
      <c r="DN512" s="76"/>
      <c r="DO512" s="76"/>
      <c r="DP512" s="76"/>
      <c r="DQ512" s="76"/>
      <c r="DR512" s="76"/>
      <c r="DS512" s="76"/>
      <c r="DT512" s="76"/>
      <c r="DU512" s="76"/>
      <c r="DV512" s="76"/>
      <c r="DW512" s="76"/>
      <c r="DX512" s="76"/>
      <c r="DY512" s="76"/>
      <c r="DZ512" s="76"/>
      <c r="EA512" s="76"/>
      <c r="EB512" s="76"/>
      <c r="EC512" s="76"/>
      <c r="ED512" s="76"/>
      <c r="EE512" s="76"/>
      <c r="EF512" s="76"/>
      <c r="EG512" s="76"/>
      <c r="EH512" s="76"/>
      <c r="EI512" s="76"/>
      <c r="EJ512" s="76"/>
      <c r="EK512" s="76"/>
      <c r="EL512" s="76"/>
      <c r="EM512" s="76"/>
      <c r="EN512" s="76"/>
      <c r="EO512" s="76"/>
      <c r="EP512" s="76"/>
      <c r="EQ512" s="76"/>
      <c r="ER512" s="76"/>
      <c r="ES512" s="76"/>
      <c r="ET512" s="76"/>
      <c r="EU512" s="76"/>
      <c r="EV512" s="76"/>
      <c r="EW512" s="76"/>
      <c r="EX512" s="76"/>
      <c r="EY512" s="76"/>
      <c r="EZ512" s="76"/>
      <c r="FA512" s="76"/>
      <c r="FB512" s="76"/>
      <c r="FC512" s="76"/>
      <c r="FD512" s="76"/>
      <c r="FE512" s="76"/>
      <c r="FF512" s="76"/>
      <c r="FG512" s="76"/>
      <c r="FH512" s="76"/>
      <c r="FI512" s="76"/>
      <c r="FJ512" s="76"/>
      <c r="FK512" s="76"/>
      <c r="FL512" s="76"/>
      <c r="FM512" s="76"/>
      <c r="FN512" s="76"/>
      <c r="FO512" s="76"/>
      <c r="FP512" s="76"/>
      <c r="FQ512" s="76"/>
      <c r="FR512" s="76"/>
      <c r="FS512" s="76"/>
      <c r="FT512" s="76"/>
      <c r="FU512" s="76"/>
      <c r="FV512" s="76"/>
      <c r="FW512" s="76"/>
      <c r="FX512" s="76"/>
      <c r="FY512" s="76"/>
      <c r="FZ512" s="76"/>
      <c r="GA512" s="76"/>
      <c r="GB512" s="76"/>
      <c r="GC512" s="76"/>
      <c r="GD512" s="76"/>
      <c r="GE512" s="76"/>
      <c r="GF512" s="76"/>
      <c r="GG512" s="76"/>
      <c r="GH512" s="76"/>
      <c r="GI512" s="76"/>
      <c r="GJ512" s="76"/>
      <c r="GK512" s="76"/>
      <c r="GL512" s="76"/>
      <c r="GM512" s="76"/>
      <c r="GN512" s="76"/>
      <c r="GO512" s="76"/>
      <c r="GP512" s="76"/>
      <c r="GQ512" s="76"/>
      <c r="GR512" s="76"/>
      <c r="GS512" s="76"/>
      <c r="GT512" s="76"/>
      <c r="GU512" s="76"/>
      <c r="GV512" s="76"/>
      <c r="GW512" s="76"/>
      <c r="GX512" s="76"/>
      <c r="GY512" s="76"/>
      <c r="GZ512" s="76"/>
      <c r="HA512" s="76"/>
      <c r="HB512" s="76"/>
      <c r="HC512" s="76"/>
      <c r="HD512" s="76"/>
      <c r="HE512" s="76"/>
      <c r="HF512" s="76"/>
      <c r="HG512" s="76"/>
      <c r="HH512" s="76"/>
      <c r="HI512" s="76"/>
      <c r="HJ512" s="76"/>
      <c r="HK512" s="76"/>
      <c r="HL512" s="76"/>
      <c r="HM512" s="76"/>
      <c r="HN512" s="76"/>
      <c r="HO512" s="76"/>
      <c r="HP512" s="76"/>
      <c r="HQ512" s="76"/>
      <c r="HR512" s="76"/>
      <c r="HS512" s="76"/>
      <c r="HT512" s="76"/>
      <c r="HU512" s="76"/>
      <c r="HV512" s="76"/>
      <c r="HW512" s="76"/>
      <c r="HX512" s="76"/>
      <c r="HY512" s="76"/>
      <c r="HZ512" s="76"/>
      <c r="IA512" s="76"/>
      <c r="IB512" s="76"/>
      <c r="IC512" s="76"/>
      <c r="ID512" s="76"/>
      <c r="IE512" s="76"/>
      <c r="IF512" s="76"/>
      <c r="IG512" s="76"/>
      <c r="IH512" s="76"/>
      <c r="II512" s="76"/>
      <c r="IJ512" s="76"/>
      <c r="IK512" s="76"/>
    </row>
    <row r="513" spans="1:245" s="125" customFormat="1">
      <c r="A513" s="19"/>
      <c r="B513" s="19"/>
      <c r="C513" s="19"/>
      <c r="D513" s="19"/>
      <c r="E513" s="89"/>
      <c r="F513" s="89"/>
      <c r="G513" s="19"/>
      <c r="H513" s="90"/>
      <c r="I513" s="90"/>
      <c r="J513" s="19"/>
      <c r="K513" s="19"/>
      <c r="L513" s="19"/>
      <c r="M513" s="19"/>
      <c r="N513" s="19"/>
      <c r="O513" s="19"/>
      <c r="P513" s="19"/>
      <c r="Q513" s="19"/>
      <c r="R513" s="141"/>
      <c r="S513" s="141"/>
      <c r="T513" s="141"/>
      <c r="U513" s="141"/>
      <c r="V513" s="141"/>
      <c r="W513" s="141"/>
      <c r="X513" s="141"/>
      <c r="Y513" s="141"/>
      <c r="Z513" s="19"/>
      <c r="AA513" s="19"/>
      <c r="AB513" s="19"/>
      <c r="AC513" s="370" t="str">
        <f>$R$4</f>
        <v>(R1-R5)</v>
      </c>
      <c r="AD513" s="371" t="str">
        <f t="shared" ref="AD513:AO513" si="61">AD469</f>
        <v>N6313, E0525</v>
      </c>
      <c r="AE513" s="372" t="str">
        <f t="shared" si="61"/>
        <v>N6724, E1123</v>
      </c>
      <c r="AF513" s="372" t="str">
        <f t="shared" si="61"/>
        <v>N6235, E0505</v>
      </c>
      <c r="AG513" s="372" t="str">
        <f t="shared" si="61"/>
        <v>H</v>
      </c>
      <c r="AH513" s="372" t="str">
        <f t="shared" si="61"/>
        <v>I</v>
      </c>
      <c r="AI513" s="372" t="str">
        <f t="shared" si="61"/>
        <v>H</v>
      </c>
      <c r="AJ513" s="372" t="str">
        <f t="shared" si="61"/>
        <v>I</v>
      </c>
      <c r="AK513" s="372" t="str">
        <f t="shared" si="61"/>
        <v>H</v>
      </c>
      <c r="AL513" s="372" t="str">
        <f t="shared" si="61"/>
        <v>I</v>
      </c>
      <c r="AM513" s="372" t="str">
        <f t="shared" si="61"/>
        <v>J</v>
      </c>
      <c r="AN513" s="372" t="str">
        <f t="shared" si="61"/>
        <v>K</v>
      </c>
      <c r="AO513" s="373" t="str">
        <f t="shared" si="61"/>
        <v>L</v>
      </c>
      <c r="AP513" s="374" t="s">
        <v>90</v>
      </c>
      <c r="AQ513" s="19"/>
      <c r="AR513" s="8"/>
      <c r="AS513" s="19"/>
      <c r="AT513" s="19"/>
      <c r="AU513" s="19"/>
      <c r="AV513" s="19"/>
      <c r="AW513" s="19"/>
      <c r="AX513" s="19"/>
      <c r="AY513" s="19"/>
      <c r="AZ513" s="19"/>
      <c r="BA513" s="19"/>
      <c r="BB513" s="19"/>
      <c r="BC513" s="19"/>
      <c r="BQ513" s="12"/>
      <c r="BR513" s="12"/>
      <c r="BS513" s="12"/>
      <c r="BV513" s="76"/>
      <c r="BW513" s="76"/>
      <c r="BX513" s="76"/>
      <c r="BY513" s="76"/>
      <c r="BZ513" s="76"/>
      <c r="CA513" s="76"/>
      <c r="CB513" s="76"/>
      <c r="CC513" s="76"/>
      <c r="CD513" s="76"/>
      <c r="CE513" s="76"/>
      <c r="CF513" s="76"/>
      <c r="CG513" s="76"/>
      <c r="CH513" s="76"/>
      <c r="CI513" s="76"/>
      <c r="CJ513" s="76"/>
      <c r="CK513" s="76"/>
      <c r="CL513" s="76"/>
      <c r="CM513" s="76"/>
      <c r="CN513" s="76"/>
      <c r="CO513" s="76"/>
      <c r="CP513" s="76"/>
      <c r="CQ513" s="76"/>
      <c r="CR513" s="76"/>
      <c r="CS513" s="76"/>
      <c r="CT513" s="76"/>
      <c r="CU513" s="76"/>
      <c r="CV513" s="76"/>
      <c r="CW513" s="76"/>
      <c r="CX513" s="76"/>
      <c r="CY513" s="76"/>
      <c r="CZ513" s="76"/>
      <c r="DA513" s="76"/>
      <c r="DB513" s="76"/>
      <c r="DC513" s="76"/>
      <c r="DD513" s="76"/>
      <c r="DE513" s="76"/>
      <c r="DF513" s="76"/>
      <c r="DG513" s="76"/>
      <c r="DH513" s="76"/>
      <c r="DI513" s="76"/>
      <c r="DJ513" s="76"/>
      <c r="DK513" s="76"/>
      <c r="DL513" s="76"/>
      <c r="DM513" s="76"/>
      <c r="DN513" s="76"/>
      <c r="DO513" s="76"/>
      <c r="DP513" s="76"/>
      <c r="DQ513" s="76"/>
      <c r="DR513" s="76"/>
      <c r="DS513" s="76"/>
      <c r="DT513" s="76"/>
      <c r="DU513" s="76"/>
      <c r="DV513" s="76"/>
      <c r="DW513" s="76"/>
      <c r="DX513" s="76"/>
      <c r="DY513" s="76"/>
      <c r="DZ513" s="76"/>
      <c r="EA513" s="76"/>
      <c r="EB513" s="76"/>
      <c r="EC513" s="76"/>
      <c r="ED513" s="76"/>
      <c r="EE513" s="76"/>
      <c r="EF513" s="76"/>
      <c r="EG513" s="76"/>
      <c r="EH513" s="76"/>
      <c r="EI513" s="76"/>
      <c r="EJ513" s="76"/>
      <c r="EK513" s="76"/>
      <c r="EL513" s="76"/>
      <c r="EM513" s="76"/>
      <c r="EN513" s="76"/>
      <c r="EO513" s="76"/>
      <c r="EP513" s="76"/>
      <c r="EQ513" s="76"/>
      <c r="ER513" s="76"/>
      <c r="ES513" s="76"/>
      <c r="ET513" s="76"/>
      <c r="EU513" s="76"/>
      <c r="EV513" s="76"/>
      <c r="EW513" s="76"/>
      <c r="EX513" s="76"/>
      <c r="EY513" s="76"/>
      <c r="EZ513" s="76"/>
      <c r="FA513" s="76"/>
      <c r="FB513" s="76"/>
      <c r="FC513" s="76"/>
      <c r="FD513" s="76"/>
      <c r="FE513" s="76"/>
      <c r="FF513" s="76"/>
      <c r="FG513" s="76"/>
      <c r="FH513" s="76"/>
      <c r="FI513" s="76"/>
      <c r="FJ513" s="76"/>
      <c r="FK513" s="76"/>
      <c r="FL513" s="76"/>
      <c r="FM513" s="76"/>
      <c r="FN513" s="76"/>
      <c r="FO513" s="76"/>
      <c r="FP513" s="76"/>
      <c r="FQ513" s="76"/>
      <c r="FR513" s="76"/>
      <c r="FS513" s="76"/>
      <c r="FT513" s="76"/>
      <c r="FU513" s="76"/>
      <c r="FV513" s="76"/>
      <c r="FW513" s="76"/>
      <c r="FX513" s="76"/>
      <c r="FY513" s="76"/>
      <c r="FZ513" s="76"/>
      <c r="GA513" s="76"/>
      <c r="GB513" s="76"/>
      <c r="GC513" s="76"/>
      <c r="GD513" s="76"/>
      <c r="GE513" s="76"/>
      <c r="GF513" s="76"/>
      <c r="GG513" s="76"/>
      <c r="GH513" s="76"/>
      <c r="GI513" s="76"/>
      <c r="GJ513" s="76"/>
      <c r="GK513" s="76"/>
      <c r="GL513" s="76"/>
      <c r="GM513" s="76"/>
      <c r="GN513" s="76"/>
      <c r="GO513" s="76"/>
      <c r="GP513" s="76"/>
      <c r="GQ513" s="76"/>
      <c r="GR513" s="76"/>
      <c r="GS513" s="76"/>
      <c r="GT513" s="76"/>
      <c r="GU513" s="76"/>
      <c r="GV513" s="76"/>
      <c r="GW513" s="76"/>
      <c r="GX513" s="76"/>
      <c r="GY513" s="76"/>
      <c r="GZ513" s="76"/>
      <c r="HA513" s="76"/>
      <c r="HB513" s="76"/>
      <c r="HC513" s="76"/>
      <c r="HD513" s="76"/>
      <c r="HE513" s="76"/>
      <c r="HF513" s="76"/>
      <c r="HG513" s="76"/>
      <c r="HH513" s="76"/>
      <c r="HI513" s="76"/>
      <c r="HJ513" s="76"/>
      <c r="HK513" s="76"/>
      <c r="HL513" s="76"/>
      <c r="HM513" s="76"/>
      <c r="HN513" s="76"/>
      <c r="HO513" s="76"/>
      <c r="HP513" s="76"/>
      <c r="HQ513" s="76"/>
      <c r="HR513" s="76"/>
      <c r="HS513" s="76"/>
      <c r="HT513" s="76"/>
      <c r="HU513" s="76"/>
      <c r="HV513" s="76"/>
      <c r="HW513" s="76"/>
      <c r="HX513" s="76"/>
      <c r="HY513" s="76"/>
      <c r="HZ513" s="76"/>
      <c r="IA513" s="76"/>
      <c r="IB513" s="76"/>
      <c r="IC513" s="76"/>
      <c r="ID513" s="76"/>
      <c r="IE513" s="76"/>
      <c r="IF513" s="76"/>
      <c r="IG513" s="76"/>
      <c r="IH513" s="76"/>
      <c r="II513" s="76"/>
      <c r="IJ513" s="76"/>
      <c r="IK513" s="76"/>
    </row>
    <row r="514" spans="1:245" s="125" customFormat="1">
      <c r="A514" s="19"/>
      <c r="B514" s="19"/>
      <c r="C514" s="19"/>
      <c r="D514" s="19"/>
      <c r="E514" s="89"/>
      <c r="F514" s="89"/>
      <c r="G514" s="19"/>
      <c r="H514" s="90"/>
      <c r="I514" s="90"/>
      <c r="J514" s="19"/>
      <c r="K514" s="19"/>
      <c r="L514" s="19"/>
      <c r="M514" s="19"/>
      <c r="N514" s="19"/>
      <c r="O514" s="19"/>
      <c r="P514" s="19"/>
      <c r="Q514" s="19"/>
      <c r="R514" s="141"/>
      <c r="S514" s="141"/>
      <c r="T514" s="141"/>
      <c r="U514" s="141"/>
      <c r="V514" s="141"/>
      <c r="W514" s="141"/>
      <c r="X514" s="141"/>
      <c r="Y514" s="141"/>
      <c r="Z514" s="19"/>
      <c r="AA514" s="19"/>
      <c r="AB514" s="19"/>
      <c r="AC514" s="375">
        <v>0</v>
      </c>
      <c r="AD514" s="412" t="str">
        <f t="array" ref="AD514">IF(AD470="-","-",COUNT(IF($R$5:$R$84=$H$5:$Q$84,IF($H$5:$Q$84=$AC514,IF($A$5:$A$84=AD$513,$H$5:$Q$84,""),""),""))/COUNT(IF($R$5:$R$84=$AC514,IF($A$5:$A$84=AD$513,$H$5:$Q$84,""),"")))</f>
        <v>-</v>
      </c>
      <c r="AE514" s="412" t="str">
        <f t="array" ref="AE514">IF(AE470="-","-",COUNT(IF($R$5:$R$84=$H$5:$Q$84,IF($H$5:$Q$84=$AC514,IF($A$5:$A$84=AE$513,$H$5:$Q$84,""),""),""))/COUNT(IF($R$5:$R$84=$AC514,IF($A$5:$A$84=AE$513,$H$5:$Q$84,""),"")))</f>
        <v>-</v>
      </c>
      <c r="AF514" s="412" t="str">
        <f t="array" ref="AF514">IF(AF470="-","-",COUNT(IF($R$5:$R$84=$H$5:$Q$84,IF($H$5:$Q$84=$AC514,IF($A$5:$A$84=AF$513,$H$5:$Q$84,""),""),""))/COUNT(IF($R$5:$R$84=$AC514,IF($A$5:$A$84=AF$513,$H$5:$Q$84,""),"")))</f>
        <v>-</v>
      </c>
      <c r="AG514" s="412" t="str">
        <f t="array" ref="AG514">IF(AG470="-","-",COUNT(IF($R$5:$R$84=$H$5:$Q$84,IF($H$5:$Q$84=$AC514,IF($A$5:$A$84=AG$513,$H$5:$Q$84,""),""),""))/COUNT(IF($R$5:$R$84=$AC514,IF($A$5:$A$84=AG$513,$H$5:$Q$84,""),"")))</f>
        <v>-</v>
      </c>
      <c r="AH514" s="412" t="str">
        <f t="array" ref="AH514">IF(AH470="-","-",COUNT(IF($R$5:$R$84=$H$5:$Q$84,IF($H$5:$Q$84=$AC514,IF($A$5:$A$84=AH$513,$H$5:$Q$84,""),""),""))/COUNT(IF($R$5:$R$84=$AC514,IF($A$5:$A$84=AH$513,$H$5:$Q$84,""),"")))</f>
        <v>-</v>
      </c>
      <c r="AI514" s="412" t="str">
        <f t="array" ref="AI514">IF(AI470="-","-",COUNT(IF($R$5:$R$84=$H$5:$Q$84,IF($H$5:$Q$84=$AC514,IF($A$5:$A$84=AI$513,$H$5:$Q$84,""),""),""))/COUNT(IF($R$5:$R$84=$AC514,IF($A$5:$A$84=AI$513,$H$5:$Q$84,""),"")))</f>
        <v>-</v>
      </c>
      <c r="AJ514" s="412" t="str">
        <f t="array" ref="AJ514">IF(AJ470="-","-",COUNT(IF($R$5:$R$84=$H$5:$Q$84,IF($H$5:$Q$84=$AC514,IF($A$5:$A$84=AJ$513,$H$5:$Q$84,""),""),""))/COUNT(IF($R$5:$R$84=$AC514,IF($A$5:$A$84=AJ$513,$H$5:$Q$84,""),"")))</f>
        <v>-</v>
      </c>
      <c r="AK514" s="412" t="str">
        <f t="array" ref="AK514">IF(AK470="-","-",COUNT(IF($R$5:$R$84=$H$5:$Q$84,IF($H$5:$Q$84=$AC514,IF($A$5:$A$84=AK$513,$H$5:$Q$84,""),""),""))/COUNT(IF($R$5:$R$84=$AC514,IF($A$5:$A$84=AK$513,$H$5:$Q$84,""),"")))</f>
        <v>-</v>
      </c>
      <c r="AL514" s="412" t="str">
        <f t="array" ref="AL514">IF(AL470="-","-",COUNT(IF($R$5:$R$84=$H$5:$Q$84,IF($H$5:$Q$84=$AC514,IF($A$5:$A$84=AL$513,$H$5:$Q$84,""),""),""))/COUNT(IF($R$5:$R$84=$AC514,IF($A$5:$A$84=AL$513,$H$5:$Q$84,""),"")))</f>
        <v>-</v>
      </c>
      <c r="AM514" s="412" t="str">
        <f t="array" ref="AM514">IF(AM470="-","-",COUNT(IF($R$5:$R$84=$H$5:$Q$84,IF($H$5:$Q$84=$AC514,IF($A$5:$A$84=AM$513,$H$5:$Q$84,""),""),""))/COUNT(IF($R$5:$R$84=$AC514,IF($A$5:$A$84=AM$513,$H$5:$Q$84,""),"")))</f>
        <v>-</v>
      </c>
      <c r="AN514" s="412" t="str">
        <f t="array" ref="AN514">IF(AN470="-","-",COUNT(IF($R$5:$R$84=$H$5:$Q$84,IF($H$5:$Q$84=$AC514,IF($A$5:$A$84=AN$513,$H$5:$Q$84,""),""),""))/COUNT(IF($R$5:$R$84=$AC514,IF($A$5:$A$84=AN$513,$H$5:$Q$84,""),"")))</f>
        <v>-</v>
      </c>
      <c r="AO514" s="412" t="str">
        <f t="array" ref="AO514">IF(AO470="-","-",COUNT(IF($R$5:$R$84=$H$5:$Q$84,IF($H$5:$Q$84=$AC514,IF($A$5:$A$84=AO$513,$H$5:$Q$84,""),""),""))/COUNT(IF($R$5:$R$84=$AC514,IF($A$5:$A$84=AO$513,$H$5:$Q$84,""),"")))</f>
        <v>-</v>
      </c>
      <c r="AP514" s="413" t="str">
        <f t="array" ref="AP514">IF(AP470=0,"-",COUNT(IF($R$5:$R$84=$H$5:$Q$84,IF($H$5:$Q$84=$AC514,$H$5:$Q$84,""),""))/COUNT(IF($R$5:$R$84=$AC514,$H$5:$Q$84,"")))</f>
        <v>-</v>
      </c>
      <c r="AQ514" s="19"/>
      <c r="AR514" s="8"/>
      <c r="AS514" s="19"/>
      <c r="AT514" s="19"/>
      <c r="AU514" s="19"/>
      <c r="AV514" s="19"/>
      <c r="AW514" s="19"/>
      <c r="AX514" s="19"/>
      <c r="AY514" s="19"/>
      <c r="AZ514" s="19"/>
      <c r="BA514" s="19"/>
      <c r="BB514" s="19"/>
      <c r="BC514" s="19"/>
      <c r="BQ514" s="12"/>
      <c r="BR514" s="12"/>
      <c r="BS514" s="12"/>
      <c r="BV514" s="76"/>
      <c r="BW514" s="76"/>
      <c r="BX514" s="76"/>
      <c r="BY514" s="76"/>
      <c r="BZ514" s="76"/>
      <c r="CA514" s="76"/>
      <c r="CB514" s="76"/>
      <c r="CC514" s="76"/>
      <c r="CD514" s="76"/>
      <c r="CE514" s="76"/>
      <c r="CF514" s="76"/>
      <c r="CG514" s="76"/>
      <c r="CH514" s="76"/>
      <c r="CI514" s="76"/>
      <c r="CJ514" s="76"/>
      <c r="CK514" s="76"/>
      <c r="CL514" s="76"/>
      <c r="CM514" s="76"/>
      <c r="CN514" s="76"/>
      <c r="CO514" s="76"/>
      <c r="CP514" s="76"/>
      <c r="CQ514" s="76"/>
      <c r="CR514" s="76"/>
      <c r="CS514" s="76"/>
      <c r="CT514" s="76"/>
      <c r="CU514" s="76"/>
      <c r="CV514" s="76"/>
      <c r="CW514" s="76"/>
      <c r="CX514" s="76"/>
      <c r="CY514" s="76"/>
      <c r="CZ514" s="76"/>
      <c r="DA514" s="76"/>
      <c r="DB514" s="76"/>
      <c r="DC514" s="76"/>
      <c r="DD514" s="76"/>
      <c r="DE514" s="76"/>
      <c r="DF514" s="76"/>
      <c r="DG514" s="76"/>
      <c r="DH514" s="76"/>
      <c r="DI514" s="76"/>
      <c r="DJ514" s="76"/>
      <c r="DK514" s="76"/>
      <c r="DL514" s="76"/>
      <c r="DM514" s="76"/>
      <c r="DN514" s="76"/>
      <c r="DO514" s="76"/>
      <c r="DP514" s="76"/>
      <c r="DQ514" s="76"/>
      <c r="DR514" s="76"/>
      <c r="DS514" s="76"/>
      <c r="DT514" s="76"/>
      <c r="DU514" s="76"/>
      <c r="DV514" s="76"/>
      <c r="DW514" s="76"/>
      <c r="DX514" s="76"/>
      <c r="DY514" s="76"/>
      <c r="DZ514" s="76"/>
      <c r="EA514" s="76"/>
      <c r="EB514" s="76"/>
      <c r="EC514" s="76"/>
      <c r="ED514" s="76"/>
      <c r="EE514" s="76"/>
      <c r="EF514" s="76"/>
      <c r="EG514" s="76"/>
      <c r="EH514" s="76"/>
      <c r="EI514" s="76"/>
      <c r="EJ514" s="76"/>
      <c r="EK514" s="76"/>
      <c r="EL514" s="76"/>
      <c r="EM514" s="76"/>
      <c r="EN514" s="76"/>
      <c r="EO514" s="76"/>
      <c r="EP514" s="76"/>
      <c r="EQ514" s="76"/>
      <c r="ER514" s="76"/>
      <c r="ES514" s="76"/>
      <c r="ET514" s="76"/>
      <c r="EU514" s="76"/>
      <c r="EV514" s="76"/>
      <c r="EW514" s="76"/>
      <c r="EX514" s="76"/>
      <c r="EY514" s="76"/>
      <c r="EZ514" s="76"/>
      <c r="FA514" s="76"/>
      <c r="FB514" s="76"/>
      <c r="FC514" s="76"/>
      <c r="FD514" s="76"/>
      <c r="FE514" s="76"/>
      <c r="FF514" s="76"/>
      <c r="FG514" s="76"/>
      <c r="FH514" s="76"/>
      <c r="FI514" s="76"/>
      <c r="FJ514" s="76"/>
      <c r="FK514" s="76"/>
      <c r="FL514" s="76"/>
      <c r="FM514" s="76"/>
      <c r="FN514" s="76"/>
      <c r="FO514" s="76"/>
      <c r="FP514" s="76"/>
      <c r="FQ514" s="76"/>
      <c r="FR514" s="76"/>
      <c r="FS514" s="76"/>
      <c r="FT514" s="76"/>
      <c r="FU514" s="76"/>
      <c r="FV514" s="76"/>
      <c r="FW514" s="76"/>
      <c r="FX514" s="76"/>
      <c r="FY514" s="76"/>
      <c r="FZ514" s="76"/>
      <c r="GA514" s="76"/>
      <c r="GB514" s="76"/>
      <c r="GC514" s="76"/>
      <c r="GD514" s="76"/>
      <c r="GE514" s="76"/>
      <c r="GF514" s="76"/>
      <c r="GG514" s="76"/>
      <c r="GH514" s="76"/>
      <c r="GI514" s="76"/>
      <c r="GJ514" s="76"/>
      <c r="GK514" s="76"/>
      <c r="GL514" s="76"/>
      <c r="GM514" s="76"/>
      <c r="GN514" s="76"/>
      <c r="GO514" s="76"/>
      <c r="GP514" s="76"/>
      <c r="GQ514" s="76"/>
      <c r="GR514" s="76"/>
      <c r="GS514" s="76"/>
      <c r="GT514" s="76"/>
      <c r="GU514" s="76"/>
      <c r="GV514" s="76"/>
      <c r="GW514" s="76"/>
      <c r="GX514" s="76"/>
      <c r="GY514" s="76"/>
      <c r="GZ514" s="76"/>
      <c r="HA514" s="76"/>
      <c r="HB514" s="76"/>
      <c r="HC514" s="76"/>
      <c r="HD514" s="76"/>
      <c r="HE514" s="76"/>
      <c r="HF514" s="76"/>
      <c r="HG514" s="76"/>
      <c r="HH514" s="76"/>
      <c r="HI514" s="76"/>
      <c r="HJ514" s="76"/>
      <c r="HK514" s="76"/>
      <c r="HL514" s="76"/>
      <c r="HM514" s="76"/>
      <c r="HN514" s="76"/>
      <c r="HO514" s="76"/>
      <c r="HP514" s="76"/>
      <c r="HQ514" s="76"/>
      <c r="HR514" s="76"/>
      <c r="HS514" s="76"/>
      <c r="HT514" s="76"/>
      <c r="HU514" s="76"/>
      <c r="HV514" s="76"/>
      <c r="HW514" s="76"/>
      <c r="HX514" s="76"/>
      <c r="HY514" s="76"/>
      <c r="HZ514" s="76"/>
      <c r="IA514" s="76"/>
      <c r="IB514" s="76"/>
      <c r="IC514" s="76"/>
      <c r="ID514" s="76"/>
      <c r="IE514" s="76"/>
      <c r="IF514" s="76"/>
      <c r="IG514" s="76"/>
      <c r="IH514" s="76"/>
      <c r="II514" s="76"/>
      <c r="IJ514" s="76"/>
      <c r="IK514" s="76"/>
    </row>
    <row r="515" spans="1:245" s="125" customFormat="1">
      <c r="A515" s="19"/>
      <c r="B515" s="19"/>
      <c r="C515" s="19"/>
      <c r="D515" s="19"/>
      <c r="E515" s="89"/>
      <c r="F515" s="89"/>
      <c r="G515" s="19"/>
      <c r="H515" s="90"/>
      <c r="I515" s="90"/>
      <c r="J515" s="19"/>
      <c r="K515" s="19"/>
      <c r="L515" s="19"/>
      <c r="M515" s="19"/>
      <c r="N515" s="19"/>
      <c r="O515" s="19"/>
      <c r="P515" s="19"/>
      <c r="Q515" s="19"/>
      <c r="R515" s="141"/>
      <c r="S515" s="141"/>
      <c r="T515" s="141"/>
      <c r="U515" s="141"/>
      <c r="V515" s="141"/>
      <c r="W515" s="141"/>
      <c r="X515" s="141"/>
      <c r="Y515" s="141"/>
      <c r="Z515" s="19"/>
      <c r="AA515" s="19"/>
      <c r="AB515" s="19"/>
      <c r="AC515" s="377">
        <v>1</v>
      </c>
      <c r="AD515" s="412" t="str">
        <f t="array" ref="AD515">IF(AD471="-","-",COUNT(IF($R$5:$R$84=$H$5:$Q$84,IF($H$5:$Q$84=$AC515,IF($A$5:$A$84=AD$513,$H$5:$Q$84,""),""),""))/COUNT(IF($R$5:$R$84=$AC515,IF($A$5:$A$84=AD$513,$H$5:$Q$84,""),"")))</f>
        <v>-</v>
      </c>
      <c r="AE515" s="412" t="str">
        <f t="array" ref="AE515">IF(AE471="-","-",COUNT(IF($R$5:$R$84=$H$5:$Q$84,IF($H$5:$Q$84=$AC515,IF($A$5:$A$84=AE$513,$H$5:$Q$84,""),""),""))/COUNT(IF($R$5:$R$84=$AC515,IF($A$5:$A$84=AE$513,$H$5:$Q$84,""),"")))</f>
        <v>-</v>
      </c>
      <c r="AF515" s="412" t="str">
        <f t="array" ref="AF515">IF(AF471="-","-",COUNT(IF($R$5:$R$84=$H$5:$Q$84,IF($H$5:$Q$84=$AC515,IF($A$5:$A$84=AF$513,$H$5:$Q$84,""),""),""))/COUNT(IF($R$5:$R$84=$AC515,IF($A$5:$A$84=AF$513,$H$5:$Q$84,""),"")))</f>
        <v>-</v>
      </c>
      <c r="AG515" s="412" t="str">
        <f t="array" ref="AG515">IF(AG471="-","-",COUNT(IF($R$5:$R$84=$H$5:$Q$84,IF($H$5:$Q$84=$AC515,IF($A$5:$A$84=AG$513,$H$5:$Q$84,""),""),""))/COUNT(IF($R$5:$R$84=$AC515,IF($A$5:$A$84=AG$513,$H$5:$Q$84,""),"")))</f>
        <v>-</v>
      </c>
      <c r="AH515" s="412" t="str">
        <f t="array" ref="AH515">IF(AH471="-","-",COUNT(IF($R$5:$R$84=$H$5:$Q$84,IF($H$5:$Q$84=$AC515,IF($A$5:$A$84=AH$513,$H$5:$Q$84,""),""),""))/COUNT(IF($R$5:$R$84=$AC515,IF($A$5:$A$84=AH$513,$H$5:$Q$84,""),"")))</f>
        <v>-</v>
      </c>
      <c r="AI515" s="412" t="str">
        <f t="array" ref="AI515">IF(AI471="-","-",COUNT(IF($R$5:$R$84=$H$5:$Q$84,IF($H$5:$Q$84=$AC515,IF($A$5:$A$84=AI$513,$H$5:$Q$84,""),""),""))/COUNT(IF($R$5:$R$84=$AC515,IF($A$5:$A$84=AI$513,$H$5:$Q$84,""),"")))</f>
        <v>-</v>
      </c>
      <c r="AJ515" s="412" t="str">
        <f t="array" ref="AJ515">IF(AJ471="-","-",COUNT(IF($R$5:$R$84=$H$5:$Q$84,IF($H$5:$Q$84=$AC515,IF($A$5:$A$84=AJ$513,$H$5:$Q$84,""),""),""))/COUNT(IF($R$5:$R$84=$AC515,IF($A$5:$A$84=AJ$513,$H$5:$Q$84,""),"")))</f>
        <v>-</v>
      </c>
      <c r="AK515" s="412" t="str">
        <f t="array" ref="AK515">IF(AK471="-","-",COUNT(IF($R$5:$R$84=$H$5:$Q$84,IF($H$5:$Q$84=$AC515,IF($A$5:$A$84=AK$513,$H$5:$Q$84,""),""),""))/COUNT(IF($R$5:$R$84=$AC515,IF($A$5:$A$84=AK$513,$H$5:$Q$84,""),"")))</f>
        <v>-</v>
      </c>
      <c r="AL515" s="412" t="str">
        <f t="array" ref="AL515">IF(AL471="-","-",COUNT(IF($R$5:$R$84=$H$5:$Q$84,IF($H$5:$Q$84=$AC515,IF($A$5:$A$84=AL$513,$H$5:$Q$84,""),""),""))/COUNT(IF($R$5:$R$84=$AC515,IF($A$5:$A$84=AL$513,$H$5:$Q$84,""),"")))</f>
        <v>-</v>
      </c>
      <c r="AM515" s="412" t="str">
        <f t="array" ref="AM515">IF(AM471="-","-",COUNT(IF($R$5:$R$84=$H$5:$Q$84,IF($H$5:$Q$84=$AC515,IF($A$5:$A$84=AM$513,$H$5:$Q$84,""),""),""))/COUNT(IF($R$5:$R$84=$AC515,IF($A$5:$A$84=AM$513,$H$5:$Q$84,""),"")))</f>
        <v>-</v>
      </c>
      <c r="AN515" s="412" t="str">
        <f t="array" ref="AN515">IF(AN471="-","-",COUNT(IF($R$5:$R$84=$H$5:$Q$84,IF($H$5:$Q$84=$AC515,IF($A$5:$A$84=AN$513,$H$5:$Q$84,""),""),""))/COUNT(IF($R$5:$R$84=$AC515,IF($A$5:$A$84=AN$513,$H$5:$Q$84,""),"")))</f>
        <v>-</v>
      </c>
      <c r="AO515" s="412" t="str">
        <f t="array" ref="AO515">IF(AO471="-","-",COUNT(IF($R$5:$R$84=$H$5:$Q$84,IF($H$5:$Q$84=$AC515,IF($A$5:$A$84=AO$513,$H$5:$Q$84,""),""),""))/COUNT(IF($R$5:$R$84=$AC515,IF($A$5:$A$84=AO$513,$H$5:$Q$84,""),"")))</f>
        <v>-</v>
      </c>
      <c r="AP515" s="414" t="str">
        <f t="array" ref="AP515">IF(AP471=0,"-",COUNT(IF($R$5:$R$84=$H$5:$Q$84,IF($H$5:$Q$84=$AC515,$H$5:$Q$84,""),""))/COUNT(IF($R$5:$R$84=$AC515,$H$5:$Q$84,"")))</f>
        <v>-</v>
      </c>
      <c r="AQ515" s="19"/>
      <c r="AR515" s="8"/>
      <c r="AS515" s="19"/>
      <c r="AT515" s="19"/>
      <c r="AU515" s="19"/>
      <c r="AV515" s="19"/>
      <c r="AW515" s="19"/>
      <c r="AX515" s="19"/>
      <c r="AY515" s="19"/>
      <c r="AZ515" s="19"/>
      <c r="BA515" s="19"/>
      <c r="BB515" s="19"/>
      <c r="BC515" s="19"/>
      <c r="BQ515" s="12"/>
      <c r="BR515" s="12"/>
      <c r="BS515" s="12"/>
      <c r="BV515" s="76"/>
      <c r="BW515" s="76"/>
      <c r="BX515" s="76"/>
      <c r="BY515" s="76"/>
      <c r="BZ515" s="76"/>
      <c r="CA515" s="76"/>
      <c r="CB515" s="76"/>
      <c r="CC515" s="76"/>
      <c r="CD515" s="76"/>
      <c r="CE515" s="76"/>
      <c r="CF515" s="76"/>
      <c r="CG515" s="76"/>
      <c r="CH515" s="76"/>
      <c r="CI515" s="76"/>
      <c r="CJ515" s="76"/>
      <c r="CK515" s="76"/>
      <c r="CL515" s="76"/>
      <c r="CM515" s="76"/>
      <c r="CN515" s="76"/>
      <c r="CO515" s="76"/>
      <c r="CP515" s="76"/>
      <c r="CQ515" s="76"/>
      <c r="CR515" s="76"/>
      <c r="CS515" s="76"/>
      <c r="CT515" s="76"/>
      <c r="CU515" s="76"/>
      <c r="CV515" s="76"/>
      <c r="CW515" s="76"/>
      <c r="CX515" s="76"/>
      <c r="CY515" s="76"/>
      <c r="CZ515" s="76"/>
      <c r="DA515" s="76"/>
      <c r="DB515" s="76"/>
      <c r="DC515" s="76"/>
      <c r="DD515" s="76"/>
      <c r="DE515" s="76"/>
      <c r="DF515" s="76"/>
      <c r="DG515" s="76"/>
      <c r="DH515" s="76"/>
      <c r="DI515" s="76"/>
      <c r="DJ515" s="76"/>
      <c r="DK515" s="76"/>
      <c r="DL515" s="76"/>
      <c r="DM515" s="76"/>
      <c r="DN515" s="76"/>
      <c r="DO515" s="76"/>
      <c r="DP515" s="76"/>
      <c r="DQ515" s="76"/>
      <c r="DR515" s="76"/>
      <c r="DS515" s="76"/>
      <c r="DT515" s="76"/>
      <c r="DU515" s="76"/>
      <c r="DV515" s="76"/>
      <c r="DW515" s="76"/>
      <c r="DX515" s="76"/>
      <c r="DY515" s="76"/>
      <c r="DZ515" s="76"/>
      <c r="EA515" s="76"/>
      <c r="EB515" s="76"/>
      <c r="EC515" s="76"/>
      <c r="ED515" s="76"/>
      <c r="EE515" s="76"/>
      <c r="EF515" s="76"/>
      <c r="EG515" s="76"/>
      <c r="EH515" s="76"/>
      <c r="EI515" s="76"/>
      <c r="EJ515" s="76"/>
      <c r="EK515" s="76"/>
      <c r="EL515" s="76"/>
      <c r="EM515" s="76"/>
      <c r="EN515" s="76"/>
      <c r="EO515" s="76"/>
      <c r="EP515" s="76"/>
      <c r="EQ515" s="76"/>
      <c r="ER515" s="76"/>
      <c r="ES515" s="76"/>
      <c r="ET515" s="76"/>
      <c r="EU515" s="76"/>
      <c r="EV515" s="76"/>
      <c r="EW515" s="76"/>
      <c r="EX515" s="76"/>
      <c r="EY515" s="76"/>
      <c r="EZ515" s="76"/>
      <c r="FA515" s="76"/>
      <c r="FB515" s="76"/>
      <c r="FC515" s="76"/>
      <c r="FD515" s="76"/>
      <c r="FE515" s="76"/>
      <c r="FF515" s="76"/>
      <c r="FG515" s="76"/>
      <c r="FH515" s="76"/>
      <c r="FI515" s="76"/>
      <c r="FJ515" s="76"/>
      <c r="FK515" s="76"/>
      <c r="FL515" s="76"/>
      <c r="FM515" s="76"/>
      <c r="FN515" s="76"/>
      <c r="FO515" s="76"/>
      <c r="FP515" s="76"/>
      <c r="FQ515" s="76"/>
      <c r="FR515" s="76"/>
      <c r="FS515" s="76"/>
      <c r="FT515" s="76"/>
      <c r="FU515" s="76"/>
      <c r="FV515" s="76"/>
      <c r="FW515" s="76"/>
      <c r="FX515" s="76"/>
      <c r="FY515" s="76"/>
      <c r="FZ515" s="76"/>
      <c r="GA515" s="76"/>
      <c r="GB515" s="76"/>
      <c r="GC515" s="76"/>
      <c r="GD515" s="76"/>
      <c r="GE515" s="76"/>
      <c r="GF515" s="76"/>
      <c r="GG515" s="76"/>
      <c r="GH515" s="76"/>
      <c r="GI515" s="76"/>
      <c r="GJ515" s="76"/>
      <c r="GK515" s="76"/>
      <c r="GL515" s="76"/>
      <c r="GM515" s="76"/>
      <c r="GN515" s="76"/>
      <c r="GO515" s="76"/>
      <c r="GP515" s="76"/>
      <c r="GQ515" s="76"/>
      <c r="GR515" s="76"/>
      <c r="GS515" s="76"/>
      <c r="GT515" s="76"/>
      <c r="GU515" s="76"/>
      <c r="GV515" s="76"/>
      <c r="GW515" s="76"/>
      <c r="GX515" s="76"/>
      <c r="GY515" s="76"/>
      <c r="GZ515" s="76"/>
      <c r="HA515" s="76"/>
      <c r="HB515" s="76"/>
      <c r="HC515" s="76"/>
      <c r="HD515" s="76"/>
      <c r="HE515" s="76"/>
      <c r="HF515" s="76"/>
      <c r="HG515" s="76"/>
      <c r="HH515" s="76"/>
      <c r="HI515" s="76"/>
      <c r="HJ515" s="76"/>
      <c r="HK515" s="76"/>
      <c r="HL515" s="76"/>
      <c r="HM515" s="76"/>
      <c r="HN515" s="76"/>
      <c r="HO515" s="76"/>
      <c r="HP515" s="76"/>
      <c r="HQ515" s="76"/>
      <c r="HR515" s="76"/>
      <c r="HS515" s="76"/>
      <c r="HT515" s="76"/>
      <c r="HU515" s="76"/>
      <c r="HV515" s="76"/>
      <c r="HW515" s="76"/>
      <c r="HX515" s="76"/>
      <c r="HY515" s="76"/>
      <c r="HZ515" s="76"/>
      <c r="IA515" s="76"/>
      <c r="IB515" s="76"/>
      <c r="IC515" s="76"/>
      <c r="ID515" s="76"/>
      <c r="IE515" s="76"/>
      <c r="IF515" s="76"/>
      <c r="IG515" s="76"/>
      <c r="IH515" s="76"/>
      <c r="II515" s="76"/>
      <c r="IJ515" s="76"/>
      <c r="IK515" s="76"/>
    </row>
    <row r="516" spans="1:245" s="125" customFormat="1">
      <c r="A516" s="19"/>
      <c r="B516" s="19"/>
      <c r="C516" s="19"/>
      <c r="D516" s="19"/>
      <c r="E516" s="89"/>
      <c r="F516" s="89"/>
      <c r="G516" s="19"/>
      <c r="H516" s="90"/>
      <c r="I516" s="90"/>
      <c r="J516" s="19"/>
      <c r="K516" s="19"/>
      <c r="L516" s="19"/>
      <c r="M516" s="19"/>
      <c r="N516" s="19"/>
      <c r="O516" s="19"/>
      <c r="P516" s="19"/>
      <c r="Q516" s="19"/>
      <c r="R516" s="141"/>
      <c r="S516" s="141"/>
      <c r="T516" s="141"/>
      <c r="U516" s="141"/>
      <c r="V516" s="141"/>
      <c r="W516" s="141"/>
      <c r="X516" s="141"/>
      <c r="Y516" s="141"/>
      <c r="Z516" s="19"/>
      <c r="AA516" s="19"/>
      <c r="AB516" s="19"/>
      <c r="AC516" s="377">
        <v>2</v>
      </c>
      <c r="AD516" s="412">
        <f t="array" ref="AD516">IF(AD472="-","-",COUNT(IF($R$5:$R$84=$H$5:$Q$84,IF($H$5:$Q$84=$AC516,IF($A$5:$A$84=AD$513,$H$5:$Q$84,""),""),""))/COUNT(IF($R$5:$R$84=$AC516,IF($A$5:$A$84=AD$513,$H$5:$Q$84,""),"")))</f>
        <v>0.9</v>
      </c>
      <c r="AE516" s="412">
        <f t="array" ref="AE516">IF(AE472="-","-",COUNT(IF($R$5:$R$84=$H$5:$Q$84,IF($H$5:$Q$84=$AC516,IF($A$5:$A$84=AE$513,$H$5:$Q$84,""),""),""))/COUNT(IF($R$5:$R$84=$AC516,IF($A$5:$A$84=AE$513,$H$5:$Q$84,""),"")))</f>
        <v>1</v>
      </c>
      <c r="AF516" s="412" t="str">
        <f t="array" ref="AF516">IF(AF472="-","-",COUNT(IF($R$5:$R$84=$H$5:$Q$84,IF($H$5:$Q$84=$AC516,IF($A$5:$A$84=AF$513,$H$5:$Q$84,""),""),""))/COUNT(IF($R$5:$R$84=$AC516,IF($A$5:$A$84=AF$513,$H$5:$Q$84,""),"")))</f>
        <v>-</v>
      </c>
      <c r="AG516" s="412" t="str">
        <f t="array" ref="AG516">IF(AG472="-","-",COUNT(IF($R$5:$R$84=$H$5:$Q$84,IF($H$5:$Q$84=$AC516,IF($A$5:$A$84=AG$513,$H$5:$Q$84,""),""),""))/COUNT(IF($R$5:$R$84=$AC516,IF($A$5:$A$84=AG$513,$H$5:$Q$84,""),"")))</f>
        <v>-</v>
      </c>
      <c r="AH516" s="412" t="str">
        <f t="array" ref="AH516">IF(AH472="-","-",COUNT(IF($R$5:$R$84=$H$5:$Q$84,IF($H$5:$Q$84=$AC516,IF($A$5:$A$84=AH$513,$H$5:$Q$84,""),""),""))/COUNT(IF($R$5:$R$84=$AC516,IF($A$5:$A$84=AH$513,$H$5:$Q$84,""),"")))</f>
        <v>-</v>
      </c>
      <c r="AI516" s="412" t="str">
        <f t="array" ref="AI516">IF(AI472="-","-",COUNT(IF($R$5:$R$84=$H$5:$Q$84,IF($H$5:$Q$84=$AC516,IF($A$5:$A$84=AI$513,$H$5:$Q$84,""),""),""))/COUNT(IF($R$5:$R$84=$AC516,IF($A$5:$A$84=AI$513,$H$5:$Q$84,""),"")))</f>
        <v>-</v>
      </c>
      <c r="AJ516" s="412" t="str">
        <f t="array" ref="AJ516">IF(AJ472="-","-",COUNT(IF($R$5:$R$84=$H$5:$Q$84,IF($H$5:$Q$84=$AC516,IF($A$5:$A$84=AJ$513,$H$5:$Q$84,""),""),""))/COUNT(IF($R$5:$R$84=$AC516,IF($A$5:$A$84=AJ$513,$H$5:$Q$84,""),"")))</f>
        <v>-</v>
      </c>
      <c r="AK516" s="412" t="str">
        <f t="array" ref="AK516">IF(AK472="-","-",COUNT(IF($R$5:$R$84=$H$5:$Q$84,IF($H$5:$Q$84=$AC516,IF($A$5:$A$84=AK$513,$H$5:$Q$84,""),""),""))/COUNT(IF($R$5:$R$84=$AC516,IF($A$5:$A$84=AK$513,$H$5:$Q$84,""),"")))</f>
        <v>-</v>
      </c>
      <c r="AL516" s="412" t="str">
        <f t="array" ref="AL516">IF(AL472="-","-",COUNT(IF($R$5:$R$84=$H$5:$Q$84,IF($H$5:$Q$84=$AC516,IF($A$5:$A$84=AL$513,$H$5:$Q$84,""),""),""))/COUNT(IF($R$5:$R$84=$AC516,IF($A$5:$A$84=AL$513,$H$5:$Q$84,""),"")))</f>
        <v>-</v>
      </c>
      <c r="AM516" s="412" t="str">
        <f t="array" ref="AM516">IF(AM472="-","-",COUNT(IF($R$5:$R$84=$H$5:$Q$84,IF($H$5:$Q$84=$AC516,IF($A$5:$A$84=AM$513,$H$5:$Q$84,""),""),""))/COUNT(IF($R$5:$R$84=$AC516,IF($A$5:$A$84=AM$513,$H$5:$Q$84,""),"")))</f>
        <v>-</v>
      </c>
      <c r="AN516" s="412" t="str">
        <f t="array" ref="AN516">IF(AN472="-","-",COUNT(IF($R$5:$R$84=$H$5:$Q$84,IF($H$5:$Q$84=$AC516,IF($A$5:$A$84=AN$513,$H$5:$Q$84,""),""),""))/COUNT(IF($R$5:$R$84=$AC516,IF($A$5:$A$84=AN$513,$H$5:$Q$84,""),"")))</f>
        <v>-</v>
      </c>
      <c r="AO516" s="412" t="str">
        <f t="array" ref="AO516">IF(AO472="-","-",COUNT(IF($R$5:$R$84=$H$5:$Q$84,IF($H$5:$Q$84=$AC516,IF($A$5:$A$84=AO$513,$H$5:$Q$84,""),""),""))/COUNT(IF($R$5:$R$84=$AC516,IF($A$5:$A$84=AO$513,$H$5:$Q$84,""),"")))</f>
        <v>-</v>
      </c>
      <c r="AP516" s="414">
        <f t="array" ref="AP516">IF(AP472=0,"-",COUNT(IF($R$5:$R$84=$H$5:$Q$84,IF($H$5:$Q$84=$AC516,$H$5:$Q$84,""),""))/COUNT(IF($R$5:$R$84=$AC516,$H$5:$Q$84,"")))</f>
        <v>0.95</v>
      </c>
      <c r="AQ516" s="19"/>
      <c r="AR516" s="8"/>
      <c r="AS516" s="19"/>
      <c r="AT516" s="19"/>
      <c r="AU516" s="19"/>
      <c r="AV516" s="19"/>
      <c r="AW516" s="19"/>
      <c r="AX516" s="19"/>
      <c r="AY516" s="19"/>
      <c r="AZ516" s="19"/>
      <c r="BA516" s="19"/>
      <c r="BB516" s="19"/>
      <c r="BC516" s="19"/>
      <c r="BQ516" s="12"/>
      <c r="BR516" s="12"/>
      <c r="BS516" s="12"/>
      <c r="BV516" s="76"/>
      <c r="BW516" s="76"/>
      <c r="BX516" s="76"/>
      <c r="BY516" s="76"/>
      <c r="BZ516" s="76"/>
      <c r="CA516" s="76"/>
      <c r="CB516" s="76"/>
      <c r="CC516" s="76"/>
      <c r="CD516" s="76"/>
      <c r="CE516" s="76"/>
      <c r="CF516" s="76"/>
      <c r="CG516" s="76"/>
      <c r="CH516" s="76"/>
      <c r="CI516" s="76"/>
      <c r="CJ516" s="76"/>
      <c r="CK516" s="76"/>
      <c r="CL516" s="76"/>
      <c r="CM516" s="76"/>
      <c r="CN516" s="76"/>
      <c r="CO516" s="76"/>
      <c r="CP516" s="76"/>
      <c r="CQ516" s="76"/>
      <c r="CR516" s="76"/>
      <c r="CS516" s="76"/>
      <c r="CT516" s="76"/>
      <c r="CU516" s="76"/>
      <c r="CV516" s="76"/>
      <c r="CW516" s="76"/>
      <c r="CX516" s="76"/>
      <c r="CY516" s="76"/>
      <c r="CZ516" s="76"/>
      <c r="DA516" s="76"/>
      <c r="DB516" s="76"/>
      <c r="DC516" s="76"/>
      <c r="DD516" s="76"/>
      <c r="DE516" s="76"/>
      <c r="DF516" s="76"/>
      <c r="DG516" s="76"/>
      <c r="DH516" s="76"/>
      <c r="DI516" s="76"/>
      <c r="DJ516" s="76"/>
      <c r="DK516" s="76"/>
      <c r="DL516" s="76"/>
      <c r="DM516" s="76"/>
      <c r="DN516" s="76"/>
      <c r="DO516" s="76"/>
      <c r="DP516" s="76"/>
      <c r="DQ516" s="76"/>
      <c r="DR516" s="76"/>
      <c r="DS516" s="76"/>
      <c r="DT516" s="76"/>
      <c r="DU516" s="76"/>
      <c r="DV516" s="76"/>
      <c r="DW516" s="76"/>
      <c r="DX516" s="76"/>
      <c r="DY516" s="76"/>
      <c r="DZ516" s="76"/>
      <c r="EA516" s="76"/>
      <c r="EB516" s="76"/>
      <c r="EC516" s="76"/>
      <c r="ED516" s="76"/>
      <c r="EE516" s="76"/>
      <c r="EF516" s="76"/>
      <c r="EG516" s="76"/>
      <c r="EH516" s="76"/>
      <c r="EI516" s="76"/>
      <c r="EJ516" s="76"/>
      <c r="EK516" s="76"/>
      <c r="EL516" s="76"/>
      <c r="EM516" s="76"/>
      <c r="EN516" s="76"/>
      <c r="EO516" s="76"/>
      <c r="EP516" s="76"/>
      <c r="EQ516" s="76"/>
      <c r="ER516" s="76"/>
      <c r="ES516" s="76"/>
      <c r="ET516" s="76"/>
      <c r="EU516" s="76"/>
      <c r="EV516" s="76"/>
      <c r="EW516" s="76"/>
      <c r="EX516" s="76"/>
      <c r="EY516" s="76"/>
      <c r="EZ516" s="76"/>
      <c r="FA516" s="76"/>
      <c r="FB516" s="76"/>
      <c r="FC516" s="76"/>
      <c r="FD516" s="76"/>
      <c r="FE516" s="76"/>
      <c r="FF516" s="76"/>
      <c r="FG516" s="76"/>
      <c r="FH516" s="76"/>
      <c r="FI516" s="76"/>
      <c r="FJ516" s="76"/>
      <c r="FK516" s="76"/>
      <c r="FL516" s="76"/>
      <c r="FM516" s="76"/>
      <c r="FN516" s="76"/>
      <c r="FO516" s="76"/>
      <c r="FP516" s="76"/>
      <c r="FQ516" s="76"/>
      <c r="FR516" s="76"/>
      <c r="FS516" s="76"/>
      <c r="FT516" s="76"/>
      <c r="FU516" s="76"/>
      <c r="FV516" s="76"/>
      <c r="FW516" s="76"/>
      <c r="FX516" s="76"/>
      <c r="FY516" s="76"/>
      <c r="FZ516" s="76"/>
      <c r="GA516" s="76"/>
      <c r="GB516" s="76"/>
      <c r="GC516" s="76"/>
      <c r="GD516" s="76"/>
      <c r="GE516" s="76"/>
      <c r="GF516" s="76"/>
      <c r="GG516" s="76"/>
      <c r="GH516" s="76"/>
      <c r="GI516" s="76"/>
      <c r="GJ516" s="76"/>
      <c r="GK516" s="76"/>
      <c r="GL516" s="76"/>
      <c r="GM516" s="76"/>
      <c r="GN516" s="76"/>
      <c r="GO516" s="76"/>
      <c r="GP516" s="76"/>
      <c r="GQ516" s="76"/>
      <c r="GR516" s="76"/>
      <c r="GS516" s="76"/>
      <c r="GT516" s="76"/>
      <c r="GU516" s="76"/>
      <c r="GV516" s="76"/>
      <c r="GW516" s="76"/>
      <c r="GX516" s="76"/>
      <c r="GY516" s="76"/>
      <c r="GZ516" s="76"/>
      <c r="HA516" s="76"/>
      <c r="HB516" s="76"/>
      <c r="HC516" s="76"/>
      <c r="HD516" s="76"/>
      <c r="HE516" s="76"/>
      <c r="HF516" s="76"/>
      <c r="HG516" s="76"/>
      <c r="HH516" s="76"/>
      <c r="HI516" s="76"/>
      <c r="HJ516" s="76"/>
      <c r="HK516" s="76"/>
      <c r="HL516" s="76"/>
      <c r="HM516" s="76"/>
      <c r="HN516" s="76"/>
      <c r="HO516" s="76"/>
      <c r="HP516" s="76"/>
      <c r="HQ516" s="76"/>
      <c r="HR516" s="76"/>
      <c r="HS516" s="76"/>
      <c r="HT516" s="76"/>
      <c r="HU516" s="76"/>
      <c r="HV516" s="76"/>
      <c r="HW516" s="76"/>
      <c r="HX516" s="76"/>
      <c r="HY516" s="76"/>
      <c r="HZ516" s="76"/>
      <c r="IA516" s="76"/>
      <c r="IB516" s="76"/>
      <c r="IC516" s="76"/>
      <c r="ID516" s="76"/>
      <c r="IE516" s="76"/>
      <c r="IF516" s="76"/>
      <c r="IG516" s="76"/>
      <c r="IH516" s="76"/>
      <c r="II516" s="76"/>
      <c r="IJ516" s="76"/>
      <c r="IK516" s="76"/>
    </row>
    <row r="517" spans="1:245" s="125" customFormat="1">
      <c r="A517" s="19"/>
      <c r="B517" s="19"/>
      <c r="C517" s="19"/>
      <c r="D517" s="19"/>
      <c r="E517" s="89"/>
      <c r="F517" s="89"/>
      <c r="G517" s="19"/>
      <c r="H517" s="90"/>
      <c r="I517" s="90"/>
      <c r="J517" s="19"/>
      <c r="K517" s="19"/>
      <c r="L517" s="19"/>
      <c r="M517" s="19"/>
      <c r="N517" s="19"/>
      <c r="O517" s="19"/>
      <c r="P517" s="19"/>
      <c r="Q517" s="19"/>
      <c r="R517" s="141"/>
      <c r="S517" s="141"/>
      <c r="T517" s="141"/>
      <c r="U517" s="141"/>
      <c r="V517" s="141"/>
      <c r="W517" s="141"/>
      <c r="X517" s="141"/>
      <c r="Y517" s="141"/>
      <c r="Z517" s="19"/>
      <c r="AA517" s="19"/>
      <c r="AB517" s="19"/>
      <c r="AC517" s="377">
        <v>3</v>
      </c>
      <c r="AD517" s="412">
        <f t="array" ref="AD517">IF(AD473="-","-",COUNT(IF($R$5:$R$84=$H$5:$Q$84,IF($H$5:$Q$84=$AC517,IF($A$5:$A$84=AD$513,$H$5:$Q$84,""),""),""))/COUNT(IF($R$5:$R$84=$AC517,IF($A$5:$A$84=AD$513,$H$5:$Q$84,""),"")))</f>
        <v>0.7</v>
      </c>
      <c r="AE517" s="412">
        <f t="array" ref="AE517">IF(AE473="-","-",COUNT(IF($R$5:$R$84=$H$5:$Q$84,IF($H$5:$Q$84=$AC517,IF($A$5:$A$84=AE$513,$H$5:$Q$84,""),""),""))/COUNT(IF($R$5:$R$84=$AC517,IF($A$5:$A$84=AE$513,$H$5:$Q$84,""),"")))</f>
        <v>0.81355932203389836</v>
      </c>
      <c r="AF517" s="412">
        <f t="array" ref="AF517">IF(AF473="-","-",COUNT(IF($R$5:$R$84=$H$5:$Q$84,IF($H$5:$Q$84=$AC517,IF($A$5:$A$84=AF$513,$H$5:$Q$84,""),""),""))/COUNT(IF($R$5:$R$84=$AC517,IF($A$5:$A$84=AF$513,$H$5:$Q$84,""),"")))</f>
        <v>1</v>
      </c>
      <c r="AG517" s="412" t="str">
        <f t="array" ref="AG517">IF(AG473="-","-",COUNT(IF($R$5:$R$84=$H$5:$Q$84,IF($H$5:$Q$84=$AC517,IF($A$5:$A$84=AG$513,$H$5:$Q$84,""),""),""))/COUNT(IF($R$5:$R$84=$AC517,IF($A$5:$A$84=AG$513,$H$5:$Q$84,""),"")))</f>
        <v>-</v>
      </c>
      <c r="AH517" s="412" t="str">
        <f t="array" ref="AH517">IF(AH473="-","-",COUNT(IF($R$5:$R$84=$H$5:$Q$84,IF($H$5:$Q$84=$AC517,IF($A$5:$A$84=AH$513,$H$5:$Q$84,""),""),""))/COUNT(IF($R$5:$R$84=$AC517,IF($A$5:$A$84=AH$513,$H$5:$Q$84,""),"")))</f>
        <v>-</v>
      </c>
      <c r="AI517" s="412" t="str">
        <f t="array" ref="AI517">IF(AI473="-","-",COUNT(IF($R$5:$R$84=$H$5:$Q$84,IF($H$5:$Q$84=$AC517,IF($A$5:$A$84=AI$513,$H$5:$Q$84,""),""),""))/COUNT(IF($R$5:$R$84=$AC517,IF($A$5:$A$84=AI$513,$H$5:$Q$84,""),"")))</f>
        <v>-</v>
      </c>
      <c r="AJ517" s="412" t="str">
        <f t="array" ref="AJ517">IF(AJ473="-","-",COUNT(IF($R$5:$R$84=$H$5:$Q$84,IF($H$5:$Q$84=$AC517,IF($A$5:$A$84=AJ$513,$H$5:$Q$84,""),""),""))/COUNT(IF($R$5:$R$84=$AC517,IF($A$5:$A$84=AJ$513,$H$5:$Q$84,""),"")))</f>
        <v>-</v>
      </c>
      <c r="AK517" s="412" t="str">
        <f t="array" ref="AK517">IF(AK473="-","-",COUNT(IF($R$5:$R$84=$H$5:$Q$84,IF($H$5:$Q$84=$AC517,IF($A$5:$A$84=AK$513,$H$5:$Q$84,""),""),""))/COUNT(IF($R$5:$R$84=$AC517,IF($A$5:$A$84=AK$513,$H$5:$Q$84,""),"")))</f>
        <v>-</v>
      </c>
      <c r="AL517" s="412" t="str">
        <f t="array" ref="AL517">IF(AL473="-","-",COUNT(IF($R$5:$R$84=$H$5:$Q$84,IF($H$5:$Q$84=$AC517,IF($A$5:$A$84=AL$513,$H$5:$Q$84,""),""),""))/COUNT(IF($R$5:$R$84=$AC517,IF($A$5:$A$84=AL$513,$H$5:$Q$84,""),"")))</f>
        <v>-</v>
      </c>
      <c r="AM517" s="412" t="str">
        <f t="array" ref="AM517">IF(AM473="-","-",COUNT(IF($R$5:$R$84=$H$5:$Q$84,IF($H$5:$Q$84=$AC517,IF($A$5:$A$84=AM$513,$H$5:$Q$84,""),""),""))/COUNT(IF($R$5:$R$84=$AC517,IF($A$5:$A$84=AM$513,$H$5:$Q$84,""),"")))</f>
        <v>-</v>
      </c>
      <c r="AN517" s="412" t="str">
        <f t="array" ref="AN517">IF(AN473="-","-",COUNT(IF($R$5:$R$84=$H$5:$Q$84,IF($H$5:$Q$84=$AC517,IF($A$5:$A$84=AN$513,$H$5:$Q$84,""),""),""))/COUNT(IF($R$5:$R$84=$AC517,IF($A$5:$A$84=AN$513,$H$5:$Q$84,""),"")))</f>
        <v>-</v>
      </c>
      <c r="AO517" s="412" t="str">
        <f t="array" ref="AO517">IF(AO473="-","-",COUNT(IF($R$5:$R$84=$H$5:$Q$84,IF($H$5:$Q$84=$AC517,IF($A$5:$A$84=AO$513,$H$5:$Q$84,""),""),""))/COUNT(IF($R$5:$R$84=$AC517,IF($A$5:$A$84=AO$513,$H$5:$Q$84,""),"")))</f>
        <v>-</v>
      </c>
      <c r="AP517" s="414">
        <f t="array" ref="AP517">IF(AP473=0,"-",COUNT(IF($R$5:$R$84=$H$5:$Q$84,IF($H$5:$Q$84=$AC517,$H$5:$Q$84,""),""))/COUNT(IF($R$5:$R$84=$AC517,$H$5:$Q$84,"")))</f>
        <v>0.84269662921348309</v>
      </c>
      <c r="AQ517" s="19"/>
      <c r="AR517" s="8"/>
      <c r="AS517" s="19"/>
      <c r="AT517" s="19"/>
      <c r="AU517" s="19"/>
      <c r="AV517" s="19"/>
      <c r="AW517" s="19"/>
      <c r="AX517" s="19"/>
      <c r="AY517" s="19"/>
      <c r="AZ517" s="19"/>
      <c r="BA517" s="19"/>
      <c r="BB517" s="19"/>
      <c r="BC517" s="19"/>
      <c r="BQ517" s="12"/>
      <c r="BR517" s="12"/>
      <c r="BS517" s="12"/>
      <c r="BV517" s="76"/>
      <c r="BW517" s="76"/>
      <c r="BX517" s="76"/>
      <c r="BY517" s="76"/>
      <c r="BZ517" s="76"/>
      <c r="CA517" s="76"/>
      <c r="CB517" s="76"/>
      <c r="CC517" s="76"/>
      <c r="CD517" s="76"/>
      <c r="CE517" s="76"/>
      <c r="CF517" s="76"/>
      <c r="CG517" s="76"/>
      <c r="CH517" s="76"/>
      <c r="CI517" s="76"/>
      <c r="CJ517" s="76"/>
      <c r="CK517" s="76"/>
      <c r="CL517" s="76"/>
      <c r="CM517" s="76"/>
      <c r="CN517" s="76"/>
      <c r="CO517" s="76"/>
      <c r="CP517" s="76"/>
      <c r="CQ517" s="76"/>
      <c r="CR517" s="76"/>
      <c r="CS517" s="76"/>
      <c r="CT517" s="76"/>
      <c r="CU517" s="76"/>
      <c r="CV517" s="76"/>
      <c r="CW517" s="76"/>
      <c r="CX517" s="76"/>
      <c r="CY517" s="76"/>
      <c r="CZ517" s="76"/>
      <c r="DA517" s="76"/>
      <c r="DB517" s="76"/>
      <c r="DC517" s="76"/>
      <c r="DD517" s="76"/>
      <c r="DE517" s="76"/>
      <c r="DF517" s="76"/>
      <c r="DG517" s="76"/>
      <c r="DH517" s="76"/>
      <c r="DI517" s="76"/>
      <c r="DJ517" s="76"/>
      <c r="DK517" s="76"/>
      <c r="DL517" s="76"/>
      <c r="DM517" s="76"/>
      <c r="DN517" s="76"/>
      <c r="DO517" s="76"/>
      <c r="DP517" s="76"/>
      <c r="DQ517" s="76"/>
      <c r="DR517" s="76"/>
      <c r="DS517" s="76"/>
      <c r="DT517" s="76"/>
      <c r="DU517" s="76"/>
      <c r="DV517" s="76"/>
      <c r="DW517" s="76"/>
      <c r="DX517" s="76"/>
      <c r="DY517" s="76"/>
      <c r="DZ517" s="76"/>
      <c r="EA517" s="76"/>
      <c r="EB517" s="76"/>
      <c r="EC517" s="76"/>
      <c r="ED517" s="76"/>
      <c r="EE517" s="76"/>
      <c r="EF517" s="76"/>
      <c r="EG517" s="76"/>
      <c r="EH517" s="76"/>
      <c r="EI517" s="76"/>
      <c r="EJ517" s="76"/>
      <c r="EK517" s="76"/>
      <c r="EL517" s="76"/>
      <c r="EM517" s="76"/>
      <c r="EN517" s="76"/>
      <c r="EO517" s="76"/>
      <c r="EP517" s="76"/>
      <c r="EQ517" s="76"/>
      <c r="ER517" s="76"/>
      <c r="ES517" s="76"/>
      <c r="ET517" s="76"/>
      <c r="EU517" s="76"/>
      <c r="EV517" s="76"/>
      <c r="EW517" s="76"/>
      <c r="EX517" s="76"/>
      <c r="EY517" s="76"/>
      <c r="EZ517" s="76"/>
      <c r="FA517" s="76"/>
      <c r="FB517" s="76"/>
      <c r="FC517" s="76"/>
      <c r="FD517" s="76"/>
      <c r="FE517" s="76"/>
      <c r="FF517" s="76"/>
      <c r="FG517" s="76"/>
      <c r="FH517" s="76"/>
      <c r="FI517" s="76"/>
      <c r="FJ517" s="76"/>
      <c r="FK517" s="76"/>
      <c r="FL517" s="76"/>
      <c r="FM517" s="76"/>
      <c r="FN517" s="76"/>
      <c r="FO517" s="76"/>
      <c r="FP517" s="76"/>
      <c r="FQ517" s="76"/>
      <c r="FR517" s="76"/>
      <c r="FS517" s="76"/>
      <c r="FT517" s="76"/>
      <c r="FU517" s="76"/>
      <c r="FV517" s="76"/>
      <c r="FW517" s="76"/>
      <c r="FX517" s="76"/>
      <c r="FY517" s="76"/>
      <c r="FZ517" s="76"/>
      <c r="GA517" s="76"/>
      <c r="GB517" s="76"/>
      <c r="GC517" s="76"/>
      <c r="GD517" s="76"/>
      <c r="GE517" s="76"/>
      <c r="GF517" s="76"/>
      <c r="GG517" s="76"/>
      <c r="GH517" s="76"/>
      <c r="GI517" s="76"/>
      <c r="GJ517" s="76"/>
      <c r="GK517" s="76"/>
      <c r="GL517" s="76"/>
      <c r="GM517" s="76"/>
      <c r="GN517" s="76"/>
      <c r="GO517" s="76"/>
      <c r="GP517" s="76"/>
      <c r="GQ517" s="76"/>
      <c r="GR517" s="76"/>
      <c r="GS517" s="76"/>
      <c r="GT517" s="76"/>
      <c r="GU517" s="76"/>
      <c r="GV517" s="76"/>
      <c r="GW517" s="76"/>
      <c r="GX517" s="76"/>
      <c r="GY517" s="76"/>
      <c r="GZ517" s="76"/>
      <c r="HA517" s="76"/>
      <c r="HB517" s="76"/>
      <c r="HC517" s="76"/>
      <c r="HD517" s="76"/>
      <c r="HE517" s="76"/>
      <c r="HF517" s="76"/>
      <c r="HG517" s="76"/>
      <c r="HH517" s="76"/>
      <c r="HI517" s="76"/>
      <c r="HJ517" s="76"/>
      <c r="HK517" s="76"/>
      <c r="HL517" s="76"/>
      <c r="HM517" s="76"/>
      <c r="HN517" s="76"/>
      <c r="HO517" s="76"/>
      <c r="HP517" s="76"/>
      <c r="HQ517" s="76"/>
      <c r="HR517" s="76"/>
      <c r="HS517" s="76"/>
      <c r="HT517" s="76"/>
      <c r="HU517" s="76"/>
      <c r="HV517" s="76"/>
      <c r="HW517" s="76"/>
      <c r="HX517" s="76"/>
      <c r="HY517" s="76"/>
      <c r="HZ517" s="76"/>
      <c r="IA517" s="76"/>
      <c r="IB517" s="76"/>
      <c r="IC517" s="76"/>
      <c r="ID517" s="76"/>
      <c r="IE517" s="76"/>
      <c r="IF517" s="76"/>
      <c r="IG517" s="76"/>
      <c r="IH517" s="76"/>
      <c r="II517" s="76"/>
      <c r="IJ517" s="76"/>
      <c r="IK517" s="76"/>
    </row>
    <row r="518" spans="1:245" s="125" customFormat="1">
      <c r="A518" s="19"/>
      <c r="B518" s="19"/>
      <c r="C518" s="19"/>
      <c r="D518" s="19"/>
      <c r="E518" s="89"/>
      <c r="F518" s="89"/>
      <c r="G518" s="19"/>
      <c r="H518" s="90"/>
      <c r="I518" s="90"/>
      <c r="J518" s="19"/>
      <c r="K518" s="19"/>
      <c r="L518" s="19"/>
      <c r="M518" s="19"/>
      <c r="N518" s="19"/>
      <c r="O518" s="19"/>
      <c r="P518" s="19"/>
      <c r="Q518" s="19"/>
      <c r="R518" s="141"/>
      <c r="S518" s="141"/>
      <c r="T518" s="141"/>
      <c r="U518" s="141"/>
      <c r="V518" s="141"/>
      <c r="W518" s="141"/>
      <c r="X518" s="141"/>
      <c r="Y518" s="141"/>
      <c r="Z518" s="19"/>
      <c r="AA518" s="19"/>
      <c r="AB518" s="19"/>
      <c r="AC518" s="377">
        <v>4</v>
      </c>
      <c r="AD518" s="412" t="str">
        <f t="array" ref="AD518">IF(AD474="-","-",COUNT(IF($R$5:$R$84=$H$5:$Q$84,IF($H$5:$Q$84=$AC518,IF($A$5:$A$84=AD$513,$H$5:$Q$84,""),""),""))/COUNT(IF($R$5:$R$84=$AC518,IF($A$5:$A$84=AD$513,$H$5:$Q$84,""),"")))</f>
        <v>-</v>
      </c>
      <c r="AE518" s="412">
        <f t="array" ref="AE518">IF(AE474="-","-",COUNT(IF($R$5:$R$84=$H$5:$Q$84,IF($H$5:$Q$84=$AC518,IF($A$5:$A$84=AE$513,$H$5:$Q$84,""),""),""))/COUNT(IF($R$5:$R$84=$AC518,IF($A$5:$A$84=AE$513,$H$5:$Q$84,""),"")))</f>
        <v>0.78947368421052633</v>
      </c>
      <c r="AF518" s="412">
        <f t="array" ref="AF518">IF(AF474="-","-",COUNT(IF($R$5:$R$84=$H$5:$Q$84,IF($H$5:$Q$84=$AC518,IF($A$5:$A$84=AF$513,$H$5:$Q$84,""),""),""))/COUNT(IF($R$5:$R$84=$AC518,IF($A$5:$A$84=AF$513,$H$5:$Q$84,""),"")))</f>
        <v>0.7</v>
      </c>
      <c r="AG518" s="412" t="str">
        <f t="array" ref="AG518">IF(AG474="-","-",COUNT(IF($R$5:$R$84=$H$5:$Q$84,IF($H$5:$Q$84=$AC518,IF($A$5:$A$84=AG$513,$H$5:$Q$84,""),""),""))/COUNT(IF($R$5:$R$84=$AC518,IF($A$5:$A$84=AG$513,$H$5:$Q$84,""),"")))</f>
        <v>-</v>
      </c>
      <c r="AH518" s="412" t="str">
        <f t="array" ref="AH518">IF(AH474="-","-",COUNT(IF($R$5:$R$84=$H$5:$Q$84,IF($H$5:$Q$84=$AC518,IF($A$5:$A$84=AH$513,$H$5:$Q$84,""),""),""))/COUNT(IF($R$5:$R$84=$AC518,IF($A$5:$A$84=AH$513,$H$5:$Q$84,""),"")))</f>
        <v>-</v>
      </c>
      <c r="AI518" s="412" t="str">
        <f t="array" ref="AI518">IF(AI474="-","-",COUNT(IF($R$5:$R$84=$H$5:$Q$84,IF($H$5:$Q$84=$AC518,IF($A$5:$A$84=AI$513,$H$5:$Q$84,""),""),""))/COUNT(IF($R$5:$R$84=$AC518,IF($A$5:$A$84=AI$513,$H$5:$Q$84,""),"")))</f>
        <v>-</v>
      </c>
      <c r="AJ518" s="412" t="str">
        <f t="array" ref="AJ518">IF(AJ474="-","-",COUNT(IF($R$5:$R$84=$H$5:$Q$84,IF($H$5:$Q$84=$AC518,IF($A$5:$A$84=AJ$513,$H$5:$Q$84,""),""),""))/COUNT(IF($R$5:$R$84=$AC518,IF($A$5:$A$84=AJ$513,$H$5:$Q$84,""),"")))</f>
        <v>-</v>
      </c>
      <c r="AK518" s="412" t="str">
        <f t="array" ref="AK518">IF(AK474="-","-",COUNT(IF($R$5:$R$84=$H$5:$Q$84,IF($H$5:$Q$84=$AC518,IF($A$5:$A$84=AK$513,$H$5:$Q$84,""),""),""))/COUNT(IF($R$5:$R$84=$AC518,IF($A$5:$A$84=AK$513,$H$5:$Q$84,""),"")))</f>
        <v>-</v>
      </c>
      <c r="AL518" s="412" t="str">
        <f t="array" ref="AL518">IF(AL474="-","-",COUNT(IF($R$5:$R$84=$H$5:$Q$84,IF($H$5:$Q$84=$AC518,IF($A$5:$A$84=AL$513,$H$5:$Q$84,""),""),""))/COUNT(IF($R$5:$R$84=$AC518,IF($A$5:$A$84=AL$513,$H$5:$Q$84,""),"")))</f>
        <v>-</v>
      </c>
      <c r="AM518" s="412" t="str">
        <f t="array" ref="AM518">IF(AM474="-","-",COUNT(IF($R$5:$R$84=$H$5:$Q$84,IF($H$5:$Q$84=$AC518,IF($A$5:$A$84=AM$513,$H$5:$Q$84,""),""),""))/COUNT(IF($R$5:$R$84=$AC518,IF($A$5:$A$84=AM$513,$H$5:$Q$84,""),"")))</f>
        <v>-</v>
      </c>
      <c r="AN518" s="412" t="str">
        <f t="array" ref="AN518">IF(AN474="-","-",COUNT(IF($R$5:$R$84=$H$5:$Q$84,IF($H$5:$Q$84=$AC518,IF($A$5:$A$84=AN$513,$H$5:$Q$84,""),""),""))/COUNT(IF($R$5:$R$84=$AC518,IF($A$5:$A$84=AN$513,$H$5:$Q$84,""),"")))</f>
        <v>-</v>
      </c>
      <c r="AO518" s="412" t="str">
        <f t="array" ref="AO518">IF(AO474="-","-",COUNT(IF($R$5:$R$84=$H$5:$Q$84,IF($H$5:$Q$84=$AC518,IF($A$5:$A$84=AO$513,$H$5:$Q$84,""),""),""))/COUNT(IF($R$5:$R$84=$AC518,IF($A$5:$A$84=AO$513,$H$5:$Q$84,""),"")))</f>
        <v>-</v>
      </c>
      <c r="AP518" s="414">
        <f t="array" ref="AP518">IF(AP474=0,"-",COUNT(IF($R$5:$R$84=$H$5:$Q$84,IF($H$5:$Q$84=$AC518,$H$5:$Q$84,""),""))/COUNT(IF($R$5:$R$84=$AC518,$H$5:$Q$84,"")))</f>
        <v>0.77391304347826084</v>
      </c>
      <c r="AQ518" s="19"/>
      <c r="AR518" s="8"/>
      <c r="AS518" s="19"/>
      <c r="AT518" s="19"/>
      <c r="AU518" s="19"/>
      <c r="AV518" s="19"/>
      <c r="AW518" s="19"/>
      <c r="AX518" s="19"/>
      <c r="AY518" s="19"/>
      <c r="AZ518" s="19"/>
      <c r="BA518" s="19"/>
      <c r="BB518" s="19"/>
      <c r="BC518" s="19"/>
      <c r="BQ518" s="12"/>
      <c r="BR518" s="12"/>
      <c r="BS518" s="12"/>
      <c r="BV518" s="76"/>
      <c r="BW518" s="76"/>
      <c r="BX518" s="76"/>
      <c r="BY518" s="76"/>
      <c r="BZ518" s="76"/>
      <c r="CA518" s="76"/>
      <c r="CB518" s="76"/>
      <c r="CC518" s="76"/>
      <c r="CD518" s="76"/>
      <c r="CE518" s="76"/>
      <c r="CF518" s="76"/>
      <c r="CG518" s="76"/>
      <c r="CH518" s="76"/>
      <c r="CI518" s="76"/>
      <c r="CJ518" s="76"/>
      <c r="CK518" s="76"/>
      <c r="CL518" s="76"/>
      <c r="CM518" s="76"/>
      <c r="CN518" s="76"/>
      <c r="CO518" s="76"/>
      <c r="CP518" s="76"/>
      <c r="CQ518" s="76"/>
      <c r="CR518" s="76"/>
      <c r="CS518" s="76"/>
      <c r="CT518" s="76"/>
      <c r="CU518" s="76"/>
      <c r="CV518" s="76"/>
      <c r="CW518" s="76"/>
      <c r="CX518" s="76"/>
      <c r="CY518" s="76"/>
      <c r="CZ518" s="76"/>
      <c r="DA518" s="76"/>
      <c r="DB518" s="76"/>
      <c r="DC518" s="76"/>
      <c r="DD518" s="76"/>
      <c r="DE518" s="76"/>
      <c r="DF518" s="76"/>
      <c r="DG518" s="76"/>
      <c r="DH518" s="76"/>
      <c r="DI518" s="76"/>
      <c r="DJ518" s="76"/>
      <c r="DK518" s="76"/>
      <c r="DL518" s="76"/>
      <c r="DM518" s="76"/>
      <c r="DN518" s="76"/>
      <c r="DO518" s="76"/>
      <c r="DP518" s="76"/>
      <c r="DQ518" s="76"/>
      <c r="DR518" s="76"/>
      <c r="DS518" s="76"/>
      <c r="DT518" s="76"/>
      <c r="DU518" s="76"/>
      <c r="DV518" s="76"/>
      <c r="DW518" s="76"/>
      <c r="DX518" s="76"/>
      <c r="DY518" s="76"/>
      <c r="DZ518" s="76"/>
      <c r="EA518" s="76"/>
      <c r="EB518" s="76"/>
      <c r="EC518" s="76"/>
      <c r="ED518" s="76"/>
      <c r="EE518" s="76"/>
      <c r="EF518" s="76"/>
      <c r="EG518" s="76"/>
      <c r="EH518" s="76"/>
      <c r="EI518" s="76"/>
      <c r="EJ518" s="76"/>
      <c r="EK518" s="76"/>
      <c r="EL518" s="76"/>
      <c r="EM518" s="76"/>
      <c r="EN518" s="76"/>
      <c r="EO518" s="76"/>
      <c r="EP518" s="76"/>
      <c r="EQ518" s="76"/>
      <c r="ER518" s="76"/>
      <c r="ES518" s="76"/>
      <c r="ET518" s="76"/>
      <c r="EU518" s="76"/>
      <c r="EV518" s="76"/>
      <c r="EW518" s="76"/>
      <c r="EX518" s="76"/>
      <c r="EY518" s="76"/>
      <c r="EZ518" s="76"/>
      <c r="FA518" s="76"/>
      <c r="FB518" s="76"/>
      <c r="FC518" s="76"/>
      <c r="FD518" s="76"/>
      <c r="FE518" s="76"/>
      <c r="FF518" s="76"/>
      <c r="FG518" s="76"/>
      <c r="FH518" s="76"/>
      <c r="FI518" s="76"/>
      <c r="FJ518" s="76"/>
      <c r="FK518" s="76"/>
      <c r="FL518" s="76"/>
      <c r="FM518" s="76"/>
      <c r="FN518" s="76"/>
      <c r="FO518" s="76"/>
      <c r="FP518" s="76"/>
      <c r="FQ518" s="76"/>
      <c r="FR518" s="76"/>
      <c r="FS518" s="76"/>
      <c r="FT518" s="76"/>
      <c r="FU518" s="76"/>
      <c r="FV518" s="76"/>
      <c r="FW518" s="76"/>
      <c r="FX518" s="76"/>
      <c r="FY518" s="76"/>
      <c r="FZ518" s="76"/>
      <c r="GA518" s="76"/>
      <c r="GB518" s="76"/>
      <c r="GC518" s="76"/>
      <c r="GD518" s="76"/>
      <c r="GE518" s="76"/>
      <c r="GF518" s="76"/>
      <c r="GG518" s="76"/>
      <c r="GH518" s="76"/>
      <c r="GI518" s="76"/>
      <c r="GJ518" s="76"/>
      <c r="GK518" s="76"/>
      <c r="GL518" s="76"/>
      <c r="GM518" s="76"/>
      <c r="GN518" s="76"/>
      <c r="GO518" s="76"/>
      <c r="GP518" s="76"/>
      <c r="GQ518" s="76"/>
      <c r="GR518" s="76"/>
      <c r="GS518" s="76"/>
      <c r="GT518" s="76"/>
      <c r="GU518" s="76"/>
      <c r="GV518" s="76"/>
      <c r="GW518" s="76"/>
      <c r="GX518" s="76"/>
      <c r="GY518" s="76"/>
      <c r="GZ518" s="76"/>
      <c r="HA518" s="76"/>
      <c r="HB518" s="76"/>
      <c r="HC518" s="76"/>
      <c r="HD518" s="76"/>
      <c r="HE518" s="76"/>
      <c r="HF518" s="76"/>
      <c r="HG518" s="76"/>
      <c r="HH518" s="76"/>
      <c r="HI518" s="76"/>
      <c r="HJ518" s="76"/>
      <c r="HK518" s="76"/>
      <c r="HL518" s="76"/>
      <c r="HM518" s="76"/>
      <c r="HN518" s="76"/>
      <c r="HO518" s="76"/>
      <c r="HP518" s="76"/>
      <c r="HQ518" s="76"/>
      <c r="HR518" s="76"/>
      <c r="HS518" s="76"/>
      <c r="HT518" s="76"/>
      <c r="HU518" s="76"/>
      <c r="HV518" s="76"/>
      <c r="HW518" s="76"/>
      <c r="HX518" s="76"/>
      <c r="HY518" s="76"/>
      <c r="HZ518" s="76"/>
      <c r="IA518" s="76"/>
      <c r="IB518" s="76"/>
      <c r="IC518" s="76"/>
      <c r="ID518" s="76"/>
      <c r="IE518" s="76"/>
      <c r="IF518" s="76"/>
      <c r="IG518" s="76"/>
      <c r="IH518" s="76"/>
      <c r="II518" s="76"/>
      <c r="IJ518" s="76"/>
      <c r="IK518" s="76"/>
    </row>
    <row r="519" spans="1:245" s="125" customFormat="1">
      <c r="A519" s="19"/>
      <c r="B519" s="19"/>
      <c r="C519" s="19"/>
      <c r="D519" s="19"/>
      <c r="E519" s="89"/>
      <c r="F519" s="89"/>
      <c r="G519" s="19"/>
      <c r="H519" s="90"/>
      <c r="I519" s="90"/>
      <c r="J519" s="19"/>
      <c r="K519" s="19"/>
      <c r="L519" s="19"/>
      <c r="M519" s="19"/>
      <c r="N519" s="19"/>
      <c r="O519" s="19"/>
      <c r="P519" s="19"/>
      <c r="Q519" s="19"/>
      <c r="R519" s="141"/>
      <c r="S519" s="141"/>
      <c r="T519" s="141"/>
      <c r="U519" s="141"/>
      <c r="V519" s="141"/>
      <c r="W519" s="141"/>
      <c r="X519" s="141"/>
      <c r="Y519" s="141"/>
      <c r="Z519" s="19"/>
      <c r="AA519" s="19"/>
      <c r="AB519" s="19"/>
      <c r="AC519" s="377">
        <v>5</v>
      </c>
      <c r="AD519" s="412" t="str">
        <f t="array" ref="AD519">IF(AD475="-","-",COUNT(IF($R$5:$R$84=$H$5:$Q$84,IF($H$5:$Q$84=$AC519,IF($A$5:$A$84=AD$513,$H$5:$Q$84,""),""),""))/COUNT(IF($R$5:$R$84=$AC519,IF($A$5:$A$84=AD$513,$H$5:$Q$84,""),"")))</f>
        <v>-</v>
      </c>
      <c r="AE519" s="412">
        <f t="array" ref="AE519">IF(AE475="-","-",COUNT(IF($R$5:$R$84=$H$5:$Q$84,IF($H$5:$Q$84=$AC519,IF($A$5:$A$84=AE$513,$H$5:$Q$84,""),""),""))/COUNT(IF($R$5:$R$84=$AC519,IF($A$5:$A$84=AE$513,$H$5:$Q$84,""),"")))</f>
        <v>0.78</v>
      </c>
      <c r="AF519" s="412">
        <f t="array" ref="AF519">IF(AF475="-","-",COUNT(IF($R$5:$R$84=$H$5:$Q$84,IF($H$5:$Q$84=$AC519,IF($A$5:$A$84=AF$513,$H$5:$Q$84,""),""),""))/COUNT(IF($R$5:$R$84=$AC519,IF($A$5:$A$84=AF$513,$H$5:$Q$84,""),"")))</f>
        <v>0.67625899280575541</v>
      </c>
      <c r="AG519" s="412" t="str">
        <f t="array" ref="AG519">IF(AG475="-","-",COUNT(IF($R$5:$R$84=$H$5:$Q$84,IF($H$5:$Q$84=$AC519,IF($A$5:$A$84=AG$513,$H$5:$Q$84,""),""),""))/COUNT(IF($R$5:$R$84=$AC519,IF($A$5:$A$84=AG$513,$H$5:$Q$84,""),"")))</f>
        <v>-</v>
      </c>
      <c r="AH519" s="412" t="str">
        <f t="array" ref="AH519">IF(AH475="-","-",COUNT(IF($R$5:$R$84=$H$5:$Q$84,IF($H$5:$Q$84=$AC519,IF($A$5:$A$84=AH$513,$H$5:$Q$84,""),""),""))/COUNT(IF($R$5:$R$84=$AC519,IF($A$5:$A$84=AH$513,$H$5:$Q$84,""),"")))</f>
        <v>-</v>
      </c>
      <c r="AI519" s="412" t="str">
        <f t="array" ref="AI519">IF(AI475="-","-",COUNT(IF($R$5:$R$84=$H$5:$Q$84,IF($H$5:$Q$84=$AC519,IF($A$5:$A$84=AI$513,$H$5:$Q$84,""),""),""))/COUNT(IF($R$5:$R$84=$AC519,IF($A$5:$A$84=AI$513,$H$5:$Q$84,""),"")))</f>
        <v>-</v>
      </c>
      <c r="AJ519" s="412" t="str">
        <f t="array" ref="AJ519">IF(AJ475="-","-",COUNT(IF($R$5:$R$84=$H$5:$Q$84,IF($H$5:$Q$84=$AC519,IF($A$5:$A$84=AJ$513,$H$5:$Q$84,""),""),""))/COUNT(IF($R$5:$R$84=$AC519,IF($A$5:$A$84=AJ$513,$H$5:$Q$84,""),"")))</f>
        <v>-</v>
      </c>
      <c r="AK519" s="412" t="str">
        <f t="array" ref="AK519">IF(AK475="-","-",COUNT(IF($R$5:$R$84=$H$5:$Q$84,IF($H$5:$Q$84=$AC519,IF($A$5:$A$84=AK$513,$H$5:$Q$84,""),""),""))/COUNT(IF($R$5:$R$84=$AC519,IF($A$5:$A$84=AK$513,$H$5:$Q$84,""),"")))</f>
        <v>-</v>
      </c>
      <c r="AL519" s="412" t="str">
        <f t="array" ref="AL519">IF(AL475="-","-",COUNT(IF($R$5:$R$84=$H$5:$Q$84,IF($H$5:$Q$84=$AC519,IF($A$5:$A$84=AL$513,$H$5:$Q$84,""),""),""))/COUNT(IF($R$5:$R$84=$AC519,IF($A$5:$A$84=AL$513,$H$5:$Q$84,""),"")))</f>
        <v>-</v>
      </c>
      <c r="AM519" s="412" t="str">
        <f t="array" ref="AM519">IF(AM475="-","-",COUNT(IF($R$5:$R$84=$H$5:$Q$84,IF($H$5:$Q$84=$AC519,IF($A$5:$A$84=AM$513,$H$5:$Q$84,""),""),""))/COUNT(IF($R$5:$R$84=$AC519,IF($A$5:$A$84=AM$513,$H$5:$Q$84,""),"")))</f>
        <v>-</v>
      </c>
      <c r="AN519" s="412" t="str">
        <f t="array" ref="AN519">IF(AN475="-","-",COUNT(IF($R$5:$R$84=$H$5:$Q$84,IF($H$5:$Q$84=$AC519,IF($A$5:$A$84=AN$513,$H$5:$Q$84,""),""),""))/COUNT(IF($R$5:$R$84=$AC519,IF($A$5:$A$84=AN$513,$H$5:$Q$84,""),"")))</f>
        <v>-</v>
      </c>
      <c r="AO519" s="412" t="str">
        <f t="array" ref="AO519">IF(AO475="-","-",COUNT(IF($R$5:$R$84=$H$5:$Q$84,IF($H$5:$Q$84=$AC519,IF($A$5:$A$84=AO$513,$H$5:$Q$84,""),""),""))/COUNT(IF($R$5:$R$84=$AC519,IF($A$5:$A$84=AO$513,$H$5:$Q$84,""),"")))</f>
        <v>-</v>
      </c>
      <c r="AP519" s="414">
        <f t="array" ref="AP519">IF(AP475=0,"-",COUNT(IF($R$5:$R$84=$H$5:$Q$84,IF($H$5:$Q$84=$AC519,$H$5:$Q$84,""),""))/COUNT(IF($R$5:$R$84=$AC519,$H$5:$Q$84,"")))</f>
        <v>0.70370370370370372</v>
      </c>
      <c r="AQ519" s="19"/>
      <c r="AR519" s="8"/>
      <c r="AS519" s="19"/>
      <c r="AT519" s="19"/>
      <c r="AU519" s="19"/>
      <c r="AV519" s="19"/>
      <c r="AW519" s="19"/>
      <c r="AX519" s="19"/>
      <c r="AY519" s="19"/>
      <c r="AZ519" s="19"/>
      <c r="BA519" s="19"/>
      <c r="BB519" s="19"/>
      <c r="BC519" s="19"/>
      <c r="BQ519" s="12"/>
      <c r="BR519" s="12"/>
      <c r="BS519" s="12"/>
      <c r="BV519" s="76"/>
      <c r="BW519" s="76"/>
      <c r="BX519" s="76"/>
      <c r="BY519" s="76"/>
      <c r="BZ519" s="76"/>
      <c r="CA519" s="76"/>
      <c r="CB519" s="76"/>
      <c r="CC519" s="76"/>
      <c r="CD519" s="76"/>
      <c r="CE519" s="76"/>
      <c r="CF519" s="76"/>
      <c r="CG519" s="76"/>
      <c r="CH519" s="76"/>
      <c r="CI519" s="76"/>
      <c r="CJ519" s="76"/>
      <c r="CK519" s="76"/>
      <c r="CL519" s="76"/>
      <c r="CM519" s="76"/>
      <c r="CN519" s="76"/>
      <c r="CO519" s="76"/>
      <c r="CP519" s="76"/>
      <c r="CQ519" s="76"/>
      <c r="CR519" s="76"/>
      <c r="CS519" s="76"/>
      <c r="CT519" s="76"/>
      <c r="CU519" s="76"/>
      <c r="CV519" s="76"/>
      <c r="CW519" s="76"/>
      <c r="CX519" s="76"/>
      <c r="CY519" s="76"/>
      <c r="CZ519" s="76"/>
      <c r="DA519" s="76"/>
      <c r="DB519" s="76"/>
      <c r="DC519" s="76"/>
      <c r="DD519" s="76"/>
      <c r="DE519" s="76"/>
      <c r="DF519" s="76"/>
      <c r="DG519" s="76"/>
      <c r="DH519" s="76"/>
      <c r="DI519" s="76"/>
      <c r="DJ519" s="76"/>
      <c r="DK519" s="76"/>
      <c r="DL519" s="76"/>
      <c r="DM519" s="76"/>
      <c r="DN519" s="76"/>
      <c r="DO519" s="76"/>
      <c r="DP519" s="76"/>
      <c r="DQ519" s="76"/>
      <c r="DR519" s="76"/>
      <c r="DS519" s="76"/>
      <c r="DT519" s="76"/>
      <c r="DU519" s="76"/>
      <c r="DV519" s="76"/>
      <c r="DW519" s="76"/>
      <c r="DX519" s="76"/>
      <c r="DY519" s="76"/>
      <c r="DZ519" s="76"/>
      <c r="EA519" s="76"/>
      <c r="EB519" s="76"/>
      <c r="EC519" s="76"/>
      <c r="ED519" s="76"/>
      <c r="EE519" s="76"/>
      <c r="EF519" s="76"/>
      <c r="EG519" s="76"/>
      <c r="EH519" s="76"/>
      <c r="EI519" s="76"/>
      <c r="EJ519" s="76"/>
      <c r="EK519" s="76"/>
      <c r="EL519" s="76"/>
      <c r="EM519" s="76"/>
      <c r="EN519" s="76"/>
      <c r="EO519" s="76"/>
      <c r="EP519" s="76"/>
      <c r="EQ519" s="76"/>
      <c r="ER519" s="76"/>
      <c r="ES519" s="76"/>
      <c r="ET519" s="76"/>
      <c r="EU519" s="76"/>
      <c r="EV519" s="76"/>
      <c r="EW519" s="76"/>
      <c r="EX519" s="76"/>
      <c r="EY519" s="76"/>
      <c r="EZ519" s="76"/>
      <c r="FA519" s="76"/>
      <c r="FB519" s="76"/>
      <c r="FC519" s="76"/>
      <c r="FD519" s="76"/>
      <c r="FE519" s="76"/>
      <c r="FF519" s="76"/>
      <c r="FG519" s="76"/>
      <c r="FH519" s="76"/>
      <c r="FI519" s="76"/>
      <c r="FJ519" s="76"/>
      <c r="FK519" s="76"/>
      <c r="FL519" s="76"/>
      <c r="FM519" s="76"/>
      <c r="FN519" s="76"/>
      <c r="FO519" s="76"/>
      <c r="FP519" s="76"/>
      <c r="FQ519" s="76"/>
      <c r="FR519" s="76"/>
      <c r="FS519" s="76"/>
      <c r="FT519" s="76"/>
      <c r="FU519" s="76"/>
      <c r="FV519" s="76"/>
      <c r="FW519" s="76"/>
      <c r="FX519" s="76"/>
      <c r="FY519" s="76"/>
      <c r="FZ519" s="76"/>
      <c r="GA519" s="76"/>
      <c r="GB519" s="76"/>
      <c r="GC519" s="76"/>
      <c r="GD519" s="76"/>
      <c r="GE519" s="76"/>
      <c r="GF519" s="76"/>
      <c r="GG519" s="76"/>
      <c r="GH519" s="76"/>
      <c r="GI519" s="76"/>
      <c r="GJ519" s="76"/>
      <c r="GK519" s="76"/>
      <c r="GL519" s="76"/>
      <c r="GM519" s="76"/>
      <c r="GN519" s="76"/>
      <c r="GO519" s="76"/>
      <c r="GP519" s="76"/>
      <c r="GQ519" s="76"/>
      <c r="GR519" s="76"/>
      <c r="GS519" s="76"/>
      <c r="GT519" s="76"/>
      <c r="GU519" s="76"/>
      <c r="GV519" s="76"/>
      <c r="GW519" s="76"/>
      <c r="GX519" s="76"/>
      <c r="GY519" s="76"/>
      <c r="GZ519" s="76"/>
      <c r="HA519" s="76"/>
      <c r="HB519" s="76"/>
      <c r="HC519" s="76"/>
      <c r="HD519" s="76"/>
      <c r="HE519" s="76"/>
      <c r="HF519" s="76"/>
      <c r="HG519" s="76"/>
      <c r="HH519" s="76"/>
      <c r="HI519" s="76"/>
      <c r="HJ519" s="76"/>
      <c r="HK519" s="76"/>
      <c r="HL519" s="76"/>
      <c r="HM519" s="76"/>
      <c r="HN519" s="76"/>
      <c r="HO519" s="76"/>
      <c r="HP519" s="76"/>
      <c r="HQ519" s="76"/>
      <c r="HR519" s="76"/>
      <c r="HS519" s="76"/>
      <c r="HT519" s="76"/>
      <c r="HU519" s="76"/>
      <c r="HV519" s="76"/>
      <c r="HW519" s="76"/>
      <c r="HX519" s="76"/>
      <c r="HY519" s="76"/>
      <c r="HZ519" s="76"/>
      <c r="IA519" s="76"/>
      <c r="IB519" s="76"/>
      <c r="IC519" s="76"/>
      <c r="ID519" s="76"/>
      <c r="IE519" s="76"/>
      <c r="IF519" s="76"/>
      <c r="IG519" s="76"/>
      <c r="IH519" s="76"/>
      <c r="II519" s="76"/>
      <c r="IJ519" s="76"/>
      <c r="IK519" s="76"/>
    </row>
    <row r="520" spans="1:245" s="125" customFormat="1">
      <c r="A520" s="19"/>
      <c r="B520" s="19"/>
      <c r="C520" s="19"/>
      <c r="D520" s="19"/>
      <c r="E520" s="89"/>
      <c r="F520" s="89"/>
      <c r="G520" s="19"/>
      <c r="H520" s="90"/>
      <c r="I520" s="90"/>
      <c r="J520" s="19"/>
      <c r="K520" s="19"/>
      <c r="L520" s="19"/>
      <c r="M520" s="19"/>
      <c r="N520" s="19"/>
      <c r="O520" s="19"/>
      <c r="P520" s="19"/>
      <c r="Q520" s="19"/>
      <c r="R520" s="141"/>
      <c r="S520" s="141"/>
      <c r="T520" s="141"/>
      <c r="U520" s="141"/>
      <c r="V520" s="141"/>
      <c r="W520" s="141"/>
      <c r="X520" s="141"/>
      <c r="Y520" s="141"/>
      <c r="Z520" s="19"/>
      <c r="AA520" s="19"/>
      <c r="AB520" s="19"/>
      <c r="AC520" s="377">
        <v>6</v>
      </c>
      <c r="AD520" s="412" t="str">
        <f t="array" ref="AD520">IF(AD476="-","-",COUNT(IF($R$5:$R$84=$H$5:$Q$84,IF($H$5:$Q$84=$AC520,IF($A$5:$A$84=AD$513,$H$5:$Q$84,""),""),""))/COUNT(IF($R$5:$R$84=$AC520,IF($A$5:$A$84=AD$513,$H$5:$Q$84,""),"")))</f>
        <v>-</v>
      </c>
      <c r="AE520" s="412">
        <f t="array" ref="AE520">IF(AE476="-","-",COUNT(IF($R$5:$R$84=$H$5:$Q$84,IF($H$5:$Q$84=$AC520,IF($A$5:$A$84=AE$513,$H$5:$Q$84,""),""),""))/COUNT(IF($R$5:$R$84=$AC520,IF($A$5:$A$84=AE$513,$H$5:$Q$84,""),"")))</f>
        <v>0.8</v>
      </c>
      <c r="AF520" s="412">
        <f t="array" ref="AF520">IF(AF476="-","-",COUNT(IF($R$5:$R$84=$H$5:$Q$84,IF($H$5:$Q$84=$AC520,IF($A$5:$A$84=AF$513,$H$5:$Q$84,""),""),""))/COUNT(IF($R$5:$R$84=$AC520,IF($A$5:$A$84=AF$513,$H$5:$Q$84,""),"")))</f>
        <v>0.6</v>
      </c>
      <c r="AG520" s="412" t="str">
        <f t="array" ref="AG520">IF(AG476="-","-",COUNT(IF($R$5:$R$84=$H$5:$Q$84,IF($H$5:$Q$84=$AC520,IF($A$5:$A$84=AG$513,$H$5:$Q$84,""),""),""))/COUNT(IF($R$5:$R$84=$AC520,IF($A$5:$A$84=AG$513,$H$5:$Q$84,""),"")))</f>
        <v>-</v>
      </c>
      <c r="AH520" s="412" t="str">
        <f t="array" ref="AH520">IF(AH476="-","-",COUNT(IF($R$5:$R$84=$H$5:$Q$84,IF($H$5:$Q$84=$AC520,IF($A$5:$A$84=AH$513,$H$5:$Q$84,""),""),""))/COUNT(IF($R$5:$R$84=$AC520,IF($A$5:$A$84=AH$513,$H$5:$Q$84,""),"")))</f>
        <v>-</v>
      </c>
      <c r="AI520" s="412" t="str">
        <f t="array" ref="AI520">IF(AI476="-","-",COUNT(IF($R$5:$R$84=$H$5:$Q$84,IF($H$5:$Q$84=$AC520,IF($A$5:$A$84=AI$513,$H$5:$Q$84,""),""),""))/COUNT(IF($R$5:$R$84=$AC520,IF($A$5:$A$84=AI$513,$H$5:$Q$84,""),"")))</f>
        <v>-</v>
      </c>
      <c r="AJ520" s="412" t="str">
        <f t="array" ref="AJ520">IF(AJ476="-","-",COUNT(IF($R$5:$R$84=$H$5:$Q$84,IF($H$5:$Q$84=$AC520,IF($A$5:$A$84=AJ$513,$H$5:$Q$84,""),""),""))/COUNT(IF($R$5:$R$84=$AC520,IF($A$5:$A$84=AJ$513,$H$5:$Q$84,""),"")))</f>
        <v>-</v>
      </c>
      <c r="AK520" s="412" t="str">
        <f t="array" ref="AK520">IF(AK476="-","-",COUNT(IF($R$5:$R$84=$H$5:$Q$84,IF($H$5:$Q$84=$AC520,IF($A$5:$A$84=AK$513,$H$5:$Q$84,""),""),""))/COUNT(IF($R$5:$R$84=$AC520,IF($A$5:$A$84=AK$513,$H$5:$Q$84,""),"")))</f>
        <v>-</v>
      </c>
      <c r="AL520" s="412" t="str">
        <f t="array" ref="AL520">IF(AL476="-","-",COUNT(IF($R$5:$R$84=$H$5:$Q$84,IF($H$5:$Q$84=$AC520,IF($A$5:$A$84=AL$513,$H$5:$Q$84,""),""),""))/COUNT(IF($R$5:$R$84=$AC520,IF($A$5:$A$84=AL$513,$H$5:$Q$84,""),"")))</f>
        <v>-</v>
      </c>
      <c r="AM520" s="412" t="str">
        <f t="array" ref="AM520">IF(AM476="-","-",COUNT(IF($R$5:$R$84=$H$5:$Q$84,IF($H$5:$Q$84=$AC520,IF($A$5:$A$84=AM$513,$H$5:$Q$84,""),""),""))/COUNT(IF($R$5:$R$84=$AC520,IF($A$5:$A$84=AM$513,$H$5:$Q$84,""),"")))</f>
        <v>-</v>
      </c>
      <c r="AN520" s="412" t="str">
        <f t="array" ref="AN520">IF(AN476="-","-",COUNT(IF($R$5:$R$84=$H$5:$Q$84,IF($H$5:$Q$84=$AC520,IF($A$5:$A$84=AN$513,$H$5:$Q$84,""),""),""))/COUNT(IF($R$5:$R$84=$AC520,IF($A$5:$A$84=AN$513,$H$5:$Q$84,""),"")))</f>
        <v>-</v>
      </c>
      <c r="AO520" s="412" t="str">
        <f t="array" ref="AO520">IF(AO476="-","-",COUNT(IF($R$5:$R$84=$H$5:$Q$84,IF($H$5:$Q$84=$AC520,IF($A$5:$A$84=AO$513,$H$5:$Q$84,""),""),""))/COUNT(IF($R$5:$R$84=$AC520,IF($A$5:$A$84=AO$513,$H$5:$Q$84,""),"")))</f>
        <v>-</v>
      </c>
      <c r="AP520" s="414">
        <f t="array" ref="AP520">IF(AP476=0,"-",COUNT(IF($R$5:$R$84=$H$5:$Q$84,IF($H$5:$Q$84=$AC520,$H$5:$Q$84,""),""))/COUNT(IF($R$5:$R$84=$AC520,$H$5:$Q$84,"")))</f>
        <v>0.6705882352941176</v>
      </c>
      <c r="AQ520" s="19"/>
      <c r="AR520" s="8"/>
      <c r="AS520" s="19"/>
      <c r="AT520" s="19"/>
      <c r="AU520" s="19"/>
      <c r="AV520" s="19"/>
      <c r="AW520" s="19"/>
      <c r="AX520" s="19"/>
      <c r="AY520" s="19"/>
      <c r="AZ520" s="19"/>
      <c r="BA520" s="19"/>
      <c r="BB520" s="19"/>
      <c r="BC520" s="19"/>
      <c r="BQ520" s="12"/>
      <c r="BR520" s="12"/>
      <c r="BS520" s="12"/>
      <c r="BV520" s="76"/>
      <c r="BW520" s="76"/>
      <c r="BX520" s="76"/>
      <c r="BY520" s="76"/>
      <c r="BZ520" s="76"/>
      <c r="CA520" s="76"/>
      <c r="CB520" s="76"/>
      <c r="CC520" s="76"/>
      <c r="CD520" s="76"/>
      <c r="CE520" s="76"/>
      <c r="CF520" s="76"/>
      <c r="CG520" s="76"/>
      <c r="CH520" s="76"/>
      <c r="CI520" s="76"/>
      <c r="CJ520" s="76"/>
      <c r="CK520" s="76"/>
      <c r="CL520" s="76"/>
      <c r="CM520" s="76"/>
      <c r="CN520" s="76"/>
      <c r="CO520" s="76"/>
      <c r="CP520" s="76"/>
      <c r="CQ520" s="76"/>
      <c r="CR520" s="76"/>
      <c r="CS520" s="76"/>
      <c r="CT520" s="76"/>
      <c r="CU520" s="76"/>
      <c r="CV520" s="76"/>
      <c r="CW520" s="76"/>
      <c r="CX520" s="76"/>
      <c r="CY520" s="76"/>
      <c r="CZ520" s="76"/>
      <c r="DA520" s="76"/>
      <c r="DB520" s="76"/>
      <c r="DC520" s="76"/>
      <c r="DD520" s="76"/>
      <c r="DE520" s="76"/>
      <c r="DF520" s="76"/>
      <c r="DG520" s="76"/>
      <c r="DH520" s="76"/>
      <c r="DI520" s="76"/>
      <c r="DJ520" s="76"/>
      <c r="DK520" s="76"/>
      <c r="DL520" s="76"/>
      <c r="DM520" s="76"/>
      <c r="DN520" s="76"/>
      <c r="DO520" s="76"/>
      <c r="DP520" s="76"/>
      <c r="DQ520" s="76"/>
      <c r="DR520" s="76"/>
      <c r="DS520" s="76"/>
      <c r="DT520" s="76"/>
      <c r="DU520" s="76"/>
      <c r="DV520" s="76"/>
      <c r="DW520" s="76"/>
      <c r="DX520" s="76"/>
      <c r="DY520" s="76"/>
      <c r="DZ520" s="76"/>
      <c r="EA520" s="76"/>
      <c r="EB520" s="76"/>
      <c r="EC520" s="76"/>
      <c r="ED520" s="76"/>
      <c r="EE520" s="76"/>
      <c r="EF520" s="76"/>
      <c r="EG520" s="76"/>
      <c r="EH520" s="76"/>
      <c r="EI520" s="76"/>
      <c r="EJ520" s="76"/>
      <c r="EK520" s="76"/>
      <c r="EL520" s="76"/>
      <c r="EM520" s="76"/>
      <c r="EN520" s="76"/>
      <c r="EO520" s="76"/>
      <c r="EP520" s="76"/>
      <c r="EQ520" s="76"/>
      <c r="ER520" s="76"/>
      <c r="ES520" s="76"/>
      <c r="ET520" s="76"/>
      <c r="EU520" s="76"/>
      <c r="EV520" s="76"/>
      <c r="EW520" s="76"/>
      <c r="EX520" s="76"/>
      <c r="EY520" s="76"/>
      <c r="EZ520" s="76"/>
      <c r="FA520" s="76"/>
      <c r="FB520" s="76"/>
      <c r="FC520" s="76"/>
      <c r="FD520" s="76"/>
      <c r="FE520" s="76"/>
      <c r="FF520" s="76"/>
      <c r="FG520" s="76"/>
      <c r="FH520" s="76"/>
      <c r="FI520" s="76"/>
      <c r="FJ520" s="76"/>
      <c r="FK520" s="76"/>
      <c r="FL520" s="76"/>
      <c r="FM520" s="76"/>
      <c r="FN520" s="76"/>
      <c r="FO520" s="76"/>
      <c r="FP520" s="76"/>
      <c r="FQ520" s="76"/>
      <c r="FR520" s="76"/>
      <c r="FS520" s="76"/>
      <c r="FT520" s="76"/>
      <c r="FU520" s="76"/>
      <c r="FV520" s="76"/>
      <c r="FW520" s="76"/>
      <c r="FX520" s="76"/>
      <c r="FY520" s="76"/>
      <c r="FZ520" s="76"/>
      <c r="GA520" s="76"/>
      <c r="GB520" s="76"/>
      <c r="GC520" s="76"/>
      <c r="GD520" s="76"/>
      <c r="GE520" s="76"/>
      <c r="GF520" s="76"/>
      <c r="GG520" s="76"/>
      <c r="GH520" s="76"/>
      <c r="GI520" s="76"/>
      <c r="GJ520" s="76"/>
      <c r="GK520" s="76"/>
      <c r="GL520" s="76"/>
      <c r="GM520" s="76"/>
      <c r="GN520" s="76"/>
      <c r="GO520" s="76"/>
      <c r="GP520" s="76"/>
      <c r="GQ520" s="76"/>
      <c r="GR520" s="76"/>
      <c r="GS520" s="76"/>
      <c r="GT520" s="76"/>
      <c r="GU520" s="76"/>
      <c r="GV520" s="76"/>
      <c r="GW520" s="76"/>
      <c r="GX520" s="76"/>
      <c r="GY520" s="76"/>
      <c r="GZ520" s="76"/>
      <c r="HA520" s="76"/>
      <c r="HB520" s="76"/>
      <c r="HC520" s="76"/>
      <c r="HD520" s="76"/>
      <c r="HE520" s="76"/>
      <c r="HF520" s="76"/>
      <c r="HG520" s="76"/>
      <c r="HH520" s="76"/>
      <c r="HI520" s="76"/>
      <c r="HJ520" s="76"/>
      <c r="HK520" s="76"/>
      <c r="HL520" s="76"/>
      <c r="HM520" s="76"/>
      <c r="HN520" s="76"/>
      <c r="HO520" s="76"/>
      <c r="HP520" s="76"/>
      <c r="HQ520" s="76"/>
      <c r="HR520" s="76"/>
      <c r="HS520" s="76"/>
      <c r="HT520" s="76"/>
      <c r="HU520" s="76"/>
      <c r="HV520" s="76"/>
      <c r="HW520" s="76"/>
      <c r="HX520" s="76"/>
      <c r="HY520" s="76"/>
      <c r="HZ520" s="76"/>
      <c r="IA520" s="76"/>
      <c r="IB520" s="76"/>
      <c r="IC520" s="76"/>
      <c r="ID520" s="76"/>
      <c r="IE520" s="76"/>
      <c r="IF520" s="76"/>
      <c r="IG520" s="76"/>
      <c r="IH520" s="76"/>
      <c r="II520" s="76"/>
      <c r="IJ520" s="76"/>
      <c r="IK520" s="76"/>
    </row>
    <row r="521" spans="1:245" s="125" customFormat="1">
      <c r="A521" s="19"/>
      <c r="B521" s="19"/>
      <c r="C521" s="19"/>
      <c r="D521" s="19"/>
      <c r="E521" s="89"/>
      <c r="F521" s="89"/>
      <c r="G521" s="19"/>
      <c r="H521" s="90"/>
      <c r="I521" s="90"/>
      <c r="J521" s="19"/>
      <c r="K521" s="19"/>
      <c r="L521" s="19"/>
      <c r="M521" s="19"/>
      <c r="N521" s="19"/>
      <c r="O521" s="19"/>
      <c r="P521" s="19"/>
      <c r="Q521" s="19"/>
      <c r="R521" s="141"/>
      <c r="S521" s="141"/>
      <c r="T521" s="141"/>
      <c r="U521" s="141"/>
      <c r="V521" s="141"/>
      <c r="W521" s="141"/>
      <c r="X521" s="141"/>
      <c r="Y521" s="141"/>
      <c r="Z521" s="19"/>
      <c r="AA521" s="19"/>
      <c r="AB521" s="19"/>
      <c r="AC521" s="377">
        <v>7</v>
      </c>
      <c r="AD521" s="412" t="str">
        <f t="array" ref="AD521">IF(AD477="-","-",COUNT(IF($R$5:$R$84=$H$5:$Q$84,IF($H$5:$Q$84=$AC521,IF($A$5:$A$84=AD$513,$H$5:$Q$84,""),""),""))/COUNT(IF($R$5:$R$84=$AC521,IF($A$5:$A$84=AD$513,$H$5:$Q$84,""),"")))</f>
        <v>-</v>
      </c>
      <c r="AE521" s="412">
        <f t="array" ref="AE521">IF(AE477="-","-",COUNT(IF($R$5:$R$84=$H$5:$Q$84,IF($H$5:$Q$84=$AC521,IF($A$5:$A$84=AE$513,$H$5:$Q$84,""),""),""))/COUNT(IF($R$5:$R$84=$AC521,IF($A$5:$A$84=AE$513,$H$5:$Q$84,""),"")))</f>
        <v>0.75</v>
      </c>
      <c r="AF521" s="412">
        <f t="array" ref="AF521">IF(AF477="-","-",COUNT(IF($R$5:$R$84=$H$5:$Q$84,IF($H$5:$Q$84=$AC521,IF($A$5:$A$84=AF$513,$H$5:$Q$84,""),""),""))/COUNT(IF($R$5:$R$84=$AC521,IF($A$5:$A$84=AF$513,$H$5:$Q$84,""),"")))</f>
        <v>0.57999999999999996</v>
      </c>
      <c r="AG521" s="412" t="str">
        <f t="array" ref="AG521">IF(AG477="-","-",COUNT(IF($R$5:$R$84=$H$5:$Q$84,IF($H$5:$Q$84=$AC521,IF($A$5:$A$84=AG$513,$H$5:$Q$84,""),""),""))/COUNT(IF($R$5:$R$84=$AC521,IF($A$5:$A$84=AG$513,$H$5:$Q$84,""),"")))</f>
        <v>-</v>
      </c>
      <c r="AH521" s="412" t="str">
        <f t="array" ref="AH521">IF(AH477="-","-",COUNT(IF($R$5:$R$84=$H$5:$Q$84,IF($H$5:$Q$84=$AC521,IF($A$5:$A$84=AH$513,$H$5:$Q$84,""),""),""))/COUNT(IF($R$5:$R$84=$AC521,IF($A$5:$A$84=AH$513,$H$5:$Q$84,""),"")))</f>
        <v>-</v>
      </c>
      <c r="AI521" s="412" t="str">
        <f t="array" ref="AI521">IF(AI477="-","-",COUNT(IF($R$5:$R$84=$H$5:$Q$84,IF($H$5:$Q$84=$AC521,IF($A$5:$A$84=AI$513,$H$5:$Q$84,""),""),""))/COUNT(IF($R$5:$R$84=$AC521,IF($A$5:$A$84=AI$513,$H$5:$Q$84,""),"")))</f>
        <v>-</v>
      </c>
      <c r="AJ521" s="412" t="str">
        <f t="array" ref="AJ521">IF(AJ477="-","-",COUNT(IF($R$5:$R$84=$H$5:$Q$84,IF($H$5:$Q$84=$AC521,IF($A$5:$A$84=AJ$513,$H$5:$Q$84,""),""),""))/COUNT(IF($R$5:$R$84=$AC521,IF($A$5:$A$84=AJ$513,$H$5:$Q$84,""),"")))</f>
        <v>-</v>
      </c>
      <c r="AK521" s="412" t="str">
        <f t="array" ref="AK521">IF(AK477="-","-",COUNT(IF($R$5:$R$84=$H$5:$Q$84,IF($H$5:$Q$84=$AC521,IF($A$5:$A$84=AK$513,$H$5:$Q$84,""),""),""))/COUNT(IF($R$5:$R$84=$AC521,IF($A$5:$A$84=AK$513,$H$5:$Q$84,""),"")))</f>
        <v>-</v>
      </c>
      <c r="AL521" s="412" t="str">
        <f t="array" ref="AL521">IF(AL477="-","-",COUNT(IF($R$5:$R$84=$H$5:$Q$84,IF($H$5:$Q$84=$AC521,IF($A$5:$A$84=AL$513,$H$5:$Q$84,""),""),""))/COUNT(IF($R$5:$R$84=$AC521,IF($A$5:$A$84=AL$513,$H$5:$Q$84,""),"")))</f>
        <v>-</v>
      </c>
      <c r="AM521" s="412" t="str">
        <f t="array" ref="AM521">IF(AM477="-","-",COUNT(IF($R$5:$R$84=$H$5:$Q$84,IF($H$5:$Q$84=$AC521,IF($A$5:$A$84=AM$513,$H$5:$Q$84,""),""),""))/COUNT(IF($R$5:$R$84=$AC521,IF($A$5:$A$84=AM$513,$H$5:$Q$84,""),"")))</f>
        <v>-</v>
      </c>
      <c r="AN521" s="412" t="str">
        <f t="array" ref="AN521">IF(AN477="-","-",COUNT(IF($R$5:$R$84=$H$5:$Q$84,IF($H$5:$Q$84=$AC521,IF($A$5:$A$84=AN$513,$H$5:$Q$84,""),""),""))/COUNT(IF($R$5:$R$84=$AC521,IF($A$5:$A$84=AN$513,$H$5:$Q$84,""),"")))</f>
        <v>-</v>
      </c>
      <c r="AO521" s="412" t="str">
        <f t="array" ref="AO521">IF(AO477="-","-",COUNT(IF($R$5:$R$84=$H$5:$Q$84,IF($H$5:$Q$84=$AC521,IF($A$5:$A$84=AO$513,$H$5:$Q$84,""),""),""))/COUNT(IF($R$5:$R$84=$AC521,IF($A$5:$A$84=AO$513,$H$5:$Q$84,""),"")))</f>
        <v>-</v>
      </c>
      <c r="AP521" s="414">
        <f t="array" ref="AP521">IF(AP477=0,"-",COUNT(IF($R$5:$R$84=$H$5:$Q$84,IF($H$5:$Q$84=$AC521,$H$5:$Q$84,""),""))/COUNT(IF($R$5:$R$84=$AC521,$H$5:$Q$84,"")))</f>
        <v>0.62857142857142856</v>
      </c>
      <c r="AQ521" s="19"/>
      <c r="AR521" s="8"/>
      <c r="AS521" s="19"/>
      <c r="AT521" s="19"/>
      <c r="AU521" s="19"/>
      <c r="AV521" s="19"/>
      <c r="AW521" s="19"/>
      <c r="AX521" s="19"/>
      <c r="AY521" s="19"/>
      <c r="AZ521" s="19"/>
      <c r="BA521" s="19"/>
      <c r="BB521" s="19"/>
      <c r="BC521" s="19"/>
      <c r="BQ521" s="12"/>
      <c r="BR521" s="12"/>
      <c r="BS521" s="12"/>
      <c r="BV521" s="76"/>
      <c r="BW521" s="76"/>
      <c r="BX521" s="76"/>
      <c r="BY521" s="76"/>
      <c r="BZ521" s="76"/>
      <c r="CA521" s="76"/>
      <c r="CB521" s="76"/>
      <c r="CC521" s="76"/>
      <c r="CD521" s="76"/>
      <c r="CE521" s="76"/>
      <c r="CF521" s="76"/>
      <c r="CG521" s="76"/>
      <c r="CH521" s="76"/>
      <c r="CI521" s="76"/>
      <c r="CJ521" s="76"/>
      <c r="CK521" s="76"/>
      <c r="CL521" s="76"/>
      <c r="CM521" s="76"/>
      <c r="CN521" s="76"/>
      <c r="CO521" s="76"/>
      <c r="CP521" s="76"/>
      <c r="CQ521" s="76"/>
      <c r="CR521" s="76"/>
      <c r="CS521" s="76"/>
      <c r="CT521" s="76"/>
      <c r="CU521" s="76"/>
      <c r="CV521" s="76"/>
      <c r="CW521" s="76"/>
      <c r="CX521" s="76"/>
      <c r="CY521" s="76"/>
      <c r="CZ521" s="76"/>
      <c r="DA521" s="76"/>
      <c r="DB521" s="76"/>
      <c r="DC521" s="76"/>
      <c r="DD521" s="76"/>
      <c r="DE521" s="76"/>
      <c r="DF521" s="76"/>
      <c r="DG521" s="76"/>
      <c r="DH521" s="76"/>
      <c r="DI521" s="76"/>
      <c r="DJ521" s="76"/>
      <c r="DK521" s="76"/>
      <c r="DL521" s="76"/>
      <c r="DM521" s="76"/>
      <c r="DN521" s="76"/>
      <c r="DO521" s="76"/>
      <c r="DP521" s="76"/>
      <c r="DQ521" s="76"/>
      <c r="DR521" s="76"/>
      <c r="DS521" s="76"/>
      <c r="DT521" s="76"/>
      <c r="DU521" s="76"/>
      <c r="DV521" s="76"/>
      <c r="DW521" s="76"/>
      <c r="DX521" s="76"/>
      <c r="DY521" s="76"/>
      <c r="DZ521" s="76"/>
      <c r="EA521" s="76"/>
      <c r="EB521" s="76"/>
      <c r="EC521" s="76"/>
      <c r="ED521" s="76"/>
      <c r="EE521" s="76"/>
      <c r="EF521" s="76"/>
      <c r="EG521" s="76"/>
      <c r="EH521" s="76"/>
      <c r="EI521" s="76"/>
      <c r="EJ521" s="76"/>
      <c r="EK521" s="76"/>
      <c r="EL521" s="76"/>
      <c r="EM521" s="76"/>
      <c r="EN521" s="76"/>
      <c r="EO521" s="76"/>
      <c r="EP521" s="76"/>
      <c r="EQ521" s="76"/>
      <c r="ER521" s="76"/>
      <c r="ES521" s="76"/>
      <c r="ET521" s="76"/>
      <c r="EU521" s="76"/>
      <c r="EV521" s="76"/>
      <c r="EW521" s="76"/>
      <c r="EX521" s="76"/>
      <c r="EY521" s="76"/>
      <c r="EZ521" s="76"/>
      <c r="FA521" s="76"/>
      <c r="FB521" s="76"/>
      <c r="FC521" s="76"/>
      <c r="FD521" s="76"/>
      <c r="FE521" s="76"/>
      <c r="FF521" s="76"/>
      <c r="FG521" s="76"/>
      <c r="FH521" s="76"/>
      <c r="FI521" s="76"/>
      <c r="FJ521" s="76"/>
      <c r="FK521" s="76"/>
      <c r="FL521" s="76"/>
      <c r="FM521" s="76"/>
      <c r="FN521" s="76"/>
      <c r="FO521" s="76"/>
      <c r="FP521" s="76"/>
      <c r="FQ521" s="76"/>
      <c r="FR521" s="76"/>
      <c r="FS521" s="76"/>
      <c r="FT521" s="76"/>
      <c r="FU521" s="76"/>
      <c r="FV521" s="76"/>
      <c r="FW521" s="76"/>
      <c r="FX521" s="76"/>
      <c r="FY521" s="76"/>
      <c r="FZ521" s="76"/>
      <c r="GA521" s="76"/>
      <c r="GB521" s="76"/>
      <c r="GC521" s="76"/>
      <c r="GD521" s="76"/>
      <c r="GE521" s="76"/>
      <c r="GF521" s="76"/>
      <c r="GG521" s="76"/>
      <c r="GH521" s="76"/>
      <c r="GI521" s="76"/>
      <c r="GJ521" s="76"/>
      <c r="GK521" s="76"/>
      <c r="GL521" s="76"/>
      <c r="GM521" s="76"/>
      <c r="GN521" s="76"/>
      <c r="GO521" s="76"/>
      <c r="GP521" s="76"/>
      <c r="GQ521" s="76"/>
      <c r="GR521" s="76"/>
      <c r="GS521" s="76"/>
      <c r="GT521" s="76"/>
      <c r="GU521" s="76"/>
      <c r="GV521" s="76"/>
      <c r="GW521" s="76"/>
      <c r="GX521" s="76"/>
      <c r="GY521" s="76"/>
      <c r="GZ521" s="76"/>
      <c r="HA521" s="76"/>
      <c r="HB521" s="76"/>
      <c r="HC521" s="76"/>
      <c r="HD521" s="76"/>
      <c r="HE521" s="76"/>
      <c r="HF521" s="76"/>
      <c r="HG521" s="76"/>
      <c r="HH521" s="76"/>
      <c r="HI521" s="76"/>
      <c r="HJ521" s="76"/>
      <c r="HK521" s="76"/>
      <c r="HL521" s="76"/>
      <c r="HM521" s="76"/>
      <c r="HN521" s="76"/>
      <c r="HO521" s="76"/>
      <c r="HP521" s="76"/>
      <c r="HQ521" s="76"/>
      <c r="HR521" s="76"/>
      <c r="HS521" s="76"/>
      <c r="HT521" s="76"/>
      <c r="HU521" s="76"/>
      <c r="HV521" s="76"/>
      <c r="HW521" s="76"/>
      <c r="HX521" s="76"/>
      <c r="HY521" s="76"/>
      <c r="HZ521" s="76"/>
      <c r="IA521" s="76"/>
      <c r="IB521" s="76"/>
      <c r="IC521" s="76"/>
      <c r="ID521" s="76"/>
      <c r="IE521" s="76"/>
      <c r="IF521" s="76"/>
      <c r="IG521" s="76"/>
      <c r="IH521" s="76"/>
      <c r="II521" s="76"/>
      <c r="IJ521" s="76"/>
      <c r="IK521" s="76"/>
    </row>
    <row r="522" spans="1:245" s="125" customFormat="1">
      <c r="A522" s="19"/>
      <c r="B522" s="19"/>
      <c r="C522" s="19"/>
      <c r="D522" s="19"/>
      <c r="E522" s="89"/>
      <c r="F522" s="89"/>
      <c r="G522" s="19"/>
      <c r="H522" s="90"/>
      <c r="I522" s="90"/>
      <c r="J522" s="19"/>
      <c r="K522" s="19"/>
      <c r="L522" s="19"/>
      <c r="M522" s="19"/>
      <c r="N522" s="19"/>
      <c r="O522" s="19"/>
      <c r="P522" s="19"/>
      <c r="Q522" s="19"/>
      <c r="R522" s="141"/>
      <c r="S522" s="141"/>
      <c r="T522" s="141"/>
      <c r="U522" s="141"/>
      <c r="V522" s="141"/>
      <c r="W522" s="141"/>
      <c r="X522" s="141"/>
      <c r="Y522" s="141"/>
      <c r="Z522" s="19"/>
      <c r="AA522" s="19"/>
      <c r="AB522" s="19"/>
      <c r="AC522" s="377">
        <v>8</v>
      </c>
      <c r="AD522" s="412" t="str">
        <f t="array" ref="AD522">IF(AD478="-","-",COUNT(IF($R$5:$R$84=$H$5:$Q$84,IF($H$5:$Q$84=$AC522,IF($A$5:$A$84=AD$513,$H$5:$Q$84,""),""),""))/COUNT(IF($R$5:$R$84=$AC522,IF($A$5:$A$84=AD$513,$H$5:$Q$84,""),"")))</f>
        <v>-</v>
      </c>
      <c r="AE522" s="412" t="str">
        <f t="array" ref="AE522">IF(AE478="-","-",COUNT(IF($R$5:$R$84=$H$5:$Q$84,IF($H$5:$Q$84=$AC522,IF($A$5:$A$84=AE$513,$H$5:$Q$84,""),""),""))/COUNT(IF($R$5:$R$84=$AC522,IF($A$5:$A$84=AE$513,$H$5:$Q$84,""),"")))</f>
        <v>-</v>
      </c>
      <c r="AF522" s="412" t="str">
        <f t="array" ref="AF522">IF(AF478="-","-",COUNT(IF($R$5:$R$84=$H$5:$Q$84,IF($H$5:$Q$84=$AC522,IF($A$5:$A$84=AF$513,$H$5:$Q$84,""),""),""))/COUNT(IF($R$5:$R$84=$AC522,IF($A$5:$A$84=AF$513,$H$5:$Q$84,""),"")))</f>
        <v>-</v>
      </c>
      <c r="AG522" s="412" t="str">
        <f t="array" ref="AG522">IF(AG478="-","-",COUNT(IF($R$5:$R$84=$H$5:$Q$84,IF($H$5:$Q$84=$AC522,IF($A$5:$A$84=AG$513,$H$5:$Q$84,""),""),""))/COUNT(IF($R$5:$R$84=$AC522,IF($A$5:$A$84=AG$513,$H$5:$Q$84,""),"")))</f>
        <v>-</v>
      </c>
      <c r="AH522" s="412" t="str">
        <f t="array" ref="AH522">IF(AH478="-","-",COUNT(IF($R$5:$R$84=$H$5:$Q$84,IF($H$5:$Q$84=$AC522,IF($A$5:$A$84=AH$513,$H$5:$Q$84,""),""),""))/COUNT(IF($R$5:$R$84=$AC522,IF($A$5:$A$84=AH$513,$H$5:$Q$84,""),"")))</f>
        <v>-</v>
      </c>
      <c r="AI522" s="412" t="str">
        <f t="array" ref="AI522">IF(AI478="-","-",COUNT(IF($R$5:$R$84=$H$5:$Q$84,IF($H$5:$Q$84=$AC522,IF($A$5:$A$84=AI$513,$H$5:$Q$84,""),""),""))/COUNT(IF($R$5:$R$84=$AC522,IF($A$5:$A$84=AI$513,$H$5:$Q$84,""),"")))</f>
        <v>-</v>
      </c>
      <c r="AJ522" s="412" t="str">
        <f t="array" ref="AJ522">IF(AJ478="-","-",COUNT(IF($R$5:$R$84=$H$5:$Q$84,IF($H$5:$Q$84=$AC522,IF($A$5:$A$84=AJ$513,$H$5:$Q$84,""),""),""))/COUNT(IF($R$5:$R$84=$AC522,IF($A$5:$A$84=AJ$513,$H$5:$Q$84,""),"")))</f>
        <v>-</v>
      </c>
      <c r="AK522" s="412" t="str">
        <f t="array" ref="AK522">IF(AK478="-","-",COUNT(IF($R$5:$R$84=$H$5:$Q$84,IF($H$5:$Q$84=$AC522,IF($A$5:$A$84=AK$513,$H$5:$Q$84,""),""),""))/COUNT(IF($R$5:$R$84=$AC522,IF($A$5:$A$84=AK$513,$H$5:$Q$84,""),"")))</f>
        <v>-</v>
      </c>
      <c r="AL522" s="412" t="str">
        <f t="array" ref="AL522">IF(AL478="-","-",COUNT(IF($R$5:$R$84=$H$5:$Q$84,IF($H$5:$Q$84=$AC522,IF($A$5:$A$84=AL$513,$H$5:$Q$84,""),""),""))/COUNT(IF($R$5:$R$84=$AC522,IF($A$5:$A$84=AL$513,$H$5:$Q$84,""),"")))</f>
        <v>-</v>
      </c>
      <c r="AM522" s="412" t="str">
        <f t="array" ref="AM522">IF(AM478="-","-",COUNT(IF($R$5:$R$84=$H$5:$Q$84,IF($H$5:$Q$84=$AC522,IF($A$5:$A$84=AM$513,$H$5:$Q$84,""),""),""))/COUNT(IF($R$5:$R$84=$AC522,IF($A$5:$A$84=AM$513,$H$5:$Q$84,""),"")))</f>
        <v>-</v>
      </c>
      <c r="AN522" s="412" t="str">
        <f t="array" ref="AN522">IF(AN478="-","-",COUNT(IF($R$5:$R$84=$H$5:$Q$84,IF($H$5:$Q$84=$AC522,IF($A$5:$A$84=AN$513,$H$5:$Q$84,""),""),""))/COUNT(IF($R$5:$R$84=$AC522,IF($A$5:$A$84=AN$513,$H$5:$Q$84,""),"")))</f>
        <v>-</v>
      </c>
      <c r="AO522" s="412" t="str">
        <f t="array" ref="AO522">IF(AO478="-","-",COUNT(IF($R$5:$R$84=$H$5:$Q$84,IF($H$5:$Q$84=$AC522,IF($A$5:$A$84=AO$513,$H$5:$Q$84,""),""),""))/COUNT(IF($R$5:$R$84=$AC522,IF($A$5:$A$84=AO$513,$H$5:$Q$84,""),"")))</f>
        <v>-</v>
      </c>
      <c r="AP522" s="414" t="str">
        <f t="array" ref="AP522">IF(AP478=0,"-",COUNT(IF($R$5:$R$84=$H$5:$Q$84,IF($H$5:$Q$84=$AC522,$H$5:$Q$84,""),""))/COUNT(IF($R$5:$R$84=$AC522,$H$5:$Q$84,"")))</f>
        <v>-</v>
      </c>
      <c r="AQ522" s="19"/>
      <c r="AR522" s="8"/>
      <c r="AS522" s="19"/>
      <c r="AT522" s="19"/>
      <c r="AU522" s="19"/>
      <c r="AV522" s="19"/>
      <c r="AW522" s="19"/>
      <c r="AX522" s="19"/>
      <c r="AY522" s="19"/>
      <c r="AZ522" s="19"/>
      <c r="BA522" s="19"/>
      <c r="BB522" s="19"/>
      <c r="BC522" s="19"/>
      <c r="BQ522" s="12"/>
      <c r="BR522" s="12"/>
      <c r="BS522" s="12"/>
      <c r="BV522" s="76"/>
      <c r="BW522" s="76"/>
      <c r="BX522" s="76"/>
      <c r="BY522" s="76"/>
      <c r="BZ522" s="76"/>
      <c r="CA522" s="76"/>
      <c r="CB522" s="76"/>
      <c r="CC522" s="76"/>
      <c r="CD522" s="76"/>
      <c r="CE522" s="76"/>
      <c r="CF522" s="76"/>
      <c r="CG522" s="76"/>
      <c r="CH522" s="76"/>
      <c r="CI522" s="76"/>
      <c r="CJ522" s="76"/>
      <c r="CK522" s="76"/>
      <c r="CL522" s="76"/>
      <c r="CM522" s="76"/>
      <c r="CN522" s="76"/>
      <c r="CO522" s="76"/>
      <c r="CP522" s="76"/>
      <c r="CQ522" s="76"/>
      <c r="CR522" s="76"/>
      <c r="CS522" s="76"/>
      <c r="CT522" s="76"/>
      <c r="CU522" s="76"/>
      <c r="CV522" s="76"/>
      <c r="CW522" s="76"/>
      <c r="CX522" s="76"/>
      <c r="CY522" s="76"/>
      <c r="CZ522" s="76"/>
      <c r="DA522" s="76"/>
      <c r="DB522" s="76"/>
      <c r="DC522" s="76"/>
      <c r="DD522" s="76"/>
      <c r="DE522" s="76"/>
      <c r="DF522" s="76"/>
      <c r="DG522" s="76"/>
      <c r="DH522" s="76"/>
      <c r="DI522" s="76"/>
      <c r="DJ522" s="76"/>
      <c r="DK522" s="76"/>
      <c r="DL522" s="76"/>
      <c r="DM522" s="76"/>
      <c r="DN522" s="76"/>
      <c r="DO522" s="76"/>
      <c r="DP522" s="76"/>
      <c r="DQ522" s="76"/>
      <c r="DR522" s="76"/>
      <c r="DS522" s="76"/>
      <c r="DT522" s="76"/>
      <c r="DU522" s="76"/>
      <c r="DV522" s="76"/>
      <c r="DW522" s="76"/>
      <c r="DX522" s="76"/>
      <c r="DY522" s="76"/>
      <c r="DZ522" s="76"/>
      <c r="EA522" s="76"/>
      <c r="EB522" s="76"/>
      <c r="EC522" s="76"/>
      <c r="ED522" s="76"/>
      <c r="EE522" s="76"/>
      <c r="EF522" s="76"/>
      <c r="EG522" s="76"/>
      <c r="EH522" s="76"/>
      <c r="EI522" s="76"/>
      <c r="EJ522" s="76"/>
      <c r="EK522" s="76"/>
      <c r="EL522" s="76"/>
      <c r="EM522" s="76"/>
      <c r="EN522" s="76"/>
      <c r="EO522" s="76"/>
      <c r="EP522" s="76"/>
      <c r="EQ522" s="76"/>
      <c r="ER522" s="76"/>
      <c r="ES522" s="76"/>
      <c r="ET522" s="76"/>
      <c r="EU522" s="76"/>
      <c r="EV522" s="76"/>
      <c r="EW522" s="76"/>
      <c r="EX522" s="76"/>
      <c r="EY522" s="76"/>
      <c r="EZ522" s="76"/>
      <c r="FA522" s="76"/>
      <c r="FB522" s="76"/>
      <c r="FC522" s="76"/>
      <c r="FD522" s="76"/>
      <c r="FE522" s="76"/>
      <c r="FF522" s="76"/>
      <c r="FG522" s="76"/>
      <c r="FH522" s="76"/>
      <c r="FI522" s="76"/>
      <c r="FJ522" s="76"/>
      <c r="FK522" s="76"/>
      <c r="FL522" s="76"/>
      <c r="FM522" s="76"/>
      <c r="FN522" s="76"/>
      <c r="FO522" s="76"/>
      <c r="FP522" s="76"/>
      <c r="FQ522" s="76"/>
      <c r="FR522" s="76"/>
      <c r="FS522" s="76"/>
      <c r="FT522" s="76"/>
      <c r="FU522" s="76"/>
      <c r="FV522" s="76"/>
      <c r="FW522" s="76"/>
      <c r="FX522" s="76"/>
      <c r="FY522" s="76"/>
      <c r="FZ522" s="76"/>
      <c r="GA522" s="76"/>
      <c r="GB522" s="76"/>
      <c r="GC522" s="76"/>
      <c r="GD522" s="76"/>
      <c r="GE522" s="76"/>
      <c r="GF522" s="76"/>
      <c r="GG522" s="76"/>
      <c r="GH522" s="76"/>
      <c r="GI522" s="76"/>
      <c r="GJ522" s="76"/>
      <c r="GK522" s="76"/>
      <c r="GL522" s="76"/>
      <c r="GM522" s="76"/>
      <c r="GN522" s="76"/>
      <c r="GO522" s="76"/>
      <c r="GP522" s="76"/>
      <c r="GQ522" s="76"/>
      <c r="GR522" s="76"/>
      <c r="GS522" s="76"/>
      <c r="GT522" s="76"/>
      <c r="GU522" s="76"/>
      <c r="GV522" s="76"/>
      <c r="GW522" s="76"/>
      <c r="GX522" s="76"/>
      <c r="GY522" s="76"/>
      <c r="GZ522" s="76"/>
      <c r="HA522" s="76"/>
      <c r="HB522" s="76"/>
      <c r="HC522" s="76"/>
      <c r="HD522" s="76"/>
      <c r="HE522" s="76"/>
      <c r="HF522" s="76"/>
      <c r="HG522" s="76"/>
      <c r="HH522" s="76"/>
      <c r="HI522" s="76"/>
      <c r="HJ522" s="76"/>
      <c r="HK522" s="76"/>
      <c r="HL522" s="76"/>
      <c r="HM522" s="76"/>
      <c r="HN522" s="76"/>
      <c r="HO522" s="76"/>
      <c r="HP522" s="76"/>
      <c r="HQ522" s="76"/>
      <c r="HR522" s="76"/>
      <c r="HS522" s="76"/>
      <c r="HT522" s="76"/>
      <c r="HU522" s="76"/>
      <c r="HV522" s="76"/>
      <c r="HW522" s="76"/>
      <c r="HX522" s="76"/>
      <c r="HY522" s="76"/>
      <c r="HZ522" s="76"/>
      <c r="IA522" s="76"/>
      <c r="IB522" s="76"/>
      <c r="IC522" s="76"/>
      <c r="ID522" s="76"/>
      <c r="IE522" s="76"/>
      <c r="IF522" s="76"/>
      <c r="IG522" s="76"/>
      <c r="IH522" s="76"/>
      <c r="II522" s="76"/>
      <c r="IJ522" s="76"/>
      <c r="IK522" s="76"/>
    </row>
    <row r="523" spans="1:245" s="125" customFormat="1">
      <c r="A523" s="19"/>
      <c r="B523" s="19"/>
      <c r="C523" s="19"/>
      <c r="D523" s="19"/>
      <c r="E523" s="89"/>
      <c r="F523" s="89"/>
      <c r="G523" s="19"/>
      <c r="H523" s="90"/>
      <c r="I523" s="90"/>
      <c r="J523" s="19"/>
      <c r="K523" s="19"/>
      <c r="L523" s="19"/>
      <c r="M523" s="19"/>
      <c r="N523" s="19"/>
      <c r="O523" s="19"/>
      <c r="P523" s="19"/>
      <c r="Q523" s="19"/>
      <c r="R523" s="141"/>
      <c r="S523" s="141"/>
      <c r="T523" s="141"/>
      <c r="U523" s="141"/>
      <c r="V523" s="141"/>
      <c r="W523" s="141"/>
      <c r="X523" s="141"/>
      <c r="Y523" s="141"/>
      <c r="Z523" s="19"/>
      <c r="AA523" s="19"/>
      <c r="AB523" s="19"/>
      <c r="AC523" s="377">
        <v>9</v>
      </c>
      <c r="AD523" s="412" t="str">
        <f t="array" ref="AD523">IF(AD479="-","-",COUNT(IF($R$5:$R$84=$H$5:$Q$84,IF($H$5:$Q$84=$AC523,IF($A$5:$A$84=AD$513,$H$5:$Q$84,""),""),""))/COUNT(IF($R$5:$R$84=$AC523,IF($A$5:$A$84=AD$513,$H$5:$Q$84,""),"")))</f>
        <v>-</v>
      </c>
      <c r="AE523" s="412">
        <f t="array" ref="AE523">IF(AE479="-","-",COUNT(IF($R$5:$R$84=$H$5:$Q$84,IF($H$5:$Q$84=$AC523,IF($A$5:$A$84=AE$513,$H$5:$Q$84,""),""),""))/COUNT(IF($R$5:$R$84=$AC523,IF($A$5:$A$84=AE$513,$H$5:$Q$84,""),"")))</f>
        <v>0.4</v>
      </c>
      <c r="AF523" s="412" t="str">
        <f t="array" ref="AF523">IF(AF479="-","-",COUNT(IF($R$5:$R$84=$H$5:$Q$84,IF($H$5:$Q$84=$AC523,IF($A$5:$A$84=AF$513,$H$5:$Q$84,""),""),""))/COUNT(IF($R$5:$R$84=$AC523,IF($A$5:$A$84=AF$513,$H$5:$Q$84,""),"")))</f>
        <v>-</v>
      </c>
      <c r="AG523" s="412" t="str">
        <f t="array" ref="AG523">IF(AG479="-","-",COUNT(IF($R$5:$R$84=$H$5:$Q$84,IF($H$5:$Q$84=$AC523,IF($A$5:$A$84=AG$513,$H$5:$Q$84,""),""),""))/COUNT(IF($R$5:$R$84=$AC523,IF($A$5:$A$84=AG$513,$H$5:$Q$84,""),"")))</f>
        <v>-</v>
      </c>
      <c r="AH523" s="412" t="str">
        <f t="array" ref="AH523">IF(AH479="-","-",COUNT(IF($R$5:$R$84=$H$5:$Q$84,IF($H$5:$Q$84=$AC523,IF($A$5:$A$84=AH$513,$H$5:$Q$84,""),""),""))/COUNT(IF($R$5:$R$84=$AC523,IF($A$5:$A$84=AH$513,$H$5:$Q$84,""),"")))</f>
        <v>-</v>
      </c>
      <c r="AI523" s="412" t="str">
        <f t="array" ref="AI523">IF(AI479="-","-",COUNT(IF($R$5:$R$84=$H$5:$Q$84,IF($H$5:$Q$84=$AC523,IF($A$5:$A$84=AI$513,$H$5:$Q$84,""),""),""))/COUNT(IF($R$5:$R$84=$AC523,IF($A$5:$A$84=AI$513,$H$5:$Q$84,""),"")))</f>
        <v>-</v>
      </c>
      <c r="AJ523" s="412" t="str">
        <f t="array" ref="AJ523">IF(AJ479="-","-",COUNT(IF($R$5:$R$84=$H$5:$Q$84,IF($H$5:$Q$84=$AC523,IF($A$5:$A$84=AJ$513,$H$5:$Q$84,""),""),""))/COUNT(IF($R$5:$R$84=$AC523,IF($A$5:$A$84=AJ$513,$H$5:$Q$84,""),"")))</f>
        <v>-</v>
      </c>
      <c r="AK523" s="412" t="str">
        <f t="array" ref="AK523">IF(AK479="-","-",COUNT(IF($R$5:$R$84=$H$5:$Q$84,IF($H$5:$Q$84=$AC523,IF($A$5:$A$84=AK$513,$H$5:$Q$84,""),""),""))/COUNT(IF($R$5:$R$84=$AC523,IF($A$5:$A$84=AK$513,$H$5:$Q$84,""),"")))</f>
        <v>-</v>
      </c>
      <c r="AL523" s="412" t="str">
        <f t="array" ref="AL523">IF(AL479="-","-",COUNT(IF($R$5:$R$84=$H$5:$Q$84,IF($H$5:$Q$84=$AC523,IF($A$5:$A$84=AL$513,$H$5:$Q$84,""),""),""))/COUNT(IF($R$5:$R$84=$AC523,IF($A$5:$A$84=AL$513,$H$5:$Q$84,""),"")))</f>
        <v>-</v>
      </c>
      <c r="AM523" s="412" t="str">
        <f t="array" ref="AM523">IF(AM479="-","-",COUNT(IF($R$5:$R$84=$H$5:$Q$84,IF($H$5:$Q$84=$AC523,IF($A$5:$A$84=AM$513,$H$5:$Q$84,""),""),""))/COUNT(IF($R$5:$R$84=$AC523,IF($A$5:$A$84=AM$513,$H$5:$Q$84,""),"")))</f>
        <v>-</v>
      </c>
      <c r="AN523" s="412" t="str">
        <f t="array" ref="AN523">IF(AN479="-","-",COUNT(IF($R$5:$R$84=$H$5:$Q$84,IF($H$5:$Q$84=$AC523,IF($A$5:$A$84=AN$513,$H$5:$Q$84,""),""),""))/COUNT(IF($R$5:$R$84=$AC523,IF($A$5:$A$84=AN$513,$H$5:$Q$84,""),"")))</f>
        <v>-</v>
      </c>
      <c r="AO523" s="412" t="str">
        <f t="array" ref="AO523">IF(AO479="-","-",COUNT(IF($R$5:$R$84=$H$5:$Q$84,IF($H$5:$Q$84=$AC523,IF($A$5:$A$84=AO$513,$H$5:$Q$84,""),""),""))/COUNT(IF($R$5:$R$84=$AC523,IF($A$5:$A$84=AO$513,$H$5:$Q$84,""),"")))</f>
        <v>-</v>
      </c>
      <c r="AP523" s="414">
        <f t="array" ref="AP523">IF(AP479=0,"-",COUNT(IF($R$5:$R$84=$H$5:$Q$84,IF($H$5:$Q$84=$AC523,$H$5:$Q$84,""),""))/COUNT(IF($R$5:$R$84=$AC523,$H$5:$Q$84,"")))</f>
        <v>0.4</v>
      </c>
      <c r="AQ523" s="19"/>
      <c r="AR523" s="8"/>
      <c r="AS523" s="19"/>
      <c r="AT523" s="19"/>
      <c r="AU523" s="19"/>
      <c r="AV523" s="19"/>
      <c r="AW523" s="19"/>
      <c r="AX523" s="19"/>
      <c r="AY523" s="19"/>
      <c r="AZ523" s="19"/>
      <c r="BA523" s="19"/>
      <c r="BB523" s="19"/>
      <c r="BC523" s="19"/>
      <c r="BQ523" s="12"/>
      <c r="BR523" s="12"/>
      <c r="BS523" s="12"/>
      <c r="BV523" s="76"/>
      <c r="BW523" s="76"/>
      <c r="BX523" s="76"/>
      <c r="BY523" s="76"/>
      <c r="BZ523" s="76"/>
      <c r="CA523" s="76"/>
      <c r="CB523" s="76"/>
      <c r="CC523" s="76"/>
      <c r="CD523" s="76"/>
      <c r="CE523" s="76"/>
      <c r="CF523" s="76"/>
      <c r="CG523" s="76"/>
      <c r="CH523" s="76"/>
      <c r="CI523" s="76"/>
      <c r="CJ523" s="76"/>
      <c r="CK523" s="76"/>
      <c r="CL523" s="76"/>
      <c r="CM523" s="76"/>
      <c r="CN523" s="76"/>
      <c r="CO523" s="76"/>
      <c r="CP523" s="76"/>
      <c r="CQ523" s="76"/>
      <c r="CR523" s="76"/>
      <c r="CS523" s="76"/>
      <c r="CT523" s="76"/>
      <c r="CU523" s="76"/>
      <c r="CV523" s="76"/>
      <c r="CW523" s="76"/>
      <c r="CX523" s="76"/>
      <c r="CY523" s="76"/>
      <c r="CZ523" s="76"/>
      <c r="DA523" s="76"/>
      <c r="DB523" s="76"/>
      <c r="DC523" s="76"/>
      <c r="DD523" s="76"/>
      <c r="DE523" s="76"/>
      <c r="DF523" s="76"/>
      <c r="DG523" s="76"/>
      <c r="DH523" s="76"/>
      <c r="DI523" s="76"/>
      <c r="DJ523" s="76"/>
      <c r="DK523" s="76"/>
      <c r="DL523" s="76"/>
      <c r="DM523" s="76"/>
      <c r="DN523" s="76"/>
      <c r="DO523" s="76"/>
      <c r="DP523" s="76"/>
      <c r="DQ523" s="76"/>
      <c r="DR523" s="76"/>
      <c r="DS523" s="76"/>
      <c r="DT523" s="76"/>
      <c r="DU523" s="76"/>
      <c r="DV523" s="76"/>
      <c r="DW523" s="76"/>
      <c r="DX523" s="76"/>
      <c r="DY523" s="76"/>
      <c r="DZ523" s="76"/>
      <c r="EA523" s="76"/>
      <c r="EB523" s="76"/>
      <c r="EC523" s="76"/>
      <c r="ED523" s="76"/>
      <c r="EE523" s="76"/>
      <c r="EF523" s="76"/>
      <c r="EG523" s="76"/>
      <c r="EH523" s="76"/>
      <c r="EI523" s="76"/>
      <c r="EJ523" s="76"/>
      <c r="EK523" s="76"/>
      <c r="EL523" s="76"/>
      <c r="EM523" s="76"/>
      <c r="EN523" s="76"/>
      <c r="EO523" s="76"/>
      <c r="EP523" s="76"/>
      <c r="EQ523" s="76"/>
      <c r="ER523" s="76"/>
      <c r="ES523" s="76"/>
      <c r="ET523" s="76"/>
      <c r="EU523" s="76"/>
      <c r="EV523" s="76"/>
      <c r="EW523" s="76"/>
      <c r="EX523" s="76"/>
      <c r="EY523" s="76"/>
      <c r="EZ523" s="76"/>
      <c r="FA523" s="76"/>
      <c r="FB523" s="76"/>
      <c r="FC523" s="76"/>
      <c r="FD523" s="76"/>
      <c r="FE523" s="76"/>
      <c r="FF523" s="76"/>
      <c r="FG523" s="76"/>
      <c r="FH523" s="76"/>
      <c r="FI523" s="76"/>
      <c r="FJ523" s="76"/>
      <c r="FK523" s="76"/>
      <c r="FL523" s="76"/>
      <c r="FM523" s="76"/>
      <c r="FN523" s="76"/>
      <c r="FO523" s="76"/>
      <c r="FP523" s="76"/>
      <c r="FQ523" s="76"/>
      <c r="FR523" s="76"/>
      <c r="FS523" s="76"/>
      <c r="FT523" s="76"/>
      <c r="FU523" s="76"/>
      <c r="FV523" s="76"/>
      <c r="FW523" s="76"/>
      <c r="FX523" s="76"/>
      <c r="FY523" s="76"/>
      <c r="FZ523" s="76"/>
      <c r="GA523" s="76"/>
      <c r="GB523" s="76"/>
      <c r="GC523" s="76"/>
      <c r="GD523" s="76"/>
      <c r="GE523" s="76"/>
      <c r="GF523" s="76"/>
      <c r="GG523" s="76"/>
      <c r="GH523" s="76"/>
      <c r="GI523" s="76"/>
      <c r="GJ523" s="76"/>
      <c r="GK523" s="76"/>
      <c r="GL523" s="76"/>
      <c r="GM523" s="76"/>
      <c r="GN523" s="76"/>
      <c r="GO523" s="76"/>
      <c r="GP523" s="76"/>
      <c r="GQ523" s="76"/>
      <c r="GR523" s="76"/>
      <c r="GS523" s="76"/>
      <c r="GT523" s="76"/>
      <c r="GU523" s="76"/>
      <c r="GV523" s="76"/>
      <c r="GW523" s="76"/>
      <c r="GX523" s="76"/>
      <c r="GY523" s="76"/>
      <c r="GZ523" s="76"/>
      <c r="HA523" s="76"/>
      <c r="HB523" s="76"/>
      <c r="HC523" s="76"/>
      <c r="HD523" s="76"/>
      <c r="HE523" s="76"/>
      <c r="HF523" s="76"/>
      <c r="HG523" s="76"/>
      <c r="HH523" s="76"/>
      <c r="HI523" s="76"/>
      <c r="HJ523" s="76"/>
      <c r="HK523" s="76"/>
      <c r="HL523" s="76"/>
      <c r="HM523" s="76"/>
      <c r="HN523" s="76"/>
      <c r="HO523" s="76"/>
      <c r="HP523" s="76"/>
      <c r="HQ523" s="76"/>
      <c r="HR523" s="76"/>
      <c r="HS523" s="76"/>
      <c r="HT523" s="76"/>
      <c r="HU523" s="76"/>
      <c r="HV523" s="76"/>
      <c r="HW523" s="76"/>
      <c r="HX523" s="76"/>
      <c r="HY523" s="76"/>
      <c r="HZ523" s="76"/>
      <c r="IA523" s="76"/>
      <c r="IB523" s="76"/>
      <c r="IC523" s="76"/>
      <c r="ID523" s="76"/>
      <c r="IE523" s="76"/>
      <c r="IF523" s="76"/>
      <c r="IG523" s="76"/>
      <c r="IH523" s="76"/>
      <c r="II523" s="76"/>
      <c r="IJ523" s="76"/>
      <c r="IK523" s="76"/>
    </row>
    <row r="524" spans="1:245" s="125" customFormat="1">
      <c r="A524" s="19"/>
      <c r="B524" s="19"/>
      <c r="C524" s="19"/>
      <c r="D524" s="19"/>
      <c r="E524" s="89"/>
      <c r="F524" s="89"/>
      <c r="G524" s="19"/>
      <c r="H524" s="90"/>
      <c r="I524" s="90"/>
      <c r="J524" s="19"/>
      <c r="K524" s="19"/>
      <c r="L524" s="19"/>
      <c r="M524" s="19"/>
      <c r="N524" s="19"/>
      <c r="O524" s="19"/>
      <c r="P524" s="19"/>
      <c r="Q524" s="19"/>
      <c r="R524" s="141"/>
      <c r="S524" s="141"/>
      <c r="T524" s="141"/>
      <c r="U524" s="141"/>
      <c r="V524" s="141"/>
      <c r="W524" s="141"/>
      <c r="X524" s="141"/>
      <c r="Y524" s="141"/>
      <c r="Z524" s="19"/>
      <c r="AA524" s="19"/>
      <c r="AB524" s="19"/>
      <c r="AC524" s="377">
        <v>10</v>
      </c>
      <c r="AD524" s="412" t="str">
        <f t="array" ref="AD524">IF(AD480="-","-",COUNT(IF($R$5:$R$84=$H$5:$Q$84,IF($H$5:$Q$84=$AC524,IF($A$5:$A$84=AD$513,$H$5:$Q$84,""),""),""))/COUNT(IF($R$5:$R$84=$AC524,IF($A$5:$A$84=AD$513,$H$5:$Q$84,""),"")))</f>
        <v>-</v>
      </c>
      <c r="AE524" s="412">
        <f t="array" ref="AE524">IF(AE480="-","-",COUNT(IF($R$5:$R$84=$H$5:$Q$84,IF($H$5:$Q$84=$AC524,IF($A$5:$A$84=AE$513,$H$5:$Q$84,""),""),""))/COUNT(IF($R$5:$R$84=$AC524,IF($A$5:$A$84=AE$513,$H$5:$Q$84,""),"")))</f>
        <v>0.8</v>
      </c>
      <c r="AF524" s="412" t="str">
        <f t="array" ref="AF524">IF(AF480="-","-",COUNT(IF($R$5:$R$84=$H$5:$Q$84,IF($H$5:$Q$84=$AC524,IF($A$5:$A$84=AF$513,$H$5:$Q$84,""),""),""))/COUNT(IF($R$5:$R$84=$AC524,IF($A$5:$A$84=AF$513,$H$5:$Q$84,""),"")))</f>
        <v>-</v>
      </c>
      <c r="AG524" s="412" t="str">
        <f t="array" ref="AG524">IF(AG480="-","-",COUNT(IF($R$5:$R$84=$H$5:$Q$84,IF($H$5:$Q$84=$AC524,IF($A$5:$A$84=AG$513,$H$5:$Q$84,""),""),""))/COUNT(IF($R$5:$R$84=$AC524,IF($A$5:$A$84=AG$513,$H$5:$Q$84,""),"")))</f>
        <v>-</v>
      </c>
      <c r="AH524" s="412" t="str">
        <f t="array" ref="AH524">IF(AH480="-","-",COUNT(IF($R$5:$R$84=$H$5:$Q$84,IF($H$5:$Q$84=$AC524,IF($A$5:$A$84=AH$513,$H$5:$Q$84,""),""),""))/COUNT(IF($R$5:$R$84=$AC524,IF($A$5:$A$84=AH$513,$H$5:$Q$84,""),"")))</f>
        <v>-</v>
      </c>
      <c r="AI524" s="412" t="str">
        <f t="array" ref="AI524">IF(AI480="-","-",COUNT(IF($R$5:$R$84=$H$5:$Q$84,IF($H$5:$Q$84=$AC524,IF($A$5:$A$84=AI$513,$H$5:$Q$84,""),""),""))/COUNT(IF($R$5:$R$84=$AC524,IF($A$5:$A$84=AI$513,$H$5:$Q$84,""),"")))</f>
        <v>-</v>
      </c>
      <c r="AJ524" s="412" t="str">
        <f t="array" ref="AJ524">IF(AJ480="-","-",COUNT(IF($R$5:$R$84=$H$5:$Q$84,IF($H$5:$Q$84=$AC524,IF($A$5:$A$84=AJ$513,$H$5:$Q$84,""),""),""))/COUNT(IF($R$5:$R$84=$AC524,IF($A$5:$A$84=AJ$513,$H$5:$Q$84,""),"")))</f>
        <v>-</v>
      </c>
      <c r="AK524" s="412" t="str">
        <f t="array" ref="AK524">IF(AK480="-","-",COUNT(IF($R$5:$R$84=$H$5:$Q$84,IF($H$5:$Q$84=$AC524,IF($A$5:$A$84=AK$513,$H$5:$Q$84,""),""),""))/COUNT(IF($R$5:$R$84=$AC524,IF($A$5:$A$84=AK$513,$H$5:$Q$84,""),"")))</f>
        <v>-</v>
      </c>
      <c r="AL524" s="412" t="str">
        <f t="array" ref="AL524">IF(AL480="-","-",COUNT(IF($R$5:$R$84=$H$5:$Q$84,IF($H$5:$Q$84=$AC524,IF($A$5:$A$84=AL$513,$H$5:$Q$84,""),""),""))/COUNT(IF($R$5:$R$84=$AC524,IF($A$5:$A$84=AL$513,$H$5:$Q$84,""),"")))</f>
        <v>-</v>
      </c>
      <c r="AM524" s="412" t="str">
        <f t="array" ref="AM524">IF(AM480="-","-",COUNT(IF($R$5:$R$84=$H$5:$Q$84,IF($H$5:$Q$84=$AC524,IF($A$5:$A$84=AM$513,$H$5:$Q$84,""),""),""))/COUNT(IF($R$5:$R$84=$AC524,IF($A$5:$A$84=AM$513,$H$5:$Q$84,""),"")))</f>
        <v>-</v>
      </c>
      <c r="AN524" s="412" t="str">
        <f t="array" ref="AN524">IF(AN480="-","-",COUNT(IF($R$5:$R$84=$H$5:$Q$84,IF($H$5:$Q$84=$AC524,IF($A$5:$A$84=AN$513,$H$5:$Q$84,""),""),""))/COUNT(IF($R$5:$R$84=$AC524,IF($A$5:$A$84=AN$513,$H$5:$Q$84,""),"")))</f>
        <v>-</v>
      </c>
      <c r="AO524" s="412" t="str">
        <f t="array" ref="AO524">IF(AO480="-","-",COUNT(IF($R$5:$R$84=$H$5:$Q$84,IF($H$5:$Q$84=$AC524,IF($A$5:$A$84=AO$513,$H$5:$Q$84,""),""),""))/COUNT(IF($R$5:$R$84=$AC524,IF($A$5:$A$84=AO$513,$H$5:$Q$84,""),"")))</f>
        <v>-</v>
      </c>
      <c r="AP524" s="414">
        <f t="array" ref="AP524">IF(AP480=0,"-",COUNT(IF($R$5:$R$84=$H$5:$Q$84,IF($H$5:$Q$84=$AC524,$H$5:$Q$84,""),""))/COUNT(IF($R$5:$R$84=$AC524,$H$5:$Q$84,"")))</f>
        <v>0.8</v>
      </c>
      <c r="AQ524" s="19"/>
      <c r="AR524" s="8"/>
      <c r="AS524" s="19"/>
      <c r="AT524" s="19"/>
      <c r="AU524" s="19"/>
      <c r="AV524" s="19"/>
      <c r="AW524" s="19"/>
      <c r="AX524" s="19"/>
      <c r="AY524" s="19"/>
      <c r="AZ524" s="19"/>
      <c r="BA524" s="19"/>
      <c r="BB524" s="19"/>
      <c r="BC524" s="19"/>
      <c r="BQ524" s="12"/>
      <c r="BR524" s="12"/>
      <c r="BS524" s="12"/>
      <c r="BV524" s="76"/>
      <c r="BW524" s="76"/>
      <c r="BX524" s="76"/>
      <c r="BY524" s="76"/>
      <c r="BZ524" s="76"/>
      <c r="CA524" s="76"/>
      <c r="CB524" s="76"/>
      <c r="CC524" s="76"/>
      <c r="CD524" s="76"/>
      <c r="CE524" s="76"/>
      <c r="CF524" s="76"/>
      <c r="CG524" s="76"/>
      <c r="CH524" s="76"/>
      <c r="CI524" s="76"/>
      <c r="CJ524" s="76"/>
      <c r="CK524" s="76"/>
      <c r="CL524" s="76"/>
      <c r="CM524" s="76"/>
      <c r="CN524" s="76"/>
      <c r="CO524" s="76"/>
      <c r="CP524" s="76"/>
      <c r="CQ524" s="76"/>
      <c r="CR524" s="76"/>
      <c r="CS524" s="76"/>
      <c r="CT524" s="76"/>
      <c r="CU524" s="76"/>
      <c r="CV524" s="76"/>
      <c r="CW524" s="76"/>
      <c r="CX524" s="76"/>
      <c r="CY524" s="76"/>
      <c r="CZ524" s="76"/>
      <c r="DA524" s="76"/>
      <c r="DB524" s="76"/>
      <c r="DC524" s="76"/>
      <c r="DD524" s="76"/>
      <c r="DE524" s="76"/>
      <c r="DF524" s="76"/>
      <c r="DG524" s="76"/>
      <c r="DH524" s="76"/>
      <c r="DI524" s="76"/>
      <c r="DJ524" s="76"/>
      <c r="DK524" s="76"/>
      <c r="DL524" s="76"/>
      <c r="DM524" s="76"/>
      <c r="DN524" s="76"/>
      <c r="DO524" s="76"/>
      <c r="DP524" s="76"/>
      <c r="DQ524" s="76"/>
      <c r="DR524" s="76"/>
      <c r="DS524" s="76"/>
      <c r="DT524" s="76"/>
      <c r="DU524" s="76"/>
      <c r="DV524" s="76"/>
      <c r="DW524" s="76"/>
      <c r="DX524" s="76"/>
      <c r="DY524" s="76"/>
      <c r="DZ524" s="76"/>
      <c r="EA524" s="76"/>
      <c r="EB524" s="76"/>
      <c r="EC524" s="76"/>
      <c r="ED524" s="76"/>
      <c r="EE524" s="76"/>
      <c r="EF524" s="76"/>
      <c r="EG524" s="76"/>
      <c r="EH524" s="76"/>
      <c r="EI524" s="76"/>
      <c r="EJ524" s="76"/>
      <c r="EK524" s="76"/>
      <c r="EL524" s="76"/>
      <c r="EM524" s="76"/>
      <c r="EN524" s="76"/>
      <c r="EO524" s="76"/>
      <c r="EP524" s="76"/>
      <c r="EQ524" s="76"/>
      <c r="ER524" s="76"/>
      <c r="ES524" s="76"/>
      <c r="ET524" s="76"/>
      <c r="EU524" s="76"/>
      <c r="EV524" s="76"/>
      <c r="EW524" s="76"/>
      <c r="EX524" s="76"/>
      <c r="EY524" s="76"/>
      <c r="EZ524" s="76"/>
      <c r="FA524" s="76"/>
      <c r="FB524" s="76"/>
      <c r="FC524" s="76"/>
      <c r="FD524" s="76"/>
      <c r="FE524" s="76"/>
      <c r="FF524" s="76"/>
      <c r="FG524" s="76"/>
      <c r="FH524" s="76"/>
      <c r="FI524" s="76"/>
      <c r="FJ524" s="76"/>
      <c r="FK524" s="76"/>
      <c r="FL524" s="76"/>
      <c r="FM524" s="76"/>
      <c r="FN524" s="76"/>
      <c r="FO524" s="76"/>
      <c r="FP524" s="76"/>
      <c r="FQ524" s="76"/>
      <c r="FR524" s="76"/>
      <c r="FS524" s="76"/>
      <c r="FT524" s="76"/>
      <c r="FU524" s="76"/>
      <c r="FV524" s="76"/>
      <c r="FW524" s="76"/>
      <c r="FX524" s="76"/>
      <c r="FY524" s="76"/>
      <c r="FZ524" s="76"/>
      <c r="GA524" s="76"/>
      <c r="GB524" s="76"/>
      <c r="GC524" s="76"/>
      <c r="GD524" s="76"/>
      <c r="GE524" s="76"/>
      <c r="GF524" s="76"/>
      <c r="GG524" s="76"/>
      <c r="GH524" s="76"/>
      <c r="GI524" s="76"/>
      <c r="GJ524" s="76"/>
      <c r="GK524" s="76"/>
      <c r="GL524" s="76"/>
      <c r="GM524" s="76"/>
      <c r="GN524" s="76"/>
      <c r="GO524" s="76"/>
      <c r="GP524" s="76"/>
      <c r="GQ524" s="76"/>
      <c r="GR524" s="76"/>
      <c r="GS524" s="76"/>
      <c r="GT524" s="76"/>
      <c r="GU524" s="76"/>
      <c r="GV524" s="76"/>
      <c r="GW524" s="76"/>
      <c r="GX524" s="76"/>
      <c r="GY524" s="76"/>
      <c r="GZ524" s="76"/>
      <c r="HA524" s="76"/>
      <c r="HB524" s="76"/>
      <c r="HC524" s="76"/>
      <c r="HD524" s="76"/>
      <c r="HE524" s="76"/>
      <c r="HF524" s="76"/>
      <c r="HG524" s="76"/>
      <c r="HH524" s="76"/>
      <c r="HI524" s="76"/>
      <c r="HJ524" s="76"/>
      <c r="HK524" s="76"/>
      <c r="HL524" s="76"/>
      <c r="HM524" s="76"/>
      <c r="HN524" s="76"/>
      <c r="HO524" s="76"/>
      <c r="HP524" s="76"/>
      <c r="HQ524" s="76"/>
      <c r="HR524" s="76"/>
      <c r="HS524" s="76"/>
      <c r="HT524" s="76"/>
      <c r="HU524" s="76"/>
      <c r="HV524" s="76"/>
      <c r="HW524" s="76"/>
      <c r="HX524" s="76"/>
      <c r="HY524" s="76"/>
      <c r="HZ524" s="76"/>
      <c r="IA524" s="76"/>
      <c r="IB524" s="76"/>
      <c r="IC524" s="76"/>
      <c r="ID524" s="76"/>
      <c r="IE524" s="76"/>
      <c r="IF524" s="76"/>
      <c r="IG524" s="76"/>
      <c r="IH524" s="76"/>
      <c r="II524" s="76"/>
      <c r="IJ524" s="76"/>
      <c r="IK524" s="76"/>
    </row>
    <row r="525" spans="1:245" s="125" customFormat="1">
      <c r="A525" s="19"/>
      <c r="B525" s="19"/>
      <c r="C525" s="19"/>
      <c r="D525" s="19"/>
      <c r="E525" s="89"/>
      <c r="F525" s="89"/>
      <c r="G525" s="19"/>
      <c r="H525" s="90"/>
      <c r="I525" s="90"/>
      <c r="J525" s="19"/>
      <c r="K525" s="19"/>
      <c r="L525" s="19"/>
      <c r="M525" s="19"/>
      <c r="N525" s="19"/>
      <c r="O525" s="19"/>
      <c r="P525" s="19"/>
      <c r="Q525" s="19"/>
      <c r="R525" s="141"/>
      <c r="S525" s="141"/>
      <c r="T525" s="141"/>
      <c r="U525" s="141"/>
      <c r="V525" s="141"/>
      <c r="W525" s="141"/>
      <c r="X525" s="141"/>
      <c r="Y525" s="141"/>
      <c r="Z525" s="19"/>
      <c r="AA525" s="19"/>
      <c r="AB525" s="19"/>
      <c r="AC525" s="377">
        <v>11</v>
      </c>
      <c r="AD525" s="412" t="str">
        <f t="array" ref="AD525">IF(AD481="-","-",COUNT(IF($R$5:$R$84=$H$5:$Q$84,IF($H$5:$Q$84=$AC525,IF($A$5:$A$84=AD$513,$H$5:$Q$84,""),""),""))/COUNT(IF($R$5:$R$84=$AC525,IF($A$5:$A$84=AD$513,$H$5:$Q$84,""),"")))</f>
        <v>-</v>
      </c>
      <c r="AE525" s="412" t="str">
        <f t="array" ref="AE525">IF(AE481="-","-",COUNT(IF($R$5:$R$84=$H$5:$Q$84,IF($H$5:$Q$84=$AC525,IF($A$5:$A$84=AE$513,$H$5:$Q$84,""),""),""))/COUNT(IF($R$5:$R$84=$AC525,IF($A$5:$A$84=AE$513,$H$5:$Q$84,""),"")))</f>
        <v>-</v>
      </c>
      <c r="AF525" s="412" t="str">
        <f t="array" ref="AF525">IF(AF481="-","-",COUNT(IF($R$5:$R$84=$H$5:$Q$84,IF($H$5:$Q$84=$AC525,IF($A$5:$A$84=AF$513,$H$5:$Q$84,""),""),""))/COUNT(IF($R$5:$R$84=$AC525,IF($A$5:$A$84=AF$513,$H$5:$Q$84,""),"")))</f>
        <v>-</v>
      </c>
      <c r="AG525" s="412" t="str">
        <f t="array" ref="AG525">IF(AG481="-","-",COUNT(IF($R$5:$R$84=$H$5:$Q$84,IF($H$5:$Q$84=$AC525,IF($A$5:$A$84=AG$513,$H$5:$Q$84,""),""),""))/COUNT(IF($R$5:$R$84=$AC525,IF($A$5:$A$84=AG$513,$H$5:$Q$84,""),"")))</f>
        <v>-</v>
      </c>
      <c r="AH525" s="412" t="str">
        <f t="array" ref="AH525">IF(AH481="-","-",COUNT(IF($R$5:$R$84=$H$5:$Q$84,IF($H$5:$Q$84=$AC525,IF($A$5:$A$84=AH$513,$H$5:$Q$84,""),""),""))/COUNT(IF($R$5:$R$84=$AC525,IF($A$5:$A$84=AH$513,$H$5:$Q$84,""),"")))</f>
        <v>-</v>
      </c>
      <c r="AI525" s="412" t="str">
        <f t="array" ref="AI525">IF(AI481="-","-",COUNT(IF($R$5:$R$84=$H$5:$Q$84,IF($H$5:$Q$84=$AC525,IF($A$5:$A$84=AI$513,$H$5:$Q$84,""),""),""))/COUNT(IF($R$5:$R$84=$AC525,IF($A$5:$A$84=AI$513,$H$5:$Q$84,""),"")))</f>
        <v>-</v>
      </c>
      <c r="AJ525" s="412" t="str">
        <f t="array" ref="AJ525">IF(AJ481="-","-",COUNT(IF($R$5:$R$84=$H$5:$Q$84,IF($H$5:$Q$84=$AC525,IF($A$5:$A$84=AJ$513,$H$5:$Q$84,""),""),""))/COUNT(IF($R$5:$R$84=$AC525,IF($A$5:$A$84=AJ$513,$H$5:$Q$84,""),"")))</f>
        <v>-</v>
      </c>
      <c r="AK525" s="412" t="str">
        <f t="array" ref="AK525">IF(AK481="-","-",COUNT(IF($R$5:$R$84=$H$5:$Q$84,IF($H$5:$Q$84=$AC525,IF($A$5:$A$84=AK$513,$H$5:$Q$84,""),""),""))/COUNT(IF($R$5:$R$84=$AC525,IF($A$5:$A$84=AK$513,$H$5:$Q$84,""),"")))</f>
        <v>-</v>
      </c>
      <c r="AL525" s="412" t="str">
        <f t="array" ref="AL525">IF(AL481="-","-",COUNT(IF($R$5:$R$84=$H$5:$Q$84,IF($H$5:$Q$84=$AC525,IF($A$5:$A$84=AL$513,$H$5:$Q$84,""),""),""))/COUNT(IF($R$5:$R$84=$AC525,IF($A$5:$A$84=AL$513,$H$5:$Q$84,""),"")))</f>
        <v>-</v>
      </c>
      <c r="AM525" s="412" t="str">
        <f t="array" ref="AM525">IF(AM481="-","-",COUNT(IF($R$5:$R$84=$H$5:$Q$84,IF($H$5:$Q$84=$AC525,IF($A$5:$A$84=AM$513,$H$5:$Q$84,""),""),""))/COUNT(IF($R$5:$R$84=$AC525,IF($A$5:$A$84=AM$513,$H$5:$Q$84,""),"")))</f>
        <v>-</v>
      </c>
      <c r="AN525" s="412" t="str">
        <f t="array" ref="AN525">IF(AN481="-","-",COUNT(IF($R$5:$R$84=$H$5:$Q$84,IF($H$5:$Q$84=$AC525,IF($A$5:$A$84=AN$513,$H$5:$Q$84,""),""),""))/COUNT(IF($R$5:$R$84=$AC525,IF($A$5:$A$84=AN$513,$H$5:$Q$84,""),"")))</f>
        <v>-</v>
      </c>
      <c r="AO525" s="412" t="str">
        <f t="array" ref="AO525">IF(AO481="-","-",COUNT(IF($R$5:$R$84=$H$5:$Q$84,IF($H$5:$Q$84=$AC525,IF($A$5:$A$84=AO$513,$H$5:$Q$84,""),""),""))/COUNT(IF($R$5:$R$84=$AC525,IF($A$5:$A$84=AO$513,$H$5:$Q$84,""),"")))</f>
        <v>-</v>
      </c>
      <c r="AP525" s="414" t="str">
        <f t="array" ref="AP525">IF(AP481=0,"-",COUNT(IF($R$5:$R$84=$H$5:$Q$84,IF($H$5:$Q$84=$AC525,$H$5:$Q$84,""),""))/COUNT(IF($R$5:$R$84=$AC525,$H$5:$Q$84,"")))</f>
        <v>-</v>
      </c>
      <c r="AQ525" s="19"/>
      <c r="AR525" s="8"/>
      <c r="AS525" s="19"/>
      <c r="AT525" s="19"/>
      <c r="AU525" s="19"/>
      <c r="AV525" s="19"/>
      <c r="AW525" s="19"/>
      <c r="AX525" s="19"/>
      <c r="AY525" s="19"/>
      <c r="AZ525" s="19"/>
      <c r="BA525" s="19"/>
      <c r="BB525" s="19"/>
      <c r="BC525" s="19"/>
      <c r="BQ525" s="12"/>
      <c r="BR525" s="12"/>
      <c r="BS525" s="12"/>
      <c r="BV525" s="76"/>
      <c r="BW525" s="76"/>
      <c r="BX525" s="76"/>
      <c r="BY525" s="76"/>
      <c r="BZ525" s="76"/>
      <c r="CA525" s="76"/>
      <c r="CB525" s="76"/>
      <c r="CC525" s="76"/>
      <c r="CD525" s="76"/>
      <c r="CE525" s="76"/>
      <c r="CF525" s="76"/>
      <c r="CG525" s="76"/>
      <c r="CH525" s="76"/>
      <c r="CI525" s="76"/>
      <c r="CJ525" s="76"/>
      <c r="CK525" s="76"/>
      <c r="CL525" s="76"/>
      <c r="CM525" s="76"/>
      <c r="CN525" s="76"/>
      <c r="CO525" s="76"/>
      <c r="CP525" s="76"/>
      <c r="CQ525" s="76"/>
      <c r="CR525" s="76"/>
      <c r="CS525" s="76"/>
      <c r="CT525" s="76"/>
      <c r="CU525" s="76"/>
      <c r="CV525" s="76"/>
      <c r="CW525" s="76"/>
      <c r="CX525" s="76"/>
      <c r="CY525" s="76"/>
      <c r="CZ525" s="76"/>
      <c r="DA525" s="76"/>
      <c r="DB525" s="76"/>
      <c r="DC525" s="76"/>
      <c r="DD525" s="76"/>
      <c r="DE525" s="76"/>
      <c r="DF525" s="76"/>
      <c r="DG525" s="76"/>
      <c r="DH525" s="76"/>
      <c r="DI525" s="76"/>
      <c r="DJ525" s="76"/>
      <c r="DK525" s="76"/>
      <c r="DL525" s="76"/>
      <c r="DM525" s="76"/>
      <c r="DN525" s="76"/>
      <c r="DO525" s="76"/>
      <c r="DP525" s="76"/>
      <c r="DQ525" s="76"/>
      <c r="DR525" s="76"/>
      <c r="DS525" s="76"/>
      <c r="DT525" s="76"/>
      <c r="DU525" s="76"/>
      <c r="DV525" s="76"/>
      <c r="DW525" s="76"/>
      <c r="DX525" s="76"/>
      <c r="DY525" s="76"/>
      <c r="DZ525" s="76"/>
      <c r="EA525" s="76"/>
      <c r="EB525" s="76"/>
      <c r="EC525" s="76"/>
      <c r="ED525" s="76"/>
      <c r="EE525" s="76"/>
      <c r="EF525" s="76"/>
      <c r="EG525" s="76"/>
      <c r="EH525" s="76"/>
      <c r="EI525" s="76"/>
      <c r="EJ525" s="76"/>
      <c r="EK525" s="76"/>
      <c r="EL525" s="76"/>
      <c r="EM525" s="76"/>
      <c r="EN525" s="76"/>
      <c r="EO525" s="76"/>
      <c r="EP525" s="76"/>
      <c r="EQ525" s="76"/>
      <c r="ER525" s="76"/>
      <c r="ES525" s="76"/>
      <c r="ET525" s="76"/>
      <c r="EU525" s="76"/>
      <c r="EV525" s="76"/>
      <c r="EW525" s="76"/>
      <c r="EX525" s="76"/>
      <c r="EY525" s="76"/>
      <c r="EZ525" s="76"/>
      <c r="FA525" s="76"/>
      <c r="FB525" s="76"/>
      <c r="FC525" s="76"/>
      <c r="FD525" s="76"/>
      <c r="FE525" s="76"/>
      <c r="FF525" s="76"/>
      <c r="FG525" s="76"/>
      <c r="FH525" s="76"/>
      <c r="FI525" s="76"/>
      <c r="FJ525" s="76"/>
      <c r="FK525" s="76"/>
      <c r="FL525" s="76"/>
      <c r="FM525" s="76"/>
      <c r="FN525" s="76"/>
      <c r="FO525" s="76"/>
      <c r="FP525" s="76"/>
      <c r="FQ525" s="76"/>
      <c r="FR525" s="76"/>
      <c r="FS525" s="76"/>
      <c r="FT525" s="76"/>
      <c r="FU525" s="76"/>
      <c r="FV525" s="76"/>
      <c r="FW525" s="76"/>
      <c r="FX525" s="76"/>
      <c r="FY525" s="76"/>
      <c r="FZ525" s="76"/>
      <c r="GA525" s="76"/>
      <c r="GB525" s="76"/>
      <c r="GC525" s="76"/>
      <c r="GD525" s="76"/>
      <c r="GE525" s="76"/>
      <c r="GF525" s="76"/>
      <c r="GG525" s="76"/>
      <c r="GH525" s="76"/>
      <c r="GI525" s="76"/>
      <c r="GJ525" s="76"/>
      <c r="GK525" s="76"/>
      <c r="GL525" s="76"/>
      <c r="GM525" s="76"/>
      <c r="GN525" s="76"/>
      <c r="GO525" s="76"/>
      <c r="GP525" s="76"/>
      <c r="GQ525" s="76"/>
      <c r="GR525" s="76"/>
      <c r="GS525" s="76"/>
      <c r="GT525" s="76"/>
      <c r="GU525" s="76"/>
      <c r="GV525" s="76"/>
      <c r="GW525" s="76"/>
      <c r="GX525" s="76"/>
      <c r="GY525" s="76"/>
      <c r="GZ525" s="76"/>
      <c r="HA525" s="76"/>
      <c r="HB525" s="76"/>
      <c r="HC525" s="76"/>
      <c r="HD525" s="76"/>
      <c r="HE525" s="76"/>
      <c r="HF525" s="76"/>
      <c r="HG525" s="76"/>
      <c r="HH525" s="76"/>
      <c r="HI525" s="76"/>
      <c r="HJ525" s="76"/>
      <c r="HK525" s="76"/>
      <c r="HL525" s="76"/>
      <c r="HM525" s="76"/>
      <c r="HN525" s="76"/>
      <c r="HO525" s="76"/>
      <c r="HP525" s="76"/>
      <c r="HQ525" s="76"/>
      <c r="HR525" s="76"/>
      <c r="HS525" s="76"/>
      <c r="HT525" s="76"/>
      <c r="HU525" s="76"/>
      <c r="HV525" s="76"/>
      <c r="HW525" s="76"/>
      <c r="HX525" s="76"/>
      <c r="HY525" s="76"/>
      <c r="HZ525" s="76"/>
      <c r="IA525" s="76"/>
      <c r="IB525" s="76"/>
      <c r="IC525" s="76"/>
      <c r="ID525" s="76"/>
      <c r="IE525" s="76"/>
      <c r="IF525" s="76"/>
      <c r="IG525" s="76"/>
      <c r="IH525" s="76"/>
      <c r="II525" s="76"/>
      <c r="IJ525" s="76"/>
      <c r="IK525" s="76"/>
    </row>
    <row r="526" spans="1:245" s="125" customFormat="1">
      <c r="A526" s="19"/>
      <c r="B526" s="19"/>
      <c r="C526" s="19"/>
      <c r="D526" s="19"/>
      <c r="E526" s="89"/>
      <c r="F526" s="89"/>
      <c r="G526" s="19"/>
      <c r="H526" s="90"/>
      <c r="I526" s="90"/>
      <c r="J526" s="19"/>
      <c r="K526" s="19"/>
      <c r="L526" s="19"/>
      <c r="M526" s="19"/>
      <c r="N526" s="19"/>
      <c r="O526" s="19"/>
      <c r="P526" s="19"/>
      <c r="Q526" s="19"/>
      <c r="R526" s="141"/>
      <c r="S526" s="141"/>
      <c r="T526" s="141"/>
      <c r="U526" s="141"/>
      <c r="V526" s="141"/>
      <c r="W526" s="141"/>
      <c r="X526" s="141"/>
      <c r="Y526" s="141"/>
      <c r="Z526" s="19"/>
      <c r="AA526" s="19"/>
      <c r="AB526" s="19"/>
      <c r="AC526" s="377">
        <v>12</v>
      </c>
      <c r="AD526" s="412" t="str">
        <f t="array" ref="AD526">IF(AD482="-","-",COUNT(IF($R$5:$R$84=$H$5:$Q$84,IF($H$5:$Q$84=$AC526,IF($A$5:$A$84=AD$513,$H$5:$Q$84,""),""),""))/COUNT(IF($R$5:$R$84=$AC526,IF($A$5:$A$84=AD$513,$H$5:$Q$84,""),"")))</f>
        <v>-</v>
      </c>
      <c r="AE526" s="412" t="str">
        <f t="array" ref="AE526">IF(AE482="-","-",COUNT(IF($R$5:$R$84=$H$5:$Q$84,IF($H$5:$Q$84=$AC526,IF($A$5:$A$84=AE$513,$H$5:$Q$84,""),""),""))/COUNT(IF($R$5:$R$84=$AC526,IF($A$5:$A$84=AE$513,$H$5:$Q$84,""),"")))</f>
        <v>-</v>
      </c>
      <c r="AF526" s="412" t="str">
        <f t="array" ref="AF526">IF(AF482="-","-",COUNT(IF($R$5:$R$84=$H$5:$Q$84,IF($H$5:$Q$84=$AC526,IF($A$5:$A$84=AF$513,$H$5:$Q$84,""),""),""))/COUNT(IF($R$5:$R$84=$AC526,IF($A$5:$A$84=AF$513,$H$5:$Q$84,""),"")))</f>
        <v>-</v>
      </c>
      <c r="AG526" s="412" t="str">
        <f t="array" ref="AG526">IF(AG482="-","-",COUNT(IF($R$5:$R$84=$H$5:$Q$84,IF($H$5:$Q$84=$AC526,IF($A$5:$A$84=AG$513,$H$5:$Q$84,""),""),""))/COUNT(IF($R$5:$R$84=$AC526,IF($A$5:$A$84=AG$513,$H$5:$Q$84,""),"")))</f>
        <v>-</v>
      </c>
      <c r="AH526" s="412" t="str">
        <f t="array" ref="AH526">IF(AH482="-","-",COUNT(IF($R$5:$R$84=$H$5:$Q$84,IF($H$5:$Q$84=$AC526,IF($A$5:$A$84=AH$513,$H$5:$Q$84,""),""),""))/COUNT(IF($R$5:$R$84=$AC526,IF($A$5:$A$84=AH$513,$H$5:$Q$84,""),"")))</f>
        <v>-</v>
      </c>
      <c r="AI526" s="412" t="str">
        <f t="array" ref="AI526">IF(AI482="-","-",COUNT(IF($R$5:$R$84=$H$5:$Q$84,IF($H$5:$Q$84=$AC526,IF($A$5:$A$84=AI$513,$H$5:$Q$84,""),""),""))/COUNT(IF($R$5:$R$84=$AC526,IF($A$5:$A$84=AI$513,$H$5:$Q$84,""),"")))</f>
        <v>-</v>
      </c>
      <c r="AJ526" s="412" t="str">
        <f t="array" ref="AJ526">IF(AJ482="-","-",COUNT(IF($R$5:$R$84=$H$5:$Q$84,IF($H$5:$Q$84=$AC526,IF($A$5:$A$84=AJ$513,$H$5:$Q$84,""),""),""))/COUNT(IF($R$5:$R$84=$AC526,IF($A$5:$A$84=AJ$513,$H$5:$Q$84,""),"")))</f>
        <v>-</v>
      </c>
      <c r="AK526" s="412" t="str">
        <f t="array" ref="AK526">IF(AK482="-","-",COUNT(IF($R$5:$R$84=$H$5:$Q$84,IF($H$5:$Q$84=$AC526,IF($A$5:$A$84=AK$513,$H$5:$Q$84,""),""),""))/COUNT(IF($R$5:$R$84=$AC526,IF($A$5:$A$84=AK$513,$H$5:$Q$84,""),"")))</f>
        <v>-</v>
      </c>
      <c r="AL526" s="412" t="str">
        <f t="array" ref="AL526">IF(AL482="-","-",COUNT(IF($R$5:$R$84=$H$5:$Q$84,IF($H$5:$Q$84=$AC526,IF($A$5:$A$84=AL$513,$H$5:$Q$84,""),""),""))/COUNT(IF($R$5:$R$84=$AC526,IF($A$5:$A$84=AL$513,$H$5:$Q$84,""),"")))</f>
        <v>-</v>
      </c>
      <c r="AM526" s="412" t="str">
        <f t="array" ref="AM526">IF(AM482="-","-",COUNT(IF($R$5:$R$84=$H$5:$Q$84,IF($H$5:$Q$84=$AC526,IF($A$5:$A$84=AM$513,$H$5:$Q$84,""),""),""))/COUNT(IF($R$5:$R$84=$AC526,IF($A$5:$A$84=AM$513,$H$5:$Q$84,""),"")))</f>
        <v>-</v>
      </c>
      <c r="AN526" s="412" t="str">
        <f t="array" ref="AN526">IF(AN482="-","-",COUNT(IF($R$5:$R$84=$H$5:$Q$84,IF($H$5:$Q$84=$AC526,IF($A$5:$A$84=AN$513,$H$5:$Q$84,""),""),""))/COUNT(IF($R$5:$R$84=$AC526,IF($A$5:$A$84=AN$513,$H$5:$Q$84,""),"")))</f>
        <v>-</v>
      </c>
      <c r="AO526" s="412" t="str">
        <f t="array" ref="AO526">IF(AO482="-","-",COUNT(IF($R$5:$R$84=$H$5:$Q$84,IF($H$5:$Q$84=$AC526,IF($A$5:$A$84=AO$513,$H$5:$Q$84,""),""),""))/COUNT(IF($R$5:$R$84=$AC526,IF($A$5:$A$84=AO$513,$H$5:$Q$84,""),"")))</f>
        <v>-</v>
      </c>
      <c r="AP526" s="414" t="str">
        <f t="array" ref="AP526">IF(AP482=0,"-",COUNT(IF($R$5:$R$84=$H$5:$Q$84,IF($H$5:$Q$84=$AC526,$H$5:$Q$84,""),""))/COUNT(IF($R$5:$R$84=$AC526,$H$5:$Q$84,"")))</f>
        <v>-</v>
      </c>
      <c r="AQ526" s="19"/>
      <c r="AR526" s="8"/>
      <c r="AS526" s="19"/>
      <c r="AT526" s="19"/>
      <c r="AU526" s="19"/>
      <c r="AV526" s="19"/>
      <c r="AW526" s="19"/>
      <c r="AX526" s="19"/>
      <c r="AY526" s="19"/>
      <c r="AZ526" s="19"/>
      <c r="BA526" s="19"/>
      <c r="BB526" s="19"/>
      <c r="BC526" s="19"/>
      <c r="BQ526" s="12"/>
      <c r="BR526" s="12"/>
      <c r="BS526" s="12"/>
      <c r="BV526" s="76"/>
      <c r="BW526" s="76"/>
      <c r="BX526" s="76"/>
      <c r="BY526" s="76"/>
      <c r="BZ526" s="76"/>
      <c r="CA526" s="76"/>
      <c r="CB526" s="76"/>
      <c r="CC526" s="76"/>
      <c r="CD526" s="76"/>
      <c r="CE526" s="76"/>
      <c r="CF526" s="76"/>
      <c r="CG526" s="76"/>
      <c r="CH526" s="76"/>
      <c r="CI526" s="76"/>
      <c r="CJ526" s="76"/>
      <c r="CK526" s="76"/>
      <c r="CL526" s="76"/>
      <c r="CM526" s="76"/>
      <c r="CN526" s="76"/>
      <c r="CO526" s="76"/>
      <c r="CP526" s="76"/>
      <c r="CQ526" s="76"/>
      <c r="CR526" s="76"/>
      <c r="CS526" s="76"/>
      <c r="CT526" s="76"/>
      <c r="CU526" s="76"/>
      <c r="CV526" s="76"/>
      <c r="CW526" s="76"/>
      <c r="CX526" s="76"/>
      <c r="CY526" s="76"/>
      <c r="CZ526" s="76"/>
      <c r="DA526" s="76"/>
      <c r="DB526" s="76"/>
      <c r="DC526" s="76"/>
      <c r="DD526" s="76"/>
      <c r="DE526" s="76"/>
      <c r="DF526" s="76"/>
      <c r="DG526" s="76"/>
      <c r="DH526" s="76"/>
      <c r="DI526" s="76"/>
      <c r="DJ526" s="76"/>
      <c r="DK526" s="76"/>
      <c r="DL526" s="76"/>
      <c r="DM526" s="76"/>
      <c r="DN526" s="76"/>
      <c r="DO526" s="76"/>
      <c r="DP526" s="76"/>
      <c r="DQ526" s="76"/>
      <c r="DR526" s="76"/>
      <c r="DS526" s="76"/>
      <c r="DT526" s="76"/>
      <c r="DU526" s="76"/>
      <c r="DV526" s="76"/>
      <c r="DW526" s="76"/>
      <c r="DX526" s="76"/>
      <c r="DY526" s="76"/>
      <c r="DZ526" s="76"/>
      <c r="EA526" s="76"/>
      <c r="EB526" s="76"/>
      <c r="EC526" s="76"/>
      <c r="ED526" s="76"/>
      <c r="EE526" s="76"/>
      <c r="EF526" s="76"/>
      <c r="EG526" s="76"/>
      <c r="EH526" s="76"/>
      <c r="EI526" s="76"/>
      <c r="EJ526" s="76"/>
      <c r="EK526" s="76"/>
      <c r="EL526" s="76"/>
      <c r="EM526" s="76"/>
      <c r="EN526" s="76"/>
      <c r="EO526" s="76"/>
      <c r="EP526" s="76"/>
      <c r="EQ526" s="76"/>
      <c r="ER526" s="76"/>
      <c r="ES526" s="76"/>
      <c r="ET526" s="76"/>
      <c r="EU526" s="76"/>
      <c r="EV526" s="76"/>
      <c r="EW526" s="76"/>
      <c r="EX526" s="76"/>
      <c r="EY526" s="76"/>
      <c r="EZ526" s="76"/>
      <c r="FA526" s="76"/>
      <c r="FB526" s="76"/>
      <c r="FC526" s="76"/>
      <c r="FD526" s="76"/>
      <c r="FE526" s="76"/>
      <c r="FF526" s="76"/>
      <c r="FG526" s="76"/>
      <c r="FH526" s="76"/>
      <c r="FI526" s="76"/>
      <c r="FJ526" s="76"/>
      <c r="FK526" s="76"/>
      <c r="FL526" s="76"/>
      <c r="FM526" s="76"/>
      <c r="FN526" s="76"/>
      <c r="FO526" s="76"/>
      <c r="FP526" s="76"/>
      <c r="FQ526" s="76"/>
      <c r="FR526" s="76"/>
      <c r="FS526" s="76"/>
      <c r="FT526" s="76"/>
      <c r="FU526" s="76"/>
      <c r="FV526" s="76"/>
      <c r="FW526" s="76"/>
      <c r="FX526" s="76"/>
      <c r="FY526" s="76"/>
      <c r="FZ526" s="76"/>
      <c r="GA526" s="76"/>
      <c r="GB526" s="76"/>
      <c r="GC526" s="76"/>
      <c r="GD526" s="76"/>
      <c r="GE526" s="76"/>
      <c r="GF526" s="76"/>
      <c r="GG526" s="76"/>
      <c r="GH526" s="76"/>
      <c r="GI526" s="76"/>
      <c r="GJ526" s="76"/>
      <c r="GK526" s="76"/>
      <c r="GL526" s="76"/>
      <c r="GM526" s="76"/>
      <c r="GN526" s="76"/>
      <c r="GO526" s="76"/>
      <c r="GP526" s="76"/>
      <c r="GQ526" s="76"/>
      <c r="GR526" s="76"/>
      <c r="GS526" s="76"/>
      <c r="GT526" s="76"/>
      <c r="GU526" s="76"/>
      <c r="GV526" s="76"/>
      <c r="GW526" s="76"/>
      <c r="GX526" s="76"/>
      <c r="GY526" s="76"/>
      <c r="GZ526" s="76"/>
      <c r="HA526" s="76"/>
      <c r="HB526" s="76"/>
      <c r="HC526" s="76"/>
      <c r="HD526" s="76"/>
      <c r="HE526" s="76"/>
      <c r="HF526" s="76"/>
      <c r="HG526" s="76"/>
      <c r="HH526" s="76"/>
      <c r="HI526" s="76"/>
      <c r="HJ526" s="76"/>
      <c r="HK526" s="76"/>
      <c r="HL526" s="76"/>
      <c r="HM526" s="76"/>
      <c r="HN526" s="76"/>
      <c r="HO526" s="76"/>
      <c r="HP526" s="76"/>
      <c r="HQ526" s="76"/>
      <c r="HR526" s="76"/>
      <c r="HS526" s="76"/>
      <c r="HT526" s="76"/>
      <c r="HU526" s="76"/>
      <c r="HV526" s="76"/>
      <c r="HW526" s="76"/>
      <c r="HX526" s="76"/>
      <c r="HY526" s="76"/>
      <c r="HZ526" s="76"/>
      <c r="IA526" s="76"/>
      <c r="IB526" s="76"/>
      <c r="IC526" s="76"/>
      <c r="ID526" s="76"/>
      <c r="IE526" s="76"/>
      <c r="IF526" s="76"/>
      <c r="IG526" s="76"/>
      <c r="IH526" s="76"/>
      <c r="II526" s="76"/>
      <c r="IJ526" s="76"/>
      <c r="IK526" s="76"/>
    </row>
    <row r="527" spans="1:245" s="125" customFormat="1">
      <c r="A527" s="19"/>
      <c r="B527" s="19"/>
      <c r="C527" s="19"/>
      <c r="D527" s="19"/>
      <c r="E527" s="89"/>
      <c r="F527" s="89"/>
      <c r="G527" s="19"/>
      <c r="H527" s="90"/>
      <c r="I527" s="90"/>
      <c r="J527" s="19"/>
      <c r="K527" s="19"/>
      <c r="L527" s="19"/>
      <c r="M527" s="19"/>
      <c r="N527" s="19"/>
      <c r="O527" s="19"/>
      <c r="P527" s="19"/>
      <c r="Q527" s="19"/>
      <c r="R527" s="141"/>
      <c r="S527" s="141"/>
      <c r="T527" s="141"/>
      <c r="U527" s="141"/>
      <c r="V527" s="141"/>
      <c r="W527" s="141"/>
      <c r="X527" s="141"/>
      <c r="Y527" s="141"/>
      <c r="Z527" s="19"/>
      <c r="AA527" s="19"/>
      <c r="AB527" s="19"/>
      <c r="AC527" s="377">
        <v>13</v>
      </c>
      <c r="AD527" s="412" t="str">
        <f t="array" ref="AD527">IF(AD483="-","-",COUNT(IF($R$5:$R$84=$H$5:$Q$84,IF($H$5:$Q$84=$AC527,IF($A$5:$A$84=AD$513,$H$5:$Q$84,""),""),""))/COUNT(IF($R$5:$R$84=$AC527,IF($A$5:$A$84=AD$513,$H$5:$Q$84,""),"")))</f>
        <v>-</v>
      </c>
      <c r="AE527" s="412" t="str">
        <f t="array" ref="AE527">IF(AE483="-","-",COUNT(IF($R$5:$R$84=$H$5:$Q$84,IF($H$5:$Q$84=$AC527,IF($A$5:$A$84=AE$513,$H$5:$Q$84,""),""),""))/COUNT(IF($R$5:$R$84=$AC527,IF($A$5:$A$84=AE$513,$H$5:$Q$84,""),"")))</f>
        <v>-</v>
      </c>
      <c r="AF527" s="412" t="str">
        <f t="array" ref="AF527">IF(AF483="-","-",COUNT(IF($R$5:$R$84=$H$5:$Q$84,IF($H$5:$Q$84=$AC527,IF($A$5:$A$84=AF$513,$H$5:$Q$84,""),""),""))/COUNT(IF($R$5:$R$84=$AC527,IF($A$5:$A$84=AF$513,$H$5:$Q$84,""),"")))</f>
        <v>-</v>
      </c>
      <c r="AG527" s="412" t="str">
        <f t="array" ref="AG527">IF(AG483="-","-",COUNT(IF($R$5:$R$84=$H$5:$Q$84,IF($H$5:$Q$84=$AC527,IF($A$5:$A$84=AG$513,$H$5:$Q$84,""),""),""))/COUNT(IF($R$5:$R$84=$AC527,IF($A$5:$A$84=AG$513,$H$5:$Q$84,""),"")))</f>
        <v>-</v>
      </c>
      <c r="AH527" s="412" t="str">
        <f t="array" ref="AH527">IF(AH483="-","-",COUNT(IF($R$5:$R$84=$H$5:$Q$84,IF($H$5:$Q$84=$AC527,IF($A$5:$A$84=AH$513,$H$5:$Q$84,""),""),""))/COUNT(IF($R$5:$R$84=$AC527,IF($A$5:$A$84=AH$513,$H$5:$Q$84,""),"")))</f>
        <v>-</v>
      </c>
      <c r="AI527" s="412" t="str">
        <f t="array" ref="AI527">IF(AI483="-","-",COUNT(IF($R$5:$R$84=$H$5:$Q$84,IF($H$5:$Q$84=$AC527,IF($A$5:$A$84=AI$513,$H$5:$Q$84,""),""),""))/COUNT(IF($R$5:$R$84=$AC527,IF($A$5:$A$84=AI$513,$H$5:$Q$84,""),"")))</f>
        <v>-</v>
      </c>
      <c r="AJ527" s="412" t="str">
        <f t="array" ref="AJ527">IF(AJ483="-","-",COUNT(IF($R$5:$R$84=$H$5:$Q$84,IF($H$5:$Q$84=$AC527,IF($A$5:$A$84=AJ$513,$H$5:$Q$84,""),""),""))/COUNT(IF($R$5:$R$84=$AC527,IF($A$5:$A$84=AJ$513,$H$5:$Q$84,""),"")))</f>
        <v>-</v>
      </c>
      <c r="AK527" s="412" t="str">
        <f t="array" ref="AK527">IF(AK483="-","-",COUNT(IF($R$5:$R$84=$H$5:$Q$84,IF($H$5:$Q$84=$AC527,IF($A$5:$A$84=AK$513,$H$5:$Q$84,""),""),""))/COUNT(IF($R$5:$R$84=$AC527,IF($A$5:$A$84=AK$513,$H$5:$Q$84,""),"")))</f>
        <v>-</v>
      </c>
      <c r="AL527" s="412" t="str">
        <f t="array" ref="AL527">IF(AL483="-","-",COUNT(IF($R$5:$R$84=$H$5:$Q$84,IF($H$5:$Q$84=$AC527,IF($A$5:$A$84=AL$513,$H$5:$Q$84,""),""),""))/COUNT(IF($R$5:$R$84=$AC527,IF($A$5:$A$84=AL$513,$H$5:$Q$84,""),"")))</f>
        <v>-</v>
      </c>
      <c r="AM527" s="412" t="str">
        <f t="array" ref="AM527">IF(AM483="-","-",COUNT(IF($R$5:$R$84=$H$5:$Q$84,IF($H$5:$Q$84=$AC527,IF($A$5:$A$84=AM$513,$H$5:$Q$84,""),""),""))/COUNT(IF($R$5:$R$84=$AC527,IF($A$5:$A$84=AM$513,$H$5:$Q$84,""),"")))</f>
        <v>-</v>
      </c>
      <c r="AN527" s="412" t="str">
        <f t="array" ref="AN527">IF(AN483="-","-",COUNT(IF($R$5:$R$84=$H$5:$Q$84,IF($H$5:$Q$84=$AC527,IF($A$5:$A$84=AN$513,$H$5:$Q$84,""),""),""))/COUNT(IF($R$5:$R$84=$AC527,IF($A$5:$A$84=AN$513,$H$5:$Q$84,""),"")))</f>
        <v>-</v>
      </c>
      <c r="AO527" s="412" t="str">
        <f t="array" ref="AO527">IF(AO483="-","-",COUNT(IF($R$5:$R$84=$H$5:$Q$84,IF($H$5:$Q$84=$AC527,IF($A$5:$A$84=AO$513,$H$5:$Q$84,""),""),""))/COUNT(IF($R$5:$R$84=$AC527,IF($A$5:$A$84=AO$513,$H$5:$Q$84,""),"")))</f>
        <v>-</v>
      </c>
      <c r="AP527" s="414" t="str">
        <f t="array" ref="AP527">IF(AP483=0,"-",COUNT(IF($R$5:$R$84=$H$5:$Q$84,IF($H$5:$Q$84=$AC527,$H$5:$Q$84,""),""))/COUNT(IF($R$5:$R$84=$AC527,$H$5:$Q$84,"")))</f>
        <v>-</v>
      </c>
      <c r="AQ527" s="19"/>
      <c r="AR527" s="8"/>
      <c r="AS527" s="19"/>
      <c r="AT527" s="19"/>
      <c r="AU527" s="19"/>
      <c r="AV527" s="19"/>
      <c r="AW527" s="19"/>
      <c r="AX527" s="19"/>
      <c r="AY527" s="19"/>
      <c r="AZ527" s="19"/>
      <c r="BA527" s="19"/>
      <c r="BB527" s="19"/>
      <c r="BC527" s="19"/>
      <c r="BQ527" s="12"/>
      <c r="BR527" s="12"/>
      <c r="BS527" s="12"/>
      <c r="BV527" s="76"/>
      <c r="BW527" s="76"/>
      <c r="BX527" s="76"/>
      <c r="BY527" s="76"/>
      <c r="BZ527" s="76"/>
      <c r="CA527" s="76"/>
      <c r="CB527" s="76"/>
      <c r="CC527" s="76"/>
      <c r="CD527" s="76"/>
      <c r="CE527" s="76"/>
      <c r="CF527" s="76"/>
      <c r="CG527" s="76"/>
      <c r="CH527" s="76"/>
      <c r="CI527" s="76"/>
      <c r="CJ527" s="76"/>
      <c r="CK527" s="76"/>
      <c r="CL527" s="76"/>
      <c r="CM527" s="76"/>
      <c r="CN527" s="76"/>
      <c r="CO527" s="76"/>
      <c r="CP527" s="76"/>
      <c r="CQ527" s="76"/>
      <c r="CR527" s="76"/>
      <c r="CS527" s="76"/>
      <c r="CT527" s="76"/>
      <c r="CU527" s="76"/>
      <c r="CV527" s="76"/>
      <c r="CW527" s="76"/>
      <c r="CX527" s="76"/>
      <c r="CY527" s="76"/>
      <c r="CZ527" s="76"/>
      <c r="DA527" s="76"/>
      <c r="DB527" s="76"/>
      <c r="DC527" s="76"/>
      <c r="DD527" s="76"/>
      <c r="DE527" s="76"/>
      <c r="DF527" s="76"/>
      <c r="DG527" s="76"/>
      <c r="DH527" s="76"/>
      <c r="DI527" s="76"/>
      <c r="DJ527" s="76"/>
      <c r="DK527" s="76"/>
      <c r="DL527" s="76"/>
      <c r="DM527" s="76"/>
      <c r="DN527" s="76"/>
      <c r="DO527" s="76"/>
      <c r="DP527" s="76"/>
      <c r="DQ527" s="76"/>
      <c r="DR527" s="76"/>
      <c r="DS527" s="76"/>
      <c r="DT527" s="76"/>
      <c r="DU527" s="76"/>
      <c r="DV527" s="76"/>
      <c r="DW527" s="76"/>
      <c r="DX527" s="76"/>
      <c r="DY527" s="76"/>
      <c r="DZ527" s="76"/>
      <c r="EA527" s="76"/>
      <c r="EB527" s="76"/>
      <c r="EC527" s="76"/>
      <c r="ED527" s="76"/>
      <c r="EE527" s="76"/>
      <c r="EF527" s="76"/>
      <c r="EG527" s="76"/>
      <c r="EH527" s="76"/>
      <c r="EI527" s="76"/>
      <c r="EJ527" s="76"/>
      <c r="EK527" s="76"/>
      <c r="EL527" s="76"/>
      <c r="EM527" s="76"/>
      <c r="EN527" s="76"/>
      <c r="EO527" s="76"/>
      <c r="EP527" s="76"/>
      <c r="EQ527" s="76"/>
      <c r="ER527" s="76"/>
      <c r="ES527" s="76"/>
      <c r="ET527" s="76"/>
      <c r="EU527" s="76"/>
      <c r="EV527" s="76"/>
      <c r="EW527" s="76"/>
      <c r="EX527" s="76"/>
      <c r="EY527" s="76"/>
      <c r="EZ527" s="76"/>
      <c r="FA527" s="76"/>
      <c r="FB527" s="76"/>
      <c r="FC527" s="76"/>
      <c r="FD527" s="76"/>
      <c r="FE527" s="76"/>
      <c r="FF527" s="76"/>
      <c r="FG527" s="76"/>
      <c r="FH527" s="76"/>
      <c r="FI527" s="76"/>
      <c r="FJ527" s="76"/>
      <c r="FK527" s="76"/>
      <c r="FL527" s="76"/>
      <c r="FM527" s="76"/>
      <c r="FN527" s="76"/>
      <c r="FO527" s="76"/>
      <c r="FP527" s="76"/>
      <c r="FQ527" s="76"/>
      <c r="FR527" s="76"/>
      <c r="FS527" s="76"/>
      <c r="FT527" s="76"/>
      <c r="FU527" s="76"/>
      <c r="FV527" s="76"/>
      <c r="FW527" s="76"/>
      <c r="FX527" s="76"/>
      <c r="FY527" s="76"/>
      <c r="FZ527" s="76"/>
      <c r="GA527" s="76"/>
      <c r="GB527" s="76"/>
      <c r="GC527" s="76"/>
      <c r="GD527" s="76"/>
      <c r="GE527" s="76"/>
      <c r="GF527" s="76"/>
      <c r="GG527" s="76"/>
      <c r="GH527" s="76"/>
      <c r="GI527" s="76"/>
      <c r="GJ527" s="76"/>
      <c r="GK527" s="76"/>
      <c r="GL527" s="76"/>
      <c r="GM527" s="76"/>
      <c r="GN527" s="76"/>
      <c r="GO527" s="76"/>
      <c r="GP527" s="76"/>
      <c r="GQ527" s="76"/>
      <c r="GR527" s="76"/>
      <c r="GS527" s="76"/>
      <c r="GT527" s="76"/>
      <c r="GU527" s="76"/>
      <c r="GV527" s="76"/>
      <c r="GW527" s="76"/>
      <c r="GX527" s="76"/>
      <c r="GY527" s="76"/>
      <c r="GZ527" s="76"/>
      <c r="HA527" s="76"/>
      <c r="HB527" s="76"/>
      <c r="HC527" s="76"/>
      <c r="HD527" s="76"/>
      <c r="HE527" s="76"/>
      <c r="HF527" s="76"/>
      <c r="HG527" s="76"/>
      <c r="HH527" s="76"/>
      <c r="HI527" s="76"/>
      <c r="HJ527" s="76"/>
      <c r="HK527" s="76"/>
      <c r="HL527" s="76"/>
      <c r="HM527" s="76"/>
      <c r="HN527" s="76"/>
      <c r="HO527" s="76"/>
      <c r="HP527" s="76"/>
      <c r="HQ527" s="76"/>
      <c r="HR527" s="76"/>
      <c r="HS527" s="76"/>
      <c r="HT527" s="76"/>
      <c r="HU527" s="76"/>
      <c r="HV527" s="76"/>
      <c r="HW527" s="76"/>
      <c r="HX527" s="76"/>
      <c r="HY527" s="76"/>
      <c r="HZ527" s="76"/>
      <c r="IA527" s="76"/>
      <c r="IB527" s="76"/>
      <c r="IC527" s="76"/>
      <c r="ID527" s="76"/>
      <c r="IE527" s="76"/>
      <c r="IF527" s="76"/>
      <c r="IG527" s="76"/>
      <c r="IH527" s="76"/>
      <c r="II527" s="76"/>
      <c r="IJ527" s="76"/>
      <c r="IK527" s="76"/>
    </row>
    <row r="528" spans="1:245" s="125" customFormat="1">
      <c r="A528" s="19"/>
      <c r="B528" s="19"/>
      <c r="C528" s="19"/>
      <c r="D528" s="19"/>
      <c r="E528" s="89"/>
      <c r="F528" s="89"/>
      <c r="G528" s="19"/>
      <c r="H528" s="90"/>
      <c r="I528" s="90"/>
      <c r="J528" s="19"/>
      <c r="K528" s="19"/>
      <c r="L528" s="19"/>
      <c r="M528" s="19"/>
      <c r="N528" s="19"/>
      <c r="O528" s="19"/>
      <c r="P528" s="19"/>
      <c r="Q528" s="19"/>
      <c r="R528" s="141"/>
      <c r="S528" s="141"/>
      <c r="T528" s="141"/>
      <c r="U528" s="141"/>
      <c r="V528" s="141"/>
      <c r="W528" s="141"/>
      <c r="X528" s="141"/>
      <c r="Y528" s="141"/>
      <c r="Z528" s="19"/>
      <c r="AA528" s="19"/>
      <c r="AB528" s="19"/>
      <c r="AC528" s="377">
        <v>14</v>
      </c>
      <c r="AD528" s="412" t="str">
        <f t="array" ref="AD528">IF(AD484="-","-",COUNT(IF($R$5:$R$84=$H$5:$Q$84,IF($H$5:$Q$84=$AC528,IF($A$5:$A$84=AD$513,$H$5:$Q$84,""),""),""))/COUNT(IF($R$5:$R$84=$AC528,IF($A$5:$A$84=AD$513,$H$5:$Q$84,""),"")))</f>
        <v>-</v>
      </c>
      <c r="AE528" s="412" t="str">
        <f t="array" ref="AE528">IF(AE484="-","-",COUNT(IF($R$5:$R$84=$H$5:$Q$84,IF($H$5:$Q$84=$AC528,IF($A$5:$A$84=AE$513,$H$5:$Q$84,""),""),""))/COUNT(IF($R$5:$R$84=$AC528,IF($A$5:$A$84=AE$513,$H$5:$Q$84,""),"")))</f>
        <v>-</v>
      </c>
      <c r="AF528" s="412" t="str">
        <f t="array" ref="AF528">IF(AF484="-","-",COUNT(IF($R$5:$R$84=$H$5:$Q$84,IF($H$5:$Q$84=$AC528,IF($A$5:$A$84=AF$513,$H$5:$Q$84,""),""),""))/COUNT(IF($R$5:$R$84=$AC528,IF($A$5:$A$84=AF$513,$H$5:$Q$84,""),"")))</f>
        <v>-</v>
      </c>
      <c r="AG528" s="412" t="str">
        <f t="array" ref="AG528">IF(AG484="-","-",COUNT(IF($R$5:$R$84=$H$5:$Q$84,IF($H$5:$Q$84=$AC528,IF($A$5:$A$84=AG$513,$H$5:$Q$84,""),""),""))/COUNT(IF($R$5:$R$84=$AC528,IF($A$5:$A$84=AG$513,$H$5:$Q$84,""),"")))</f>
        <v>-</v>
      </c>
      <c r="AH528" s="412" t="str">
        <f t="array" ref="AH528">IF(AH484="-","-",COUNT(IF($R$5:$R$84=$H$5:$Q$84,IF($H$5:$Q$84=$AC528,IF($A$5:$A$84=AH$513,$H$5:$Q$84,""),""),""))/COUNT(IF($R$5:$R$84=$AC528,IF($A$5:$A$84=AH$513,$H$5:$Q$84,""),"")))</f>
        <v>-</v>
      </c>
      <c r="AI528" s="412" t="str">
        <f t="array" ref="AI528">IF(AI484="-","-",COUNT(IF($R$5:$R$84=$H$5:$Q$84,IF($H$5:$Q$84=$AC528,IF($A$5:$A$84=AI$513,$H$5:$Q$84,""),""),""))/COUNT(IF($R$5:$R$84=$AC528,IF($A$5:$A$84=AI$513,$H$5:$Q$84,""),"")))</f>
        <v>-</v>
      </c>
      <c r="AJ528" s="412" t="str">
        <f t="array" ref="AJ528">IF(AJ484="-","-",COUNT(IF($R$5:$R$84=$H$5:$Q$84,IF($H$5:$Q$84=$AC528,IF($A$5:$A$84=AJ$513,$H$5:$Q$84,""),""),""))/COUNT(IF($R$5:$R$84=$AC528,IF($A$5:$A$84=AJ$513,$H$5:$Q$84,""),"")))</f>
        <v>-</v>
      </c>
      <c r="AK528" s="412" t="str">
        <f t="array" ref="AK528">IF(AK484="-","-",COUNT(IF($R$5:$R$84=$H$5:$Q$84,IF($H$5:$Q$84=$AC528,IF($A$5:$A$84=AK$513,$H$5:$Q$84,""),""),""))/COUNT(IF($R$5:$R$84=$AC528,IF($A$5:$A$84=AK$513,$H$5:$Q$84,""),"")))</f>
        <v>-</v>
      </c>
      <c r="AL528" s="412" t="str">
        <f t="array" ref="AL528">IF(AL484="-","-",COUNT(IF($R$5:$R$84=$H$5:$Q$84,IF($H$5:$Q$84=$AC528,IF($A$5:$A$84=AL$513,$H$5:$Q$84,""),""),""))/COUNT(IF($R$5:$R$84=$AC528,IF($A$5:$A$84=AL$513,$H$5:$Q$84,""),"")))</f>
        <v>-</v>
      </c>
      <c r="AM528" s="412" t="str">
        <f t="array" ref="AM528">IF(AM484="-","-",COUNT(IF($R$5:$R$84=$H$5:$Q$84,IF($H$5:$Q$84=$AC528,IF($A$5:$A$84=AM$513,$H$5:$Q$84,""),""),""))/COUNT(IF($R$5:$R$84=$AC528,IF($A$5:$A$84=AM$513,$H$5:$Q$84,""),"")))</f>
        <v>-</v>
      </c>
      <c r="AN528" s="412" t="str">
        <f t="array" ref="AN528">IF(AN484="-","-",COUNT(IF($R$5:$R$84=$H$5:$Q$84,IF($H$5:$Q$84=$AC528,IF($A$5:$A$84=AN$513,$H$5:$Q$84,""),""),""))/COUNT(IF($R$5:$R$84=$AC528,IF($A$5:$A$84=AN$513,$H$5:$Q$84,""),"")))</f>
        <v>-</v>
      </c>
      <c r="AO528" s="412" t="str">
        <f t="array" ref="AO528">IF(AO484="-","-",COUNT(IF($R$5:$R$84=$H$5:$Q$84,IF($H$5:$Q$84=$AC528,IF($A$5:$A$84=AO$513,$H$5:$Q$84,""),""),""))/COUNT(IF($R$5:$R$84=$AC528,IF($A$5:$A$84=AO$513,$H$5:$Q$84,""),"")))</f>
        <v>-</v>
      </c>
      <c r="AP528" s="414" t="str">
        <f t="array" ref="AP528">IF(AP484=0,"-",COUNT(IF($R$5:$R$84=$H$5:$Q$84,IF($H$5:$Q$84=$AC528,$H$5:$Q$84,""),""))/COUNT(IF($R$5:$R$84=$AC528,$H$5:$Q$84,"")))</f>
        <v>-</v>
      </c>
      <c r="AQ528" s="19"/>
      <c r="AR528" s="8"/>
      <c r="AS528" s="19"/>
      <c r="AT528" s="19"/>
      <c r="AU528" s="19"/>
      <c r="AV528" s="19"/>
      <c r="AW528" s="19"/>
      <c r="AX528" s="19"/>
      <c r="AY528" s="19"/>
      <c r="AZ528" s="19"/>
      <c r="BA528" s="19"/>
      <c r="BB528" s="19"/>
      <c r="BC528" s="19"/>
      <c r="BQ528" s="12"/>
      <c r="BR528" s="12"/>
      <c r="BS528" s="12"/>
      <c r="BV528" s="76"/>
      <c r="BW528" s="76"/>
      <c r="BX528" s="76"/>
      <c r="BY528" s="76"/>
      <c r="BZ528" s="76"/>
      <c r="CA528" s="76"/>
      <c r="CB528" s="76"/>
      <c r="CC528" s="76"/>
      <c r="CD528" s="76"/>
      <c r="CE528" s="76"/>
      <c r="CF528" s="76"/>
      <c r="CG528" s="76"/>
      <c r="CH528" s="76"/>
      <c r="CI528" s="76"/>
      <c r="CJ528" s="76"/>
      <c r="CK528" s="76"/>
      <c r="CL528" s="76"/>
      <c r="CM528" s="76"/>
      <c r="CN528" s="76"/>
      <c r="CO528" s="76"/>
      <c r="CP528" s="76"/>
      <c r="CQ528" s="76"/>
      <c r="CR528" s="76"/>
      <c r="CS528" s="76"/>
      <c r="CT528" s="76"/>
      <c r="CU528" s="76"/>
      <c r="CV528" s="76"/>
      <c r="CW528" s="76"/>
      <c r="CX528" s="76"/>
      <c r="CY528" s="76"/>
      <c r="CZ528" s="76"/>
      <c r="DA528" s="76"/>
      <c r="DB528" s="76"/>
      <c r="DC528" s="76"/>
      <c r="DD528" s="76"/>
      <c r="DE528" s="76"/>
      <c r="DF528" s="76"/>
      <c r="DG528" s="76"/>
      <c r="DH528" s="76"/>
      <c r="DI528" s="76"/>
      <c r="DJ528" s="76"/>
      <c r="DK528" s="76"/>
      <c r="DL528" s="76"/>
      <c r="DM528" s="76"/>
      <c r="DN528" s="76"/>
      <c r="DO528" s="76"/>
      <c r="DP528" s="76"/>
      <c r="DQ528" s="76"/>
      <c r="DR528" s="76"/>
      <c r="DS528" s="76"/>
      <c r="DT528" s="76"/>
      <c r="DU528" s="76"/>
      <c r="DV528" s="76"/>
      <c r="DW528" s="76"/>
      <c r="DX528" s="76"/>
      <c r="DY528" s="76"/>
      <c r="DZ528" s="76"/>
      <c r="EA528" s="76"/>
      <c r="EB528" s="76"/>
      <c r="EC528" s="76"/>
      <c r="ED528" s="76"/>
      <c r="EE528" s="76"/>
      <c r="EF528" s="76"/>
      <c r="EG528" s="76"/>
      <c r="EH528" s="76"/>
      <c r="EI528" s="76"/>
      <c r="EJ528" s="76"/>
      <c r="EK528" s="76"/>
      <c r="EL528" s="76"/>
      <c r="EM528" s="76"/>
      <c r="EN528" s="76"/>
      <c r="EO528" s="76"/>
      <c r="EP528" s="76"/>
      <c r="EQ528" s="76"/>
      <c r="ER528" s="76"/>
      <c r="ES528" s="76"/>
      <c r="ET528" s="76"/>
      <c r="EU528" s="76"/>
      <c r="EV528" s="76"/>
      <c r="EW528" s="76"/>
      <c r="EX528" s="76"/>
      <c r="EY528" s="76"/>
      <c r="EZ528" s="76"/>
      <c r="FA528" s="76"/>
      <c r="FB528" s="76"/>
      <c r="FC528" s="76"/>
      <c r="FD528" s="76"/>
      <c r="FE528" s="76"/>
      <c r="FF528" s="76"/>
      <c r="FG528" s="76"/>
      <c r="FH528" s="76"/>
      <c r="FI528" s="76"/>
      <c r="FJ528" s="76"/>
      <c r="FK528" s="76"/>
      <c r="FL528" s="76"/>
      <c r="FM528" s="76"/>
      <c r="FN528" s="76"/>
      <c r="FO528" s="76"/>
      <c r="FP528" s="76"/>
      <c r="FQ528" s="76"/>
      <c r="FR528" s="76"/>
      <c r="FS528" s="76"/>
      <c r="FT528" s="76"/>
      <c r="FU528" s="76"/>
      <c r="FV528" s="76"/>
      <c r="FW528" s="76"/>
      <c r="FX528" s="76"/>
      <c r="FY528" s="76"/>
      <c r="FZ528" s="76"/>
      <c r="GA528" s="76"/>
      <c r="GB528" s="76"/>
      <c r="GC528" s="76"/>
      <c r="GD528" s="76"/>
      <c r="GE528" s="76"/>
      <c r="GF528" s="76"/>
      <c r="GG528" s="76"/>
      <c r="GH528" s="76"/>
      <c r="GI528" s="76"/>
      <c r="GJ528" s="76"/>
      <c r="GK528" s="76"/>
      <c r="GL528" s="76"/>
      <c r="GM528" s="76"/>
      <c r="GN528" s="76"/>
      <c r="GO528" s="76"/>
      <c r="GP528" s="76"/>
      <c r="GQ528" s="76"/>
      <c r="GR528" s="76"/>
      <c r="GS528" s="76"/>
      <c r="GT528" s="76"/>
      <c r="GU528" s="76"/>
      <c r="GV528" s="76"/>
      <c r="GW528" s="76"/>
      <c r="GX528" s="76"/>
      <c r="GY528" s="76"/>
      <c r="GZ528" s="76"/>
      <c r="HA528" s="76"/>
      <c r="HB528" s="76"/>
      <c r="HC528" s="76"/>
      <c r="HD528" s="76"/>
      <c r="HE528" s="76"/>
      <c r="HF528" s="76"/>
      <c r="HG528" s="76"/>
      <c r="HH528" s="76"/>
      <c r="HI528" s="76"/>
      <c r="HJ528" s="76"/>
      <c r="HK528" s="76"/>
      <c r="HL528" s="76"/>
      <c r="HM528" s="76"/>
      <c r="HN528" s="76"/>
      <c r="HO528" s="76"/>
      <c r="HP528" s="76"/>
      <c r="HQ528" s="76"/>
      <c r="HR528" s="76"/>
      <c r="HS528" s="76"/>
      <c r="HT528" s="76"/>
      <c r="HU528" s="76"/>
      <c r="HV528" s="76"/>
      <c r="HW528" s="76"/>
      <c r="HX528" s="76"/>
      <c r="HY528" s="76"/>
      <c r="HZ528" s="76"/>
      <c r="IA528" s="76"/>
      <c r="IB528" s="76"/>
      <c r="IC528" s="76"/>
      <c r="ID528" s="76"/>
      <c r="IE528" s="76"/>
      <c r="IF528" s="76"/>
      <c r="IG528" s="76"/>
      <c r="IH528" s="76"/>
      <c r="II528" s="76"/>
      <c r="IJ528" s="76"/>
      <c r="IK528" s="76"/>
    </row>
    <row r="529" spans="1:245" s="125" customFormat="1">
      <c r="A529" s="19"/>
      <c r="B529" s="19"/>
      <c r="C529" s="19"/>
      <c r="D529" s="19"/>
      <c r="E529" s="89"/>
      <c r="F529" s="89"/>
      <c r="G529" s="19"/>
      <c r="H529" s="90"/>
      <c r="I529" s="90"/>
      <c r="J529" s="19"/>
      <c r="K529" s="19"/>
      <c r="L529" s="19"/>
      <c r="M529" s="19"/>
      <c r="N529" s="19"/>
      <c r="O529" s="19"/>
      <c r="P529" s="19"/>
      <c r="Q529" s="19"/>
      <c r="R529" s="141"/>
      <c r="S529" s="141"/>
      <c r="T529" s="141"/>
      <c r="U529" s="141"/>
      <c r="V529" s="141"/>
      <c r="W529" s="141"/>
      <c r="X529" s="141"/>
      <c r="Y529" s="141"/>
      <c r="Z529" s="19"/>
      <c r="AA529" s="19"/>
      <c r="AB529" s="19"/>
      <c r="AC529" s="378">
        <v>15</v>
      </c>
      <c r="AD529" s="412" t="str">
        <f t="array" ref="AD529">IF(AD485="-","-",COUNT(IF($R$5:$R$84=$H$5:$Q$84,IF($H$5:$Q$84=$AC529,IF($A$5:$A$84=AD$513,$H$5:$Q$84,""),""),""))/COUNT(IF($R$5:$R$84=$AC529,IF($A$5:$A$84=AD$513,$H$5:$Q$84,""),"")))</f>
        <v>-</v>
      </c>
      <c r="AE529" s="412" t="str">
        <f t="array" ref="AE529">IF(AE485="-","-",COUNT(IF($R$5:$R$84=$H$5:$Q$84,IF($H$5:$Q$84=$AC529,IF($A$5:$A$84=AE$513,$H$5:$Q$84,""),""),""))/COUNT(IF($R$5:$R$84=$AC529,IF($A$5:$A$84=AE$513,$H$5:$Q$84,""),"")))</f>
        <v>-</v>
      </c>
      <c r="AF529" s="412" t="str">
        <f t="array" ref="AF529">IF(AF485="-","-",COUNT(IF($R$5:$R$84=$H$5:$Q$84,IF($H$5:$Q$84=$AC529,IF($A$5:$A$84=AF$513,$H$5:$Q$84,""),""),""))/COUNT(IF($R$5:$R$84=$AC529,IF($A$5:$A$84=AF$513,$H$5:$Q$84,""),"")))</f>
        <v>-</v>
      </c>
      <c r="AG529" s="412" t="str">
        <f t="array" ref="AG529">IF(AG485="-","-",COUNT(IF($R$5:$R$84=$H$5:$Q$84,IF($H$5:$Q$84=$AC529,IF($A$5:$A$84=AG$513,$H$5:$Q$84,""),""),""))/COUNT(IF($R$5:$R$84=$AC529,IF($A$5:$A$84=AG$513,$H$5:$Q$84,""),"")))</f>
        <v>-</v>
      </c>
      <c r="AH529" s="412" t="str">
        <f t="array" ref="AH529">IF(AH485="-","-",COUNT(IF($R$5:$R$84=$H$5:$Q$84,IF($H$5:$Q$84=$AC529,IF($A$5:$A$84=AH$513,$H$5:$Q$84,""),""),""))/COUNT(IF($R$5:$R$84=$AC529,IF($A$5:$A$84=AH$513,$H$5:$Q$84,""),"")))</f>
        <v>-</v>
      </c>
      <c r="AI529" s="412" t="str">
        <f t="array" ref="AI529">IF(AI485="-","-",COUNT(IF($R$5:$R$84=$H$5:$Q$84,IF($H$5:$Q$84=$AC529,IF($A$5:$A$84=AI$513,$H$5:$Q$84,""),""),""))/COUNT(IF($R$5:$R$84=$AC529,IF($A$5:$A$84=AI$513,$H$5:$Q$84,""),"")))</f>
        <v>-</v>
      </c>
      <c r="AJ529" s="412" t="str">
        <f t="array" ref="AJ529">IF(AJ485="-","-",COUNT(IF($R$5:$R$84=$H$5:$Q$84,IF($H$5:$Q$84=$AC529,IF($A$5:$A$84=AJ$513,$H$5:$Q$84,""),""),""))/COUNT(IF($R$5:$R$84=$AC529,IF($A$5:$A$84=AJ$513,$H$5:$Q$84,""),"")))</f>
        <v>-</v>
      </c>
      <c r="AK529" s="412" t="str">
        <f t="array" ref="AK529">IF(AK485="-","-",COUNT(IF($R$5:$R$84=$H$5:$Q$84,IF($H$5:$Q$84=$AC529,IF($A$5:$A$84=AK$513,$H$5:$Q$84,""),""),""))/COUNT(IF($R$5:$R$84=$AC529,IF($A$5:$A$84=AK$513,$H$5:$Q$84,""),"")))</f>
        <v>-</v>
      </c>
      <c r="AL529" s="412" t="str">
        <f t="array" ref="AL529">IF(AL485="-","-",COUNT(IF($R$5:$R$84=$H$5:$Q$84,IF($H$5:$Q$84=$AC529,IF($A$5:$A$84=AL$513,$H$5:$Q$84,""),""),""))/COUNT(IF($R$5:$R$84=$AC529,IF($A$5:$A$84=AL$513,$H$5:$Q$84,""),"")))</f>
        <v>-</v>
      </c>
      <c r="AM529" s="412" t="str">
        <f t="array" ref="AM529">IF(AM485="-","-",COUNT(IF($R$5:$R$84=$H$5:$Q$84,IF($H$5:$Q$84=$AC529,IF($A$5:$A$84=AM$513,$H$5:$Q$84,""),""),""))/COUNT(IF($R$5:$R$84=$AC529,IF($A$5:$A$84=AM$513,$H$5:$Q$84,""),"")))</f>
        <v>-</v>
      </c>
      <c r="AN529" s="412" t="str">
        <f t="array" ref="AN529">IF(AN485="-","-",COUNT(IF($R$5:$R$84=$H$5:$Q$84,IF($H$5:$Q$84=$AC529,IF($A$5:$A$84=AN$513,$H$5:$Q$84,""),""),""))/COUNT(IF($R$5:$R$84=$AC529,IF($A$5:$A$84=AN$513,$H$5:$Q$84,""),"")))</f>
        <v>-</v>
      </c>
      <c r="AO529" s="412" t="str">
        <f t="array" ref="AO529">IF(AO485="-","-",COUNT(IF($R$5:$R$84=$H$5:$Q$84,IF($H$5:$Q$84=$AC529,IF($A$5:$A$84=AO$513,$H$5:$Q$84,""),""),""))/COUNT(IF($R$5:$R$84=$AC529,IF($A$5:$A$84=AO$513,$H$5:$Q$84,""),"")))</f>
        <v>-</v>
      </c>
      <c r="AP529" s="415" t="str">
        <f t="array" ref="AP529">IF(AP485=0,"-",COUNT(IF($R$5:$R$84=$H$5:$Q$84,IF($H$5:$Q$84=$AC529,$H$5:$Q$84,""),""))/COUNT(IF($R$5:$R$84=$AC529,$H$5:$Q$84,"")))</f>
        <v>-</v>
      </c>
      <c r="AQ529" s="19"/>
      <c r="AR529" s="8"/>
      <c r="AS529" s="19"/>
      <c r="AT529" s="19"/>
      <c r="AU529" s="19"/>
      <c r="AV529" s="19"/>
      <c r="AW529" s="19"/>
      <c r="AX529" s="19"/>
      <c r="AY529" s="19"/>
      <c r="AZ529" s="19"/>
      <c r="BA529" s="19"/>
      <c r="BB529" s="19"/>
      <c r="BC529" s="19"/>
      <c r="BQ529" s="12"/>
      <c r="BR529" s="12"/>
      <c r="BS529" s="12"/>
      <c r="BV529" s="76"/>
      <c r="BW529" s="76"/>
      <c r="BX529" s="76"/>
      <c r="BY529" s="76"/>
      <c r="BZ529" s="76"/>
      <c r="CA529" s="76"/>
      <c r="CB529" s="76"/>
      <c r="CC529" s="76"/>
      <c r="CD529" s="76"/>
      <c r="CE529" s="76"/>
      <c r="CF529" s="76"/>
      <c r="CG529" s="76"/>
      <c r="CH529" s="76"/>
      <c r="CI529" s="76"/>
      <c r="CJ529" s="76"/>
      <c r="CK529" s="76"/>
      <c r="CL529" s="76"/>
      <c r="CM529" s="76"/>
      <c r="CN529" s="76"/>
      <c r="CO529" s="76"/>
      <c r="CP529" s="76"/>
      <c r="CQ529" s="76"/>
      <c r="CR529" s="76"/>
      <c r="CS529" s="76"/>
      <c r="CT529" s="76"/>
      <c r="CU529" s="76"/>
      <c r="CV529" s="76"/>
      <c r="CW529" s="76"/>
      <c r="CX529" s="76"/>
      <c r="CY529" s="76"/>
      <c r="CZ529" s="76"/>
      <c r="DA529" s="76"/>
      <c r="DB529" s="76"/>
      <c r="DC529" s="76"/>
      <c r="DD529" s="76"/>
      <c r="DE529" s="76"/>
      <c r="DF529" s="76"/>
      <c r="DG529" s="76"/>
      <c r="DH529" s="76"/>
      <c r="DI529" s="76"/>
      <c r="DJ529" s="76"/>
      <c r="DK529" s="76"/>
      <c r="DL529" s="76"/>
      <c r="DM529" s="76"/>
      <c r="DN529" s="76"/>
      <c r="DO529" s="76"/>
      <c r="DP529" s="76"/>
      <c r="DQ529" s="76"/>
      <c r="DR529" s="76"/>
      <c r="DS529" s="76"/>
      <c r="DT529" s="76"/>
      <c r="DU529" s="76"/>
      <c r="DV529" s="76"/>
      <c r="DW529" s="76"/>
      <c r="DX529" s="76"/>
      <c r="DY529" s="76"/>
      <c r="DZ529" s="76"/>
      <c r="EA529" s="76"/>
      <c r="EB529" s="76"/>
      <c r="EC529" s="76"/>
      <c r="ED529" s="76"/>
      <c r="EE529" s="76"/>
      <c r="EF529" s="76"/>
      <c r="EG529" s="76"/>
      <c r="EH529" s="76"/>
      <c r="EI529" s="76"/>
      <c r="EJ529" s="76"/>
      <c r="EK529" s="76"/>
      <c r="EL529" s="76"/>
      <c r="EM529" s="76"/>
      <c r="EN529" s="76"/>
      <c r="EO529" s="76"/>
      <c r="EP529" s="76"/>
      <c r="EQ529" s="76"/>
      <c r="ER529" s="76"/>
      <c r="ES529" s="76"/>
      <c r="ET529" s="76"/>
      <c r="EU529" s="76"/>
      <c r="EV529" s="76"/>
      <c r="EW529" s="76"/>
      <c r="EX529" s="76"/>
      <c r="EY529" s="76"/>
      <c r="EZ529" s="76"/>
      <c r="FA529" s="76"/>
      <c r="FB529" s="76"/>
      <c r="FC529" s="76"/>
      <c r="FD529" s="76"/>
      <c r="FE529" s="76"/>
      <c r="FF529" s="76"/>
      <c r="FG529" s="76"/>
      <c r="FH529" s="76"/>
      <c r="FI529" s="76"/>
      <c r="FJ529" s="76"/>
      <c r="FK529" s="76"/>
      <c r="FL529" s="76"/>
      <c r="FM529" s="76"/>
      <c r="FN529" s="76"/>
      <c r="FO529" s="76"/>
      <c r="FP529" s="76"/>
      <c r="FQ529" s="76"/>
      <c r="FR529" s="76"/>
      <c r="FS529" s="76"/>
      <c r="FT529" s="76"/>
      <c r="FU529" s="76"/>
      <c r="FV529" s="76"/>
      <c r="FW529" s="76"/>
      <c r="FX529" s="76"/>
      <c r="FY529" s="76"/>
      <c r="FZ529" s="76"/>
      <c r="GA529" s="76"/>
      <c r="GB529" s="76"/>
      <c r="GC529" s="76"/>
      <c r="GD529" s="76"/>
      <c r="GE529" s="76"/>
      <c r="GF529" s="76"/>
      <c r="GG529" s="76"/>
      <c r="GH529" s="76"/>
      <c r="GI529" s="76"/>
      <c r="GJ529" s="76"/>
      <c r="GK529" s="76"/>
      <c r="GL529" s="76"/>
      <c r="GM529" s="76"/>
      <c r="GN529" s="76"/>
      <c r="GO529" s="76"/>
      <c r="GP529" s="76"/>
      <c r="GQ529" s="76"/>
      <c r="GR529" s="76"/>
      <c r="GS529" s="76"/>
      <c r="GT529" s="76"/>
      <c r="GU529" s="76"/>
      <c r="GV529" s="76"/>
      <c r="GW529" s="76"/>
      <c r="GX529" s="76"/>
      <c r="GY529" s="76"/>
      <c r="GZ529" s="76"/>
      <c r="HA529" s="76"/>
      <c r="HB529" s="76"/>
      <c r="HC529" s="76"/>
      <c r="HD529" s="76"/>
      <c r="HE529" s="76"/>
      <c r="HF529" s="76"/>
      <c r="HG529" s="76"/>
      <c r="HH529" s="76"/>
      <c r="HI529" s="76"/>
      <c r="HJ529" s="76"/>
      <c r="HK529" s="76"/>
      <c r="HL529" s="76"/>
      <c r="HM529" s="76"/>
      <c r="HN529" s="76"/>
      <c r="HO529" s="76"/>
      <c r="HP529" s="76"/>
      <c r="HQ529" s="76"/>
      <c r="HR529" s="76"/>
      <c r="HS529" s="76"/>
      <c r="HT529" s="76"/>
      <c r="HU529" s="76"/>
      <c r="HV529" s="76"/>
      <c r="HW529" s="76"/>
      <c r="HX529" s="76"/>
      <c r="HY529" s="76"/>
      <c r="HZ529" s="76"/>
      <c r="IA529" s="76"/>
      <c r="IB529" s="76"/>
      <c r="IC529" s="76"/>
      <c r="ID529" s="76"/>
      <c r="IE529" s="76"/>
      <c r="IF529" s="76"/>
      <c r="IG529" s="76"/>
      <c r="IH529" s="76"/>
      <c r="II529" s="76"/>
      <c r="IJ529" s="76"/>
      <c r="IK529" s="76"/>
    </row>
    <row r="530" spans="1:245" s="125" customFormat="1">
      <c r="A530" s="19"/>
      <c r="B530" s="19"/>
      <c r="C530" s="19"/>
      <c r="D530" s="19"/>
      <c r="E530" s="89"/>
      <c r="F530" s="89"/>
      <c r="G530" s="19"/>
      <c r="H530" s="90"/>
      <c r="I530" s="90"/>
      <c r="J530" s="19"/>
      <c r="K530" s="19"/>
      <c r="L530" s="19"/>
      <c r="M530" s="19"/>
      <c r="N530" s="19"/>
      <c r="O530" s="19"/>
      <c r="P530" s="19"/>
      <c r="Q530" s="19"/>
      <c r="R530" s="141"/>
      <c r="S530" s="141"/>
      <c r="T530" s="141"/>
      <c r="U530" s="141"/>
      <c r="V530" s="141"/>
      <c r="W530" s="141"/>
      <c r="X530" s="141"/>
      <c r="Y530" s="141"/>
      <c r="Z530" s="19"/>
      <c r="AA530" s="416"/>
      <c r="AB530" s="19"/>
      <c r="AC530" s="379" t="s">
        <v>87</v>
      </c>
      <c r="AD530" s="380">
        <f t="shared" ref="AD530:AP530" si="62">IF(AD486=0,"-",SUMPRODUCT(AD514:AD529,AD470:AD485)/AD486)</f>
        <v>0.8</v>
      </c>
      <c r="AE530" s="381">
        <f t="shared" si="62"/>
        <v>0.77812752219531878</v>
      </c>
      <c r="AF530" s="381">
        <f t="shared" si="62"/>
        <v>0.66021183053557153</v>
      </c>
      <c r="AG530" s="381" t="str">
        <f t="shared" si="62"/>
        <v>-</v>
      </c>
      <c r="AH530" s="381" t="str">
        <f t="shared" si="62"/>
        <v>-</v>
      </c>
      <c r="AI530" s="381" t="str">
        <f t="shared" si="62"/>
        <v>-</v>
      </c>
      <c r="AJ530" s="381" t="str">
        <f t="shared" si="62"/>
        <v>-</v>
      </c>
      <c r="AK530" s="381" t="str">
        <f t="shared" si="62"/>
        <v>-</v>
      </c>
      <c r="AL530" s="381" t="str">
        <f t="shared" si="62"/>
        <v>-</v>
      </c>
      <c r="AM530" s="381" t="str">
        <f t="shared" si="62"/>
        <v>-</v>
      </c>
      <c r="AN530" s="381" t="str">
        <f t="shared" si="62"/>
        <v>-</v>
      </c>
      <c r="AO530" s="382" t="str">
        <f t="shared" si="62"/>
        <v>-</v>
      </c>
      <c r="AP530" s="383">
        <f t="shared" si="62"/>
        <v>0.72568300041614631</v>
      </c>
      <c r="AQ530" s="19"/>
      <c r="AR530" s="8"/>
      <c r="AS530" s="19"/>
      <c r="AT530" s="19"/>
      <c r="AU530" s="19"/>
      <c r="AV530" s="19"/>
      <c r="AW530" s="19"/>
      <c r="AX530" s="19"/>
      <c r="AY530" s="19"/>
      <c r="AZ530" s="19"/>
      <c r="BA530" s="19"/>
      <c r="BB530" s="19"/>
      <c r="BC530" s="19"/>
      <c r="BQ530" s="12"/>
      <c r="BR530" s="12"/>
      <c r="BS530" s="12"/>
      <c r="BV530" s="76"/>
      <c r="BW530" s="76"/>
      <c r="BX530" s="76"/>
      <c r="BY530" s="76"/>
      <c r="BZ530" s="76"/>
      <c r="CA530" s="76"/>
      <c r="CB530" s="76"/>
      <c r="CC530" s="76"/>
      <c r="CD530" s="76"/>
      <c r="CE530" s="76"/>
      <c r="CF530" s="76"/>
      <c r="CG530" s="76"/>
      <c r="CH530" s="76"/>
      <c r="CI530" s="76"/>
      <c r="CJ530" s="76"/>
      <c r="CK530" s="76"/>
      <c r="CL530" s="76"/>
      <c r="CM530" s="76"/>
      <c r="CN530" s="76"/>
      <c r="CO530" s="76"/>
      <c r="CP530" s="76"/>
      <c r="CQ530" s="76"/>
      <c r="CR530" s="76"/>
      <c r="CS530" s="76"/>
      <c r="CT530" s="76"/>
      <c r="CU530" s="76"/>
      <c r="CV530" s="76"/>
      <c r="CW530" s="76"/>
      <c r="CX530" s="76"/>
      <c r="CY530" s="76"/>
      <c r="CZ530" s="76"/>
      <c r="DA530" s="76"/>
      <c r="DB530" s="76"/>
      <c r="DC530" s="76"/>
      <c r="DD530" s="76"/>
      <c r="DE530" s="76"/>
      <c r="DF530" s="76"/>
      <c r="DG530" s="76"/>
      <c r="DH530" s="76"/>
      <c r="DI530" s="76"/>
      <c r="DJ530" s="76"/>
      <c r="DK530" s="76"/>
      <c r="DL530" s="76"/>
      <c r="DM530" s="76"/>
      <c r="DN530" s="76"/>
      <c r="DO530" s="76"/>
      <c r="DP530" s="76"/>
      <c r="DQ530" s="76"/>
      <c r="DR530" s="76"/>
      <c r="DS530" s="76"/>
      <c r="DT530" s="76"/>
      <c r="DU530" s="76"/>
      <c r="DV530" s="76"/>
      <c r="DW530" s="76"/>
      <c r="DX530" s="76"/>
      <c r="DY530" s="76"/>
      <c r="DZ530" s="76"/>
      <c r="EA530" s="76"/>
      <c r="EB530" s="76"/>
      <c r="EC530" s="76"/>
      <c r="ED530" s="76"/>
      <c r="EE530" s="76"/>
      <c r="EF530" s="76"/>
      <c r="EG530" s="76"/>
      <c r="EH530" s="76"/>
      <c r="EI530" s="76"/>
      <c r="EJ530" s="76"/>
      <c r="EK530" s="76"/>
      <c r="EL530" s="76"/>
      <c r="EM530" s="76"/>
      <c r="EN530" s="76"/>
      <c r="EO530" s="76"/>
      <c r="EP530" s="76"/>
      <c r="EQ530" s="76"/>
      <c r="ER530" s="76"/>
      <c r="ES530" s="76"/>
      <c r="ET530" s="76"/>
      <c r="EU530" s="76"/>
      <c r="EV530" s="76"/>
      <c r="EW530" s="76"/>
      <c r="EX530" s="76"/>
      <c r="EY530" s="76"/>
      <c r="EZ530" s="76"/>
      <c r="FA530" s="76"/>
      <c r="FB530" s="76"/>
      <c r="FC530" s="76"/>
      <c r="FD530" s="76"/>
      <c r="FE530" s="76"/>
      <c r="FF530" s="76"/>
      <c r="FG530" s="76"/>
      <c r="FH530" s="76"/>
      <c r="FI530" s="76"/>
      <c r="FJ530" s="76"/>
      <c r="FK530" s="76"/>
      <c r="FL530" s="76"/>
      <c r="FM530" s="76"/>
      <c r="FN530" s="76"/>
      <c r="FO530" s="76"/>
      <c r="FP530" s="76"/>
      <c r="FQ530" s="76"/>
      <c r="FR530" s="76"/>
      <c r="FS530" s="76"/>
      <c r="FT530" s="76"/>
      <c r="FU530" s="76"/>
      <c r="FV530" s="76"/>
      <c r="FW530" s="76"/>
      <c r="FX530" s="76"/>
      <c r="FY530" s="76"/>
      <c r="FZ530" s="76"/>
      <c r="GA530" s="76"/>
      <c r="GB530" s="76"/>
      <c r="GC530" s="76"/>
      <c r="GD530" s="76"/>
      <c r="GE530" s="76"/>
      <c r="GF530" s="76"/>
      <c r="GG530" s="76"/>
      <c r="GH530" s="76"/>
      <c r="GI530" s="76"/>
      <c r="GJ530" s="76"/>
      <c r="GK530" s="76"/>
      <c r="GL530" s="76"/>
      <c r="GM530" s="76"/>
      <c r="GN530" s="76"/>
      <c r="GO530" s="76"/>
      <c r="GP530" s="76"/>
      <c r="GQ530" s="76"/>
      <c r="GR530" s="76"/>
      <c r="GS530" s="76"/>
      <c r="GT530" s="76"/>
      <c r="GU530" s="76"/>
      <c r="GV530" s="76"/>
      <c r="GW530" s="76"/>
      <c r="GX530" s="76"/>
      <c r="GY530" s="76"/>
      <c r="GZ530" s="76"/>
      <c r="HA530" s="76"/>
      <c r="HB530" s="76"/>
      <c r="HC530" s="76"/>
      <c r="HD530" s="76"/>
      <c r="HE530" s="76"/>
      <c r="HF530" s="76"/>
      <c r="HG530" s="76"/>
      <c r="HH530" s="76"/>
      <c r="HI530" s="76"/>
      <c r="HJ530" s="76"/>
      <c r="HK530" s="76"/>
      <c r="HL530" s="76"/>
      <c r="HM530" s="76"/>
      <c r="HN530" s="76"/>
      <c r="HO530" s="76"/>
      <c r="HP530" s="76"/>
      <c r="HQ530" s="76"/>
      <c r="HR530" s="76"/>
      <c r="HS530" s="76"/>
      <c r="HT530" s="76"/>
      <c r="HU530" s="76"/>
      <c r="HV530" s="76"/>
      <c r="HW530" s="76"/>
      <c r="HX530" s="76"/>
      <c r="HY530" s="76"/>
      <c r="HZ530" s="76"/>
      <c r="IA530" s="76"/>
      <c r="IB530" s="76"/>
      <c r="IC530" s="76"/>
      <c r="ID530" s="76"/>
      <c r="IE530" s="76"/>
      <c r="IF530" s="76"/>
      <c r="IG530" s="76"/>
      <c r="IH530" s="76"/>
      <c r="II530" s="76"/>
      <c r="IJ530" s="76"/>
      <c r="IK530" s="76"/>
    </row>
    <row r="531" spans="1:245" s="125" customFormat="1">
      <c r="A531" s="19"/>
      <c r="B531" s="19"/>
      <c r="C531" s="19"/>
      <c r="D531" s="19"/>
      <c r="E531" s="89"/>
      <c r="F531" s="89"/>
      <c r="G531" s="19"/>
      <c r="H531" s="90"/>
      <c r="I531" s="90"/>
      <c r="J531" s="19"/>
      <c r="K531" s="19"/>
      <c r="L531" s="19"/>
      <c r="M531" s="19"/>
      <c r="N531" s="19"/>
      <c r="O531" s="19"/>
      <c r="P531" s="19"/>
      <c r="Q531" s="19"/>
      <c r="R531" s="141"/>
      <c r="S531" s="141"/>
      <c r="T531" s="141"/>
      <c r="U531" s="141"/>
      <c r="V531" s="141"/>
      <c r="W531" s="141"/>
      <c r="X531" s="141"/>
      <c r="Y531" s="141"/>
      <c r="Z531" s="19"/>
      <c r="AA531" s="19"/>
      <c r="AB531" s="19"/>
      <c r="AC531" s="384" t="s">
        <v>88</v>
      </c>
      <c r="AD531" s="353"/>
      <c r="AE531" s="353"/>
      <c r="AF531" s="353"/>
      <c r="AG531" s="353"/>
      <c r="AH531" s="353"/>
      <c r="AI531" s="353"/>
      <c r="AJ531" s="353"/>
      <c r="AK531" s="353"/>
      <c r="AL531" s="353"/>
      <c r="AM531" s="353"/>
      <c r="AN531" s="353"/>
      <c r="AO531" s="353"/>
      <c r="AP531" s="354"/>
      <c r="AQ531" s="19"/>
      <c r="AR531" s="8"/>
      <c r="AS531" s="19"/>
      <c r="AT531" s="19"/>
      <c r="AU531" s="19"/>
      <c r="AV531" s="19"/>
      <c r="AW531" s="19"/>
      <c r="AX531" s="19"/>
      <c r="AY531" s="19"/>
      <c r="AZ531" s="19"/>
      <c r="BA531" s="19"/>
      <c r="BB531" s="19"/>
      <c r="BC531" s="19"/>
      <c r="BQ531" s="12"/>
      <c r="BR531" s="12"/>
      <c r="BS531" s="12"/>
      <c r="BV531" s="76"/>
      <c r="BW531" s="76"/>
      <c r="BX531" s="76"/>
      <c r="BY531" s="76"/>
      <c r="BZ531" s="76"/>
      <c r="CA531" s="76"/>
      <c r="CB531" s="76"/>
      <c r="CC531" s="76"/>
      <c r="CD531" s="76"/>
      <c r="CE531" s="76"/>
      <c r="CF531" s="76"/>
      <c r="CG531" s="76"/>
      <c r="CH531" s="76"/>
      <c r="CI531" s="76"/>
      <c r="CJ531" s="76"/>
      <c r="CK531" s="76"/>
      <c r="CL531" s="76"/>
      <c r="CM531" s="76"/>
      <c r="CN531" s="76"/>
      <c r="CO531" s="76"/>
      <c r="CP531" s="76"/>
      <c r="CQ531" s="76"/>
      <c r="CR531" s="76"/>
      <c r="CS531" s="76"/>
      <c r="CT531" s="76"/>
      <c r="CU531" s="76"/>
      <c r="CV531" s="76"/>
      <c r="CW531" s="76"/>
      <c r="CX531" s="76"/>
      <c r="CY531" s="76"/>
      <c r="CZ531" s="76"/>
      <c r="DA531" s="76"/>
      <c r="DB531" s="76"/>
      <c r="DC531" s="76"/>
      <c r="DD531" s="76"/>
      <c r="DE531" s="76"/>
      <c r="DF531" s="76"/>
      <c r="DG531" s="76"/>
      <c r="DH531" s="76"/>
      <c r="DI531" s="76"/>
      <c r="DJ531" s="76"/>
      <c r="DK531" s="76"/>
      <c r="DL531" s="76"/>
      <c r="DM531" s="76"/>
      <c r="DN531" s="76"/>
      <c r="DO531" s="76"/>
      <c r="DP531" s="76"/>
      <c r="DQ531" s="76"/>
      <c r="DR531" s="76"/>
      <c r="DS531" s="76"/>
      <c r="DT531" s="76"/>
      <c r="DU531" s="76"/>
      <c r="DV531" s="76"/>
      <c r="DW531" s="76"/>
      <c r="DX531" s="76"/>
      <c r="DY531" s="76"/>
      <c r="DZ531" s="76"/>
      <c r="EA531" s="76"/>
      <c r="EB531" s="76"/>
      <c r="EC531" s="76"/>
      <c r="ED531" s="76"/>
      <c r="EE531" s="76"/>
      <c r="EF531" s="76"/>
      <c r="EG531" s="76"/>
      <c r="EH531" s="76"/>
      <c r="EI531" s="76"/>
      <c r="EJ531" s="76"/>
      <c r="EK531" s="76"/>
      <c r="EL531" s="76"/>
      <c r="EM531" s="76"/>
      <c r="EN531" s="76"/>
      <c r="EO531" s="76"/>
      <c r="EP531" s="76"/>
      <c r="EQ531" s="76"/>
      <c r="ER531" s="76"/>
      <c r="ES531" s="76"/>
      <c r="ET531" s="76"/>
      <c r="EU531" s="76"/>
      <c r="EV531" s="76"/>
      <c r="EW531" s="76"/>
      <c r="EX531" s="76"/>
      <c r="EY531" s="76"/>
      <c r="EZ531" s="76"/>
      <c r="FA531" s="76"/>
      <c r="FB531" s="76"/>
      <c r="FC531" s="76"/>
      <c r="FD531" s="76"/>
      <c r="FE531" s="76"/>
      <c r="FF531" s="76"/>
      <c r="FG531" s="76"/>
      <c r="FH531" s="76"/>
      <c r="FI531" s="76"/>
      <c r="FJ531" s="76"/>
      <c r="FK531" s="76"/>
      <c r="FL531" s="76"/>
      <c r="FM531" s="76"/>
      <c r="FN531" s="76"/>
      <c r="FO531" s="76"/>
      <c r="FP531" s="76"/>
      <c r="FQ531" s="76"/>
      <c r="FR531" s="76"/>
      <c r="FS531" s="76"/>
      <c r="FT531" s="76"/>
      <c r="FU531" s="76"/>
      <c r="FV531" s="76"/>
      <c r="FW531" s="76"/>
      <c r="FX531" s="76"/>
      <c r="FY531" s="76"/>
      <c r="FZ531" s="76"/>
      <c r="GA531" s="76"/>
      <c r="GB531" s="76"/>
      <c r="GC531" s="76"/>
      <c r="GD531" s="76"/>
      <c r="GE531" s="76"/>
      <c r="GF531" s="76"/>
      <c r="GG531" s="76"/>
      <c r="GH531" s="76"/>
      <c r="GI531" s="76"/>
      <c r="GJ531" s="76"/>
      <c r="GK531" s="76"/>
      <c r="GL531" s="76"/>
      <c r="GM531" s="76"/>
      <c r="GN531" s="76"/>
      <c r="GO531" s="76"/>
      <c r="GP531" s="76"/>
      <c r="GQ531" s="76"/>
      <c r="GR531" s="76"/>
      <c r="GS531" s="76"/>
      <c r="GT531" s="76"/>
      <c r="GU531" s="76"/>
      <c r="GV531" s="76"/>
      <c r="GW531" s="76"/>
      <c r="GX531" s="76"/>
      <c r="GY531" s="76"/>
      <c r="GZ531" s="76"/>
      <c r="HA531" s="76"/>
      <c r="HB531" s="76"/>
      <c r="HC531" s="76"/>
      <c r="HD531" s="76"/>
      <c r="HE531" s="76"/>
      <c r="HF531" s="76"/>
      <c r="HG531" s="76"/>
      <c r="HH531" s="76"/>
      <c r="HI531" s="76"/>
      <c r="HJ531" s="76"/>
      <c r="HK531" s="76"/>
      <c r="HL531" s="76"/>
      <c r="HM531" s="76"/>
      <c r="HN531" s="76"/>
      <c r="HO531" s="76"/>
      <c r="HP531" s="76"/>
      <c r="HQ531" s="76"/>
      <c r="HR531" s="76"/>
      <c r="HS531" s="76"/>
      <c r="HT531" s="76"/>
      <c r="HU531" s="76"/>
      <c r="HV531" s="76"/>
      <c r="HW531" s="76"/>
      <c r="HX531" s="76"/>
      <c r="HY531" s="76"/>
      <c r="HZ531" s="76"/>
      <c r="IA531" s="76"/>
      <c r="IB531" s="76"/>
      <c r="IC531" s="76"/>
      <c r="ID531" s="76"/>
      <c r="IE531" s="76"/>
      <c r="IF531" s="76"/>
      <c r="IG531" s="76"/>
      <c r="IH531" s="76"/>
      <c r="II531" s="76"/>
      <c r="IJ531" s="76"/>
      <c r="IK531" s="76"/>
    </row>
    <row r="532" spans="1:245" s="125" customFormat="1">
      <c r="A532" s="19"/>
      <c r="B532" s="19"/>
      <c r="C532" s="19"/>
      <c r="D532" s="19"/>
      <c r="E532" s="89"/>
      <c r="F532" s="89"/>
      <c r="G532" s="19"/>
      <c r="H532" s="90"/>
      <c r="I532" s="90"/>
      <c r="J532" s="19"/>
      <c r="K532" s="19"/>
      <c r="L532" s="19"/>
      <c r="M532" s="19"/>
      <c r="N532" s="19"/>
      <c r="O532" s="19"/>
      <c r="P532" s="19"/>
      <c r="Q532" s="19"/>
      <c r="R532" s="141"/>
      <c r="S532" s="141"/>
      <c r="T532" s="141"/>
      <c r="U532" s="141"/>
      <c r="V532" s="141"/>
      <c r="W532" s="141"/>
      <c r="X532" s="141"/>
      <c r="Y532" s="141"/>
      <c r="Z532" s="19"/>
      <c r="AA532" s="19"/>
      <c r="AB532" s="19"/>
      <c r="AC532" s="118"/>
      <c r="AD532" s="118"/>
      <c r="AE532" s="118"/>
      <c r="AF532" s="118"/>
      <c r="AG532" s="118"/>
      <c r="AH532" s="118"/>
      <c r="AI532" s="118"/>
      <c r="AJ532" s="118"/>
      <c r="AK532" s="118"/>
      <c r="AL532" s="118"/>
      <c r="AM532" s="118"/>
      <c r="AN532" s="118"/>
      <c r="AO532" s="118"/>
      <c r="AP532" s="118"/>
      <c r="AQ532" s="19"/>
      <c r="AR532" s="8"/>
      <c r="AS532" s="19"/>
      <c r="AT532" s="19"/>
      <c r="AU532" s="19"/>
      <c r="AV532" s="19"/>
      <c r="AW532" s="19"/>
      <c r="AX532" s="19"/>
      <c r="AY532" s="19"/>
      <c r="AZ532" s="19"/>
      <c r="BA532" s="19"/>
      <c r="BB532" s="19"/>
      <c r="BC532" s="19"/>
      <c r="BQ532" s="12"/>
      <c r="BR532" s="12"/>
      <c r="BS532" s="12"/>
      <c r="BV532" s="76"/>
      <c r="BW532" s="76"/>
      <c r="BX532" s="76"/>
      <c r="BY532" s="76"/>
      <c r="BZ532" s="76"/>
      <c r="CA532" s="76"/>
      <c r="CB532" s="76"/>
      <c r="CC532" s="76"/>
      <c r="CD532" s="76"/>
      <c r="CE532" s="76"/>
      <c r="CF532" s="76"/>
      <c r="CG532" s="76"/>
      <c r="CH532" s="76"/>
      <c r="CI532" s="76"/>
      <c r="CJ532" s="76"/>
      <c r="CK532" s="76"/>
      <c r="CL532" s="76"/>
      <c r="CM532" s="76"/>
      <c r="CN532" s="76"/>
      <c r="CO532" s="76"/>
      <c r="CP532" s="76"/>
      <c r="CQ532" s="76"/>
      <c r="CR532" s="76"/>
      <c r="CS532" s="76"/>
      <c r="CT532" s="76"/>
      <c r="CU532" s="76"/>
      <c r="CV532" s="76"/>
      <c r="CW532" s="76"/>
      <c r="CX532" s="76"/>
      <c r="CY532" s="76"/>
      <c r="CZ532" s="76"/>
      <c r="DA532" s="76"/>
      <c r="DB532" s="76"/>
      <c r="DC532" s="76"/>
      <c r="DD532" s="76"/>
      <c r="DE532" s="76"/>
      <c r="DF532" s="76"/>
      <c r="DG532" s="76"/>
      <c r="DH532" s="76"/>
      <c r="DI532" s="76"/>
      <c r="DJ532" s="76"/>
      <c r="DK532" s="76"/>
      <c r="DL532" s="76"/>
      <c r="DM532" s="76"/>
      <c r="DN532" s="76"/>
      <c r="DO532" s="76"/>
      <c r="DP532" s="76"/>
      <c r="DQ532" s="76"/>
      <c r="DR532" s="76"/>
      <c r="DS532" s="76"/>
      <c r="DT532" s="76"/>
      <c r="DU532" s="76"/>
      <c r="DV532" s="76"/>
      <c r="DW532" s="76"/>
      <c r="DX532" s="76"/>
      <c r="DY532" s="76"/>
      <c r="DZ532" s="76"/>
      <c r="EA532" s="76"/>
      <c r="EB532" s="76"/>
      <c r="EC532" s="76"/>
      <c r="ED532" s="76"/>
      <c r="EE532" s="76"/>
      <c r="EF532" s="76"/>
      <c r="EG532" s="76"/>
      <c r="EH532" s="76"/>
      <c r="EI532" s="76"/>
      <c r="EJ532" s="76"/>
      <c r="EK532" s="76"/>
      <c r="EL532" s="76"/>
      <c r="EM532" s="76"/>
      <c r="EN532" s="76"/>
      <c r="EO532" s="76"/>
      <c r="EP532" s="76"/>
      <c r="EQ532" s="76"/>
      <c r="ER532" s="76"/>
      <c r="ES532" s="76"/>
      <c r="ET532" s="76"/>
      <c r="EU532" s="76"/>
      <c r="EV532" s="76"/>
      <c r="EW532" s="76"/>
      <c r="EX532" s="76"/>
      <c r="EY532" s="76"/>
      <c r="EZ532" s="76"/>
      <c r="FA532" s="76"/>
      <c r="FB532" s="76"/>
      <c r="FC532" s="76"/>
      <c r="FD532" s="76"/>
      <c r="FE532" s="76"/>
      <c r="FF532" s="76"/>
      <c r="FG532" s="76"/>
      <c r="FH532" s="76"/>
      <c r="FI532" s="76"/>
      <c r="FJ532" s="76"/>
      <c r="FK532" s="76"/>
      <c r="FL532" s="76"/>
      <c r="FM532" s="76"/>
      <c r="FN532" s="76"/>
      <c r="FO532" s="76"/>
      <c r="FP532" s="76"/>
      <c r="FQ532" s="76"/>
      <c r="FR532" s="76"/>
      <c r="FS532" s="76"/>
      <c r="FT532" s="76"/>
      <c r="FU532" s="76"/>
      <c r="FV532" s="76"/>
      <c r="FW532" s="76"/>
      <c r="FX532" s="76"/>
      <c r="FY532" s="76"/>
      <c r="FZ532" s="76"/>
      <c r="GA532" s="76"/>
      <c r="GB532" s="76"/>
      <c r="GC532" s="76"/>
      <c r="GD532" s="76"/>
      <c r="GE532" s="76"/>
      <c r="GF532" s="76"/>
      <c r="GG532" s="76"/>
      <c r="GH532" s="76"/>
      <c r="GI532" s="76"/>
      <c r="GJ532" s="76"/>
      <c r="GK532" s="76"/>
      <c r="GL532" s="76"/>
      <c r="GM532" s="76"/>
      <c r="GN532" s="76"/>
      <c r="GO532" s="76"/>
      <c r="GP532" s="76"/>
      <c r="GQ532" s="76"/>
      <c r="GR532" s="76"/>
      <c r="GS532" s="76"/>
      <c r="GT532" s="76"/>
      <c r="GU532" s="76"/>
      <c r="GV532" s="76"/>
      <c r="GW532" s="76"/>
      <c r="GX532" s="76"/>
      <c r="GY532" s="76"/>
      <c r="GZ532" s="76"/>
      <c r="HA532" s="76"/>
      <c r="HB532" s="76"/>
      <c r="HC532" s="76"/>
      <c r="HD532" s="76"/>
      <c r="HE532" s="76"/>
      <c r="HF532" s="76"/>
      <c r="HG532" s="76"/>
      <c r="HH532" s="76"/>
      <c r="HI532" s="76"/>
      <c r="HJ532" s="76"/>
      <c r="HK532" s="76"/>
      <c r="HL532" s="76"/>
      <c r="HM532" s="76"/>
      <c r="HN532" s="76"/>
      <c r="HO532" s="76"/>
      <c r="HP532" s="76"/>
      <c r="HQ532" s="76"/>
      <c r="HR532" s="76"/>
      <c r="HS532" s="76"/>
      <c r="HT532" s="76"/>
      <c r="HU532" s="76"/>
      <c r="HV532" s="76"/>
      <c r="HW532" s="76"/>
      <c r="HX532" s="76"/>
      <c r="HY532" s="76"/>
      <c r="HZ532" s="76"/>
      <c r="IA532" s="76"/>
      <c r="IB532" s="76"/>
      <c r="IC532" s="76"/>
      <c r="ID532" s="76"/>
      <c r="IE532" s="76"/>
      <c r="IF532" s="76"/>
      <c r="IG532" s="76"/>
      <c r="IH532" s="76"/>
      <c r="II532" s="76"/>
      <c r="IJ532" s="76"/>
      <c r="IK532" s="76"/>
    </row>
    <row r="533" spans="1:245" s="125" customFormat="1">
      <c r="A533" s="19"/>
      <c r="B533" s="19"/>
      <c r="C533" s="19"/>
      <c r="D533" s="19"/>
      <c r="E533" s="89"/>
      <c r="F533" s="89"/>
      <c r="G533" s="19"/>
      <c r="H533" s="90"/>
      <c r="I533" s="90"/>
      <c r="J533" s="19"/>
      <c r="K533" s="19"/>
      <c r="L533" s="19"/>
      <c r="M533" s="19"/>
      <c r="N533" s="19"/>
      <c r="O533" s="19"/>
      <c r="P533" s="19"/>
      <c r="Q533" s="19"/>
      <c r="R533" s="141"/>
      <c r="S533" s="141"/>
      <c r="T533" s="141"/>
      <c r="U533" s="141"/>
      <c r="V533" s="141"/>
      <c r="W533" s="141"/>
      <c r="X533" s="141"/>
      <c r="Y533" s="141"/>
      <c r="Z533" s="19"/>
      <c r="AA533" s="19"/>
      <c r="AB533" s="19"/>
      <c r="AC533" s="593" t="str">
        <f>IF(R3="modal","RELATIVE BIAS","ABSOLUTE BIAS")</f>
        <v>RELATIVE BIAS</v>
      </c>
      <c r="AD533" s="594"/>
      <c r="AE533" s="595"/>
      <c r="AF533" s="118"/>
      <c r="AG533" s="118"/>
      <c r="AH533" s="118"/>
      <c r="AI533" s="118"/>
      <c r="AJ533" s="118"/>
      <c r="AK533" s="118"/>
      <c r="AL533" s="118"/>
      <c r="AM533" s="118"/>
      <c r="AN533" s="118"/>
      <c r="AO533" s="118"/>
      <c r="AP533" s="118"/>
      <c r="AQ533" s="19"/>
      <c r="AR533" s="8"/>
      <c r="AS533" s="19"/>
      <c r="AT533" s="19"/>
      <c r="AU533" s="19"/>
      <c r="AV533" s="19"/>
      <c r="AW533" s="19"/>
      <c r="AX533" s="19"/>
      <c r="AY533" s="19"/>
      <c r="AZ533" s="19"/>
      <c r="BA533" s="19"/>
      <c r="BB533" s="19"/>
      <c r="BC533" s="19"/>
      <c r="BQ533" s="12"/>
      <c r="BR533" s="12"/>
      <c r="BS533" s="12"/>
      <c r="BV533" s="76"/>
      <c r="BW533" s="76"/>
      <c r="BX533" s="76"/>
      <c r="BY533" s="76"/>
      <c r="BZ533" s="76"/>
      <c r="CA533" s="76"/>
      <c r="CB533" s="76"/>
      <c r="CC533" s="76"/>
      <c r="CD533" s="76"/>
      <c r="CE533" s="76"/>
      <c r="CF533" s="76"/>
      <c r="CG533" s="76"/>
      <c r="CH533" s="76"/>
      <c r="CI533" s="76"/>
      <c r="CJ533" s="76"/>
      <c r="CK533" s="76"/>
      <c r="CL533" s="76"/>
      <c r="CM533" s="76"/>
      <c r="CN533" s="76"/>
      <c r="CO533" s="76"/>
      <c r="CP533" s="76"/>
      <c r="CQ533" s="76"/>
      <c r="CR533" s="76"/>
      <c r="CS533" s="76"/>
      <c r="CT533" s="76"/>
      <c r="CU533" s="76"/>
      <c r="CV533" s="76"/>
      <c r="CW533" s="76"/>
      <c r="CX533" s="76"/>
      <c r="CY533" s="76"/>
      <c r="CZ533" s="76"/>
      <c r="DA533" s="76"/>
      <c r="DB533" s="76"/>
      <c r="DC533" s="76"/>
      <c r="DD533" s="76"/>
      <c r="DE533" s="76"/>
      <c r="DF533" s="76"/>
      <c r="DG533" s="76"/>
      <c r="DH533" s="76"/>
      <c r="DI533" s="76"/>
      <c r="DJ533" s="76"/>
      <c r="DK533" s="76"/>
      <c r="DL533" s="76"/>
      <c r="DM533" s="76"/>
      <c r="DN533" s="76"/>
      <c r="DO533" s="76"/>
      <c r="DP533" s="76"/>
      <c r="DQ533" s="76"/>
      <c r="DR533" s="76"/>
      <c r="DS533" s="76"/>
      <c r="DT533" s="76"/>
      <c r="DU533" s="76"/>
      <c r="DV533" s="76"/>
      <c r="DW533" s="76"/>
      <c r="DX533" s="76"/>
      <c r="DY533" s="76"/>
      <c r="DZ533" s="76"/>
      <c r="EA533" s="76"/>
      <c r="EB533" s="76"/>
      <c r="EC533" s="76"/>
      <c r="ED533" s="76"/>
      <c r="EE533" s="76"/>
      <c r="EF533" s="76"/>
      <c r="EG533" s="76"/>
      <c r="EH533" s="76"/>
      <c r="EI533" s="76"/>
      <c r="EJ533" s="76"/>
      <c r="EK533" s="76"/>
      <c r="EL533" s="76"/>
      <c r="EM533" s="76"/>
      <c r="EN533" s="76"/>
      <c r="EO533" s="76"/>
      <c r="EP533" s="76"/>
      <c r="EQ533" s="76"/>
      <c r="ER533" s="76"/>
      <c r="ES533" s="76"/>
      <c r="ET533" s="76"/>
      <c r="EU533" s="76"/>
      <c r="EV533" s="76"/>
      <c r="EW533" s="76"/>
      <c r="EX533" s="76"/>
      <c r="EY533" s="76"/>
      <c r="EZ533" s="76"/>
      <c r="FA533" s="76"/>
      <c r="FB533" s="76"/>
      <c r="FC533" s="76"/>
      <c r="FD533" s="76"/>
      <c r="FE533" s="76"/>
      <c r="FF533" s="76"/>
      <c r="FG533" s="76"/>
      <c r="FH533" s="76"/>
      <c r="FI533" s="76"/>
      <c r="FJ533" s="76"/>
      <c r="FK533" s="76"/>
      <c r="FL533" s="76"/>
      <c r="FM533" s="76"/>
      <c r="FN533" s="76"/>
      <c r="FO533" s="76"/>
      <c r="FP533" s="76"/>
      <c r="FQ533" s="76"/>
      <c r="FR533" s="76"/>
      <c r="FS533" s="76"/>
      <c r="FT533" s="76"/>
      <c r="FU533" s="76"/>
      <c r="FV533" s="76"/>
      <c r="FW533" s="76"/>
      <c r="FX533" s="76"/>
      <c r="FY533" s="76"/>
      <c r="FZ533" s="76"/>
      <c r="GA533" s="76"/>
      <c r="GB533" s="76"/>
      <c r="GC533" s="76"/>
      <c r="GD533" s="76"/>
      <c r="GE533" s="76"/>
      <c r="GF533" s="76"/>
      <c r="GG533" s="76"/>
      <c r="GH533" s="76"/>
      <c r="GI533" s="76"/>
      <c r="GJ533" s="76"/>
      <c r="GK533" s="76"/>
      <c r="GL533" s="76"/>
      <c r="GM533" s="76"/>
      <c r="GN533" s="76"/>
      <c r="GO533" s="76"/>
      <c r="GP533" s="76"/>
      <c r="GQ533" s="76"/>
      <c r="GR533" s="76"/>
      <c r="GS533" s="76"/>
      <c r="GT533" s="76"/>
      <c r="GU533" s="76"/>
      <c r="GV533" s="76"/>
      <c r="GW533" s="76"/>
      <c r="GX533" s="76"/>
      <c r="GY533" s="76"/>
      <c r="GZ533" s="76"/>
      <c r="HA533" s="76"/>
      <c r="HB533" s="76"/>
      <c r="HC533" s="76"/>
      <c r="HD533" s="76"/>
      <c r="HE533" s="76"/>
      <c r="HF533" s="76"/>
      <c r="HG533" s="76"/>
      <c r="HH533" s="76"/>
      <c r="HI533" s="76"/>
      <c r="HJ533" s="76"/>
      <c r="HK533" s="76"/>
      <c r="HL533" s="76"/>
      <c r="HM533" s="76"/>
      <c r="HN533" s="76"/>
      <c r="HO533" s="76"/>
      <c r="HP533" s="76"/>
      <c r="HQ533" s="76"/>
      <c r="HR533" s="76"/>
      <c r="HS533" s="76"/>
      <c r="HT533" s="76"/>
      <c r="HU533" s="76"/>
      <c r="HV533" s="76"/>
      <c r="HW533" s="76"/>
      <c r="HX533" s="76"/>
      <c r="HY533" s="76"/>
      <c r="HZ533" s="76"/>
      <c r="IA533" s="76"/>
      <c r="IB533" s="76"/>
      <c r="IC533" s="76"/>
      <c r="ID533" s="76"/>
      <c r="IE533" s="76"/>
      <c r="IF533" s="76"/>
      <c r="IG533" s="76"/>
      <c r="IH533" s="76"/>
      <c r="II533" s="76"/>
      <c r="IJ533" s="76"/>
      <c r="IK533" s="76"/>
    </row>
    <row r="534" spans="1:245" s="125" customFormat="1">
      <c r="A534" s="19"/>
      <c r="B534" s="19"/>
      <c r="C534" s="19"/>
      <c r="D534" s="19"/>
      <c r="E534" s="89"/>
      <c r="F534" s="89"/>
      <c r="G534" s="19"/>
      <c r="H534" s="90"/>
      <c r="I534" s="90"/>
      <c r="J534" s="19"/>
      <c r="K534" s="19"/>
      <c r="L534" s="19"/>
      <c r="M534" s="19"/>
      <c r="N534" s="19"/>
      <c r="O534" s="19"/>
      <c r="P534" s="19"/>
      <c r="Q534" s="19"/>
      <c r="R534" s="141"/>
      <c r="S534" s="141"/>
      <c r="T534" s="141"/>
      <c r="U534" s="141"/>
      <c r="V534" s="141"/>
      <c r="W534" s="141"/>
      <c r="X534" s="141"/>
      <c r="Y534" s="141"/>
      <c r="Z534" s="19"/>
      <c r="AA534" s="19"/>
      <c r="AB534" s="19"/>
      <c r="AC534" s="417" t="str">
        <f>$R$3</f>
        <v>MODAL</v>
      </c>
      <c r="AD534" s="158"/>
      <c r="AE534" s="159"/>
      <c r="AF534" s="159"/>
      <c r="AG534" s="159"/>
      <c r="AH534" s="159"/>
      <c r="AI534" s="159" t="s">
        <v>94</v>
      </c>
      <c r="AJ534" s="159"/>
      <c r="AK534" s="159"/>
      <c r="AL534" s="159"/>
      <c r="AM534" s="159"/>
      <c r="AN534" s="159"/>
      <c r="AO534" s="160"/>
      <c r="AP534" s="418" t="s">
        <v>5</v>
      </c>
      <c r="AQ534" s="19"/>
      <c r="AR534" s="8"/>
      <c r="AS534" s="19"/>
      <c r="AT534" s="19"/>
      <c r="AU534" s="19"/>
      <c r="AV534" s="19"/>
      <c r="AW534" s="19"/>
      <c r="AX534" s="19"/>
      <c r="AY534" s="19"/>
      <c r="AZ534" s="19"/>
      <c r="BA534" s="19"/>
      <c r="BB534" s="19"/>
      <c r="BC534" s="19"/>
      <c r="BQ534" s="12"/>
      <c r="BR534" s="12"/>
      <c r="BS534" s="12"/>
      <c r="BV534" s="76"/>
      <c r="BW534" s="76"/>
      <c r="BX534" s="76"/>
      <c r="BY534" s="76"/>
      <c r="BZ534" s="76"/>
      <c r="CA534" s="76"/>
      <c r="CB534" s="76"/>
      <c r="CC534" s="76"/>
      <c r="CD534" s="76"/>
      <c r="CE534" s="76"/>
      <c r="CF534" s="76"/>
      <c r="CG534" s="76"/>
      <c r="CH534" s="76"/>
      <c r="CI534" s="76"/>
      <c r="CJ534" s="76"/>
      <c r="CK534" s="76"/>
      <c r="CL534" s="76"/>
      <c r="CM534" s="76"/>
      <c r="CN534" s="76"/>
      <c r="CO534" s="76"/>
      <c r="CP534" s="76"/>
      <c r="CQ534" s="76"/>
      <c r="CR534" s="76"/>
      <c r="CS534" s="76"/>
      <c r="CT534" s="76"/>
      <c r="CU534" s="76"/>
      <c r="CV534" s="76"/>
      <c r="CW534" s="76"/>
      <c r="CX534" s="76"/>
      <c r="CY534" s="76"/>
      <c r="CZ534" s="76"/>
      <c r="DA534" s="76"/>
      <c r="DB534" s="76"/>
      <c r="DC534" s="76"/>
      <c r="DD534" s="76"/>
      <c r="DE534" s="76"/>
      <c r="DF534" s="76"/>
      <c r="DG534" s="76"/>
      <c r="DH534" s="76"/>
      <c r="DI534" s="76"/>
      <c r="DJ534" s="76"/>
      <c r="DK534" s="76"/>
      <c r="DL534" s="76"/>
      <c r="DM534" s="76"/>
      <c r="DN534" s="76"/>
      <c r="DO534" s="76"/>
      <c r="DP534" s="76"/>
      <c r="DQ534" s="76"/>
      <c r="DR534" s="76"/>
      <c r="DS534" s="76"/>
      <c r="DT534" s="76"/>
      <c r="DU534" s="76"/>
      <c r="DV534" s="76"/>
      <c r="DW534" s="76"/>
      <c r="DX534" s="76"/>
      <c r="DY534" s="76"/>
      <c r="DZ534" s="76"/>
      <c r="EA534" s="76"/>
      <c r="EB534" s="76"/>
      <c r="EC534" s="76"/>
      <c r="ED534" s="76"/>
      <c r="EE534" s="76"/>
      <c r="EF534" s="76"/>
      <c r="EG534" s="76"/>
      <c r="EH534" s="76"/>
      <c r="EI534" s="76"/>
      <c r="EJ534" s="76"/>
      <c r="EK534" s="76"/>
      <c r="EL534" s="76"/>
      <c r="EM534" s="76"/>
      <c r="EN534" s="76"/>
      <c r="EO534" s="76"/>
      <c r="EP534" s="76"/>
      <c r="EQ534" s="76"/>
      <c r="ER534" s="76"/>
      <c r="ES534" s="76"/>
      <c r="ET534" s="76"/>
      <c r="EU534" s="76"/>
      <c r="EV534" s="76"/>
      <c r="EW534" s="76"/>
      <c r="EX534" s="76"/>
      <c r="EY534" s="76"/>
      <c r="EZ534" s="76"/>
      <c r="FA534" s="76"/>
      <c r="FB534" s="76"/>
      <c r="FC534" s="76"/>
      <c r="FD534" s="76"/>
      <c r="FE534" s="76"/>
      <c r="FF534" s="76"/>
      <c r="FG534" s="76"/>
      <c r="FH534" s="76"/>
      <c r="FI534" s="76"/>
      <c r="FJ534" s="76"/>
      <c r="FK534" s="76"/>
      <c r="FL534" s="76"/>
      <c r="FM534" s="76"/>
      <c r="FN534" s="76"/>
      <c r="FO534" s="76"/>
      <c r="FP534" s="76"/>
      <c r="FQ534" s="76"/>
      <c r="FR534" s="76"/>
      <c r="FS534" s="76"/>
      <c r="FT534" s="76"/>
      <c r="FU534" s="76"/>
      <c r="FV534" s="76"/>
      <c r="FW534" s="76"/>
      <c r="FX534" s="76"/>
      <c r="FY534" s="76"/>
      <c r="FZ534" s="76"/>
      <c r="GA534" s="76"/>
      <c r="GB534" s="76"/>
      <c r="GC534" s="76"/>
      <c r="GD534" s="76"/>
      <c r="GE534" s="76"/>
      <c r="GF534" s="76"/>
      <c r="GG534" s="76"/>
      <c r="GH534" s="76"/>
      <c r="GI534" s="76"/>
      <c r="GJ534" s="76"/>
      <c r="GK534" s="76"/>
      <c r="GL534" s="76"/>
      <c r="GM534" s="76"/>
      <c r="GN534" s="76"/>
      <c r="GO534" s="76"/>
      <c r="GP534" s="76"/>
      <c r="GQ534" s="76"/>
      <c r="GR534" s="76"/>
      <c r="GS534" s="76"/>
      <c r="GT534" s="76"/>
      <c r="GU534" s="76"/>
      <c r="GV534" s="76"/>
      <c r="GW534" s="76"/>
      <c r="GX534" s="76"/>
      <c r="GY534" s="76"/>
      <c r="GZ534" s="76"/>
      <c r="HA534" s="76"/>
      <c r="HB534" s="76"/>
      <c r="HC534" s="76"/>
      <c r="HD534" s="76"/>
      <c r="HE534" s="76"/>
      <c r="HF534" s="76"/>
      <c r="HG534" s="76"/>
      <c r="HH534" s="76"/>
      <c r="HI534" s="76"/>
      <c r="HJ534" s="76"/>
      <c r="HK534" s="76"/>
      <c r="HL534" s="76"/>
      <c r="HM534" s="76"/>
      <c r="HN534" s="76"/>
      <c r="HO534" s="76"/>
      <c r="HP534" s="76"/>
      <c r="HQ534" s="76"/>
      <c r="HR534" s="76"/>
      <c r="HS534" s="76"/>
      <c r="HT534" s="76"/>
      <c r="HU534" s="76"/>
      <c r="HV534" s="76"/>
      <c r="HW534" s="76"/>
      <c r="HX534" s="76"/>
      <c r="HY534" s="76"/>
      <c r="HZ534" s="76"/>
      <c r="IA534" s="76"/>
      <c r="IB534" s="76"/>
      <c r="IC534" s="76"/>
      <c r="ID534" s="76"/>
      <c r="IE534" s="76"/>
      <c r="IF534" s="76"/>
      <c r="IG534" s="76"/>
      <c r="IH534" s="76"/>
      <c r="II534" s="76"/>
      <c r="IJ534" s="76"/>
      <c r="IK534" s="76"/>
    </row>
    <row r="535" spans="1:245" s="125" customFormat="1">
      <c r="A535" s="19"/>
      <c r="B535" s="19"/>
      <c r="C535" s="19"/>
      <c r="D535" s="19"/>
      <c r="E535" s="89"/>
      <c r="F535" s="89"/>
      <c r="G535" s="19"/>
      <c r="H535" s="90"/>
      <c r="I535" s="90"/>
      <c r="J535" s="19"/>
      <c r="K535" s="19"/>
      <c r="L535" s="19"/>
      <c r="M535" s="19"/>
      <c r="N535" s="19"/>
      <c r="O535" s="19"/>
      <c r="P535" s="19"/>
      <c r="Q535" s="19"/>
      <c r="R535" s="141"/>
      <c r="S535" s="141"/>
      <c r="T535" s="141"/>
      <c r="U535" s="141"/>
      <c r="V535" s="141"/>
      <c r="W535" s="141"/>
      <c r="X535" s="141"/>
      <c r="Y535" s="141"/>
      <c r="Z535" s="19"/>
      <c r="AA535" s="19"/>
      <c r="AB535" s="19"/>
      <c r="AC535" s="419" t="str">
        <f>$R$4</f>
        <v>(R1-R5)</v>
      </c>
      <c r="AD535" s="420" t="str">
        <f t="shared" ref="AD535:AO535" si="63">AD469</f>
        <v>N6313, E0525</v>
      </c>
      <c r="AE535" s="421" t="str">
        <f t="shared" si="63"/>
        <v>N6724, E1123</v>
      </c>
      <c r="AF535" s="421" t="str">
        <f t="shared" si="63"/>
        <v>N6235, E0505</v>
      </c>
      <c r="AG535" s="421" t="str">
        <f t="shared" si="63"/>
        <v>H</v>
      </c>
      <c r="AH535" s="421" t="str">
        <f t="shared" si="63"/>
        <v>I</v>
      </c>
      <c r="AI535" s="421" t="str">
        <f t="shared" si="63"/>
        <v>H</v>
      </c>
      <c r="AJ535" s="421" t="str">
        <f t="shared" si="63"/>
        <v>I</v>
      </c>
      <c r="AK535" s="421" t="str">
        <f t="shared" si="63"/>
        <v>H</v>
      </c>
      <c r="AL535" s="421" t="str">
        <f t="shared" si="63"/>
        <v>I</v>
      </c>
      <c r="AM535" s="421" t="str">
        <f t="shared" si="63"/>
        <v>J</v>
      </c>
      <c r="AN535" s="421" t="str">
        <f t="shared" si="63"/>
        <v>K</v>
      </c>
      <c r="AO535" s="422" t="str">
        <f t="shared" si="63"/>
        <v>L</v>
      </c>
      <c r="AP535" s="423" t="s">
        <v>91</v>
      </c>
      <c r="AQ535" s="19"/>
      <c r="AR535" s="8"/>
      <c r="AS535" s="19"/>
      <c r="AT535" s="19"/>
      <c r="AU535" s="19"/>
      <c r="AV535" s="19"/>
      <c r="AW535" s="19"/>
      <c r="AX535" s="19"/>
      <c r="AY535" s="19"/>
      <c r="AZ535" s="19"/>
      <c r="BA535" s="19"/>
      <c r="BB535" s="19"/>
      <c r="BC535" s="19"/>
      <c r="BQ535" s="12"/>
      <c r="BR535" s="12"/>
      <c r="BS535" s="12"/>
      <c r="BV535" s="76"/>
      <c r="BW535" s="76"/>
      <c r="BX535" s="76"/>
      <c r="BY535" s="76"/>
      <c r="BZ535" s="76"/>
      <c r="CA535" s="76"/>
      <c r="CB535" s="76"/>
      <c r="CC535" s="76"/>
      <c r="CD535" s="76"/>
      <c r="CE535" s="76"/>
      <c r="CF535" s="76"/>
      <c r="CG535" s="76"/>
      <c r="CH535" s="76"/>
      <c r="CI535" s="76"/>
      <c r="CJ535" s="76"/>
      <c r="CK535" s="76"/>
      <c r="CL535" s="76"/>
      <c r="CM535" s="76"/>
      <c r="CN535" s="76"/>
      <c r="CO535" s="76"/>
      <c r="CP535" s="76"/>
      <c r="CQ535" s="76"/>
      <c r="CR535" s="76"/>
      <c r="CS535" s="76"/>
      <c r="CT535" s="76"/>
      <c r="CU535" s="76"/>
      <c r="CV535" s="76"/>
      <c r="CW535" s="76"/>
      <c r="CX535" s="76"/>
      <c r="CY535" s="76"/>
      <c r="CZ535" s="76"/>
      <c r="DA535" s="76"/>
      <c r="DB535" s="76"/>
      <c r="DC535" s="76"/>
      <c r="DD535" s="76"/>
      <c r="DE535" s="76"/>
      <c r="DF535" s="76"/>
      <c r="DG535" s="76"/>
      <c r="DH535" s="76"/>
      <c r="DI535" s="76"/>
      <c r="DJ535" s="76"/>
      <c r="DK535" s="76"/>
      <c r="DL535" s="76"/>
      <c r="DM535" s="76"/>
      <c r="DN535" s="76"/>
      <c r="DO535" s="76"/>
      <c r="DP535" s="76"/>
      <c r="DQ535" s="76"/>
      <c r="DR535" s="76"/>
      <c r="DS535" s="76"/>
      <c r="DT535" s="76"/>
      <c r="DU535" s="76"/>
      <c r="DV535" s="76"/>
      <c r="DW535" s="76"/>
      <c r="DX535" s="76"/>
      <c r="DY535" s="76"/>
      <c r="DZ535" s="76"/>
      <c r="EA535" s="76"/>
      <c r="EB535" s="76"/>
      <c r="EC535" s="76"/>
      <c r="ED535" s="76"/>
      <c r="EE535" s="76"/>
      <c r="EF535" s="76"/>
      <c r="EG535" s="76"/>
      <c r="EH535" s="76"/>
      <c r="EI535" s="76"/>
      <c r="EJ535" s="76"/>
      <c r="EK535" s="76"/>
      <c r="EL535" s="76"/>
      <c r="EM535" s="76"/>
      <c r="EN535" s="76"/>
      <c r="EO535" s="76"/>
      <c r="EP535" s="76"/>
      <c r="EQ535" s="76"/>
      <c r="ER535" s="76"/>
      <c r="ES535" s="76"/>
      <c r="ET535" s="76"/>
      <c r="EU535" s="76"/>
      <c r="EV535" s="76"/>
      <c r="EW535" s="76"/>
      <c r="EX535" s="76"/>
      <c r="EY535" s="76"/>
      <c r="EZ535" s="76"/>
      <c r="FA535" s="76"/>
      <c r="FB535" s="76"/>
      <c r="FC535" s="76"/>
      <c r="FD535" s="76"/>
      <c r="FE535" s="76"/>
      <c r="FF535" s="76"/>
      <c r="FG535" s="76"/>
      <c r="FH535" s="76"/>
      <c r="FI535" s="76"/>
      <c r="FJ535" s="76"/>
      <c r="FK535" s="76"/>
      <c r="FL535" s="76"/>
      <c r="FM535" s="76"/>
      <c r="FN535" s="76"/>
      <c r="FO535" s="76"/>
      <c r="FP535" s="76"/>
      <c r="FQ535" s="76"/>
      <c r="FR535" s="76"/>
      <c r="FS535" s="76"/>
      <c r="FT535" s="76"/>
      <c r="FU535" s="76"/>
      <c r="FV535" s="76"/>
      <c r="FW535" s="76"/>
      <c r="FX535" s="76"/>
      <c r="FY535" s="76"/>
      <c r="FZ535" s="76"/>
      <c r="GA535" s="76"/>
      <c r="GB535" s="76"/>
      <c r="GC535" s="76"/>
      <c r="GD535" s="76"/>
      <c r="GE535" s="76"/>
      <c r="GF535" s="76"/>
      <c r="GG535" s="76"/>
      <c r="GH535" s="76"/>
      <c r="GI535" s="76"/>
      <c r="GJ535" s="76"/>
      <c r="GK535" s="76"/>
      <c r="GL535" s="76"/>
      <c r="GM535" s="76"/>
      <c r="GN535" s="76"/>
      <c r="GO535" s="76"/>
      <c r="GP535" s="76"/>
      <c r="GQ535" s="76"/>
      <c r="GR535" s="76"/>
      <c r="GS535" s="76"/>
      <c r="GT535" s="76"/>
      <c r="GU535" s="76"/>
      <c r="GV535" s="76"/>
      <c r="GW535" s="76"/>
      <c r="GX535" s="76"/>
      <c r="GY535" s="76"/>
      <c r="GZ535" s="76"/>
      <c r="HA535" s="76"/>
      <c r="HB535" s="76"/>
      <c r="HC535" s="76"/>
      <c r="HD535" s="76"/>
      <c r="HE535" s="76"/>
      <c r="HF535" s="76"/>
      <c r="HG535" s="76"/>
      <c r="HH535" s="76"/>
      <c r="HI535" s="76"/>
      <c r="HJ535" s="76"/>
      <c r="HK535" s="76"/>
      <c r="HL535" s="76"/>
      <c r="HM535" s="76"/>
      <c r="HN535" s="76"/>
      <c r="HO535" s="76"/>
      <c r="HP535" s="76"/>
      <c r="HQ535" s="76"/>
      <c r="HR535" s="76"/>
      <c r="HS535" s="76"/>
      <c r="HT535" s="76"/>
      <c r="HU535" s="76"/>
      <c r="HV535" s="76"/>
      <c r="HW535" s="76"/>
      <c r="HX535" s="76"/>
      <c r="HY535" s="76"/>
      <c r="HZ535" s="76"/>
      <c r="IA535" s="76"/>
      <c r="IB535" s="76"/>
      <c r="IC535" s="76"/>
      <c r="ID535" s="76"/>
      <c r="IE535" s="76"/>
      <c r="IF535" s="76"/>
      <c r="IG535" s="76"/>
      <c r="IH535" s="76"/>
      <c r="II535" s="76"/>
      <c r="IJ535" s="76"/>
      <c r="IK535" s="76"/>
    </row>
    <row r="536" spans="1:245" s="125" customFormat="1">
      <c r="A536" s="19"/>
      <c r="B536" s="19"/>
      <c r="C536" s="19"/>
      <c r="D536" s="19"/>
      <c r="E536" s="89"/>
      <c r="F536" s="89"/>
      <c r="G536" s="19"/>
      <c r="H536" s="90"/>
      <c r="I536" s="90"/>
      <c r="J536" s="19"/>
      <c r="K536" s="19"/>
      <c r="L536" s="19"/>
      <c r="M536" s="19"/>
      <c r="N536" s="19"/>
      <c r="O536" s="19"/>
      <c r="P536" s="19"/>
      <c r="Q536" s="19"/>
      <c r="R536" s="141"/>
      <c r="S536" s="141"/>
      <c r="T536" s="141"/>
      <c r="U536" s="141"/>
      <c r="V536" s="141"/>
      <c r="W536" s="141"/>
      <c r="X536" s="141"/>
      <c r="Y536" s="141"/>
      <c r="Z536" s="19"/>
      <c r="AA536" s="19"/>
      <c r="AB536" s="19"/>
      <c r="AC536" s="399">
        <v>0</v>
      </c>
      <c r="AD536" s="385" t="str">
        <f t="array" ref="AD536">IF(COUNT(IF($R$5:$R$84=$AC536,IF($A$5:$A$84=AD$535,$R$5:$R$84,""),""))=0,"-",AVERAGE(IF($R$5:$R$84=$AC536,IF($A$5:$A$84=AD$535,$H$5:$Q$84,"")))-$AC536)</f>
        <v>-</v>
      </c>
      <c r="AE536" s="385" t="str">
        <f t="array" ref="AE536">IF(COUNT(IF($R$5:$R$84=$AC536,IF($A$5:$A$84=AE$535,$R$5:$R$84,""),""))=0,"-",AVERAGE(IF($R$5:$R$84=$AC536,IF($A$5:$A$84=AE$535,$H$5:$Q$84,"")))-$AC536)</f>
        <v>-</v>
      </c>
      <c r="AF536" s="385" t="str">
        <f t="array" ref="AF536">IF(COUNT(IF($R$5:$R$84=$AC536,IF($A$5:$A$84=AF$535,$R$5:$R$84,""),""))=0,"-",AVERAGE(IF($R$5:$R$84=$AC536,IF($A$5:$A$84=AF$535,$H$5:$Q$84,"")))-$AC536)</f>
        <v>-</v>
      </c>
      <c r="AG536" s="385" t="str">
        <f t="array" ref="AG536">IF(COUNT(IF($R$5:$R$84=$AC536,IF($A$5:$A$84=AG$535,$R$5:$R$84,""),""))=0,"-",AVERAGE(IF($R$5:$R$84=$AC536,IF($A$5:$A$84=AG$535,$H$5:$Q$84,"")))-$AC536)</f>
        <v>-</v>
      </c>
      <c r="AH536" s="385" t="str">
        <f t="array" ref="AH536">IF(COUNT(IF($R$5:$R$84=$AC536,IF($A$5:$A$84=AH$535,$R$5:$R$84,""),""))=0,"-",AVERAGE(IF($R$5:$R$84=$AC536,IF($A$5:$A$84=AH$535,$H$5:$Q$84,"")))-$AC536)</f>
        <v>-</v>
      </c>
      <c r="AI536" s="385" t="str">
        <f t="array" ref="AI536">IF(COUNT(IF($R$5:$R$84=$AC536,IF($A$5:$A$84=AI$535,$R$5:$R$84,""),""))=0,"-",AVERAGE(IF($R$5:$R$84=$AC536,IF($A$5:$A$84=AI$535,$H$5:$Q$84,"")))-$AC536)</f>
        <v>-</v>
      </c>
      <c r="AJ536" s="385" t="str">
        <f t="array" ref="AJ536">IF(COUNT(IF($R$5:$R$84=$AC536,IF($A$5:$A$84=AJ$535,$R$5:$R$84,""),""))=0,"-",AVERAGE(IF($R$5:$R$84=$AC536,IF($A$5:$A$84=AJ$535,$H$5:$Q$84,"")))-$AC536)</f>
        <v>-</v>
      </c>
      <c r="AK536" s="385" t="str">
        <f t="array" ref="AK536">IF(COUNT(IF($R$5:$R$84=$AC536,IF($A$5:$A$84=AK$535,$R$5:$R$84,""),""))=0,"-",AVERAGE(IF($R$5:$R$84=$AC536,IF($A$5:$A$84=AK$535,$H$5:$Q$84,"")))-$AC536)</f>
        <v>-</v>
      </c>
      <c r="AL536" s="385" t="str">
        <f t="array" ref="AL536">IF(COUNT(IF($R$5:$R$84=$AC536,IF($A$5:$A$84=AL$535,$R$5:$R$84,""),""))=0,"-",AVERAGE(IF($R$5:$R$84=$AC536,IF($A$5:$A$84=AL$535,$H$5:$Q$84,"")))-$AC536)</f>
        <v>-</v>
      </c>
      <c r="AM536" s="385" t="str">
        <f t="array" ref="AM536">IF(COUNT(IF($R$5:$R$84=$AC536,IF($A$5:$A$84=AM$535,$R$5:$R$84,""),""))=0,"-",AVERAGE(IF($R$5:$R$84=$AC536,IF($A$5:$A$84=AM$535,$H$5:$Q$84,"")))-$AC536)</f>
        <v>-</v>
      </c>
      <c r="AN536" s="385" t="str">
        <f t="array" ref="AN536">IF(COUNT(IF($R$5:$R$84=$AC536,IF($A$5:$A$84=AN$535,$R$5:$R$84,""),""))=0,"-",AVERAGE(IF($R$5:$R$84=$AC536,IF($A$5:$A$84=AN$535,$H$5:$Q$84,"")))-$AC536)</f>
        <v>-</v>
      </c>
      <c r="AO536" s="385" t="str">
        <f t="array" ref="AO536">IF(COUNT(IF($R$5:$R$84=$AC536,IF($A$5:$A$84=AO$535,$R$5:$R$84,""),""))=0,"-",AVERAGE(IF($R$5:$R$84=$AC536,IF($A$5:$A$84=AO$535,$H$5:$Q$84,"")))-$AC536)</f>
        <v>-</v>
      </c>
      <c r="AP536" s="386" t="str">
        <f t="array" ref="AP536">IF(COUNT(AD536:AO536)=0,"-",AVERAGE(IF($R$5:$R$84=$AC536,$H$5:$Q$84,""))-$AC536)</f>
        <v>-</v>
      </c>
      <c r="AQ536" s="19"/>
      <c r="AR536" s="8"/>
      <c r="AS536" s="19"/>
      <c r="AT536" s="19"/>
      <c r="AU536" s="19"/>
      <c r="AV536" s="19"/>
      <c r="AW536" s="19"/>
      <c r="AX536" s="19"/>
      <c r="AY536" s="19"/>
      <c r="AZ536" s="19"/>
      <c r="BA536" s="19"/>
      <c r="BB536" s="19"/>
      <c r="BC536" s="19"/>
      <c r="BQ536" s="12"/>
      <c r="BR536" s="12"/>
      <c r="BS536" s="12"/>
      <c r="BV536" s="76"/>
      <c r="BW536" s="76"/>
      <c r="BX536" s="76"/>
      <c r="BY536" s="76"/>
      <c r="BZ536" s="76"/>
      <c r="CA536" s="76"/>
      <c r="CB536" s="76"/>
      <c r="CC536" s="76"/>
      <c r="CD536" s="76"/>
      <c r="CE536" s="76"/>
      <c r="CF536" s="76"/>
      <c r="CG536" s="76"/>
      <c r="CH536" s="76"/>
      <c r="CI536" s="76"/>
      <c r="CJ536" s="76"/>
      <c r="CK536" s="76"/>
      <c r="CL536" s="76"/>
      <c r="CM536" s="76"/>
      <c r="CN536" s="76"/>
      <c r="CO536" s="76"/>
      <c r="CP536" s="76"/>
      <c r="CQ536" s="76"/>
      <c r="CR536" s="76"/>
      <c r="CS536" s="76"/>
      <c r="CT536" s="76"/>
      <c r="CU536" s="76"/>
      <c r="CV536" s="76"/>
      <c r="CW536" s="76"/>
      <c r="CX536" s="76"/>
      <c r="CY536" s="76"/>
      <c r="CZ536" s="76"/>
      <c r="DA536" s="76"/>
      <c r="DB536" s="76"/>
      <c r="DC536" s="76"/>
      <c r="DD536" s="76"/>
      <c r="DE536" s="76"/>
      <c r="DF536" s="76"/>
      <c r="DG536" s="76"/>
      <c r="DH536" s="76"/>
      <c r="DI536" s="76"/>
      <c r="DJ536" s="76"/>
      <c r="DK536" s="76"/>
      <c r="DL536" s="76"/>
      <c r="DM536" s="76"/>
      <c r="DN536" s="76"/>
      <c r="DO536" s="76"/>
      <c r="DP536" s="76"/>
      <c r="DQ536" s="76"/>
      <c r="DR536" s="76"/>
      <c r="DS536" s="76"/>
      <c r="DT536" s="76"/>
      <c r="DU536" s="76"/>
      <c r="DV536" s="76"/>
      <c r="DW536" s="76"/>
      <c r="DX536" s="76"/>
      <c r="DY536" s="76"/>
      <c r="DZ536" s="76"/>
      <c r="EA536" s="76"/>
      <c r="EB536" s="76"/>
      <c r="EC536" s="76"/>
      <c r="ED536" s="76"/>
      <c r="EE536" s="76"/>
      <c r="EF536" s="76"/>
      <c r="EG536" s="76"/>
      <c r="EH536" s="76"/>
      <c r="EI536" s="76"/>
      <c r="EJ536" s="76"/>
      <c r="EK536" s="76"/>
      <c r="EL536" s="76"/>
      <c r="EM536" s="76"/>
      <c r="EN536" s="76"/>
      <c r="EO536" s="76"/>
      <c r="EP536" s="76"/>
      <c r="EQ536" s="76"/>
      <c r="ER536" s="76"/>
      <c r="ES536" s="76"/>
      <c r="ET536" s="76"/>
      <c r="EU536" s="76"/>
      <c r="EV536" s="76"/>
      <c r="EW536" s="76"/>
      <c r="EX536" s="76"/>
      <c r="EY536" s="76"/>
      <c r="EZ536" s="76"/>
      <c r="FA536" s="76"/>
      <c r="FB536" s="76"/>
      <c r="FC536" s="76"/>
      <c r="FD536" s="76"/>
      <c r="FE536" s="76"/>
      <c r="FF536" s="76"/>
      <c r="FG536" s="76"/>
      <c r="FH536" s="76"/>
      <c r="FI536" s="76"/>
      <c r="FJ536" s="76"/>
      <c r="FK536" s="76"/>
      <c r="FL536" s="76"/>
      <c r="FM536" s="76"/>
      <c r="FN536" s="76"/>
      <c r="FO536" s="76"/>
      <c r="FP536" s="76"/>
      <c r="FQ536" s="76"/>
      <c r="FR536" s="76"/>
      <c r="FS536" s="76"/>
      <c r="FT536" s="76"/>
      <c r="FU536" s="76"/>
      <c r="FV536" s="76"/>
      <c r="FW536" s="76"/>
      <c r="FX536" s="76"/>
      <c r="FY536" s="76"/>
      <c r="FZ536" s="76"/>
      <c r="GA536" s="76"/>
      <c r="GB536" s="76"/>
      <c r="GC536" s="76"/>
      <c r="GD536" s="76"/>
      <c r="GE536" s="76"/>
      <c r="GF536" s="76"/>
      <c r="GG536" s="76"/>
      <c r="GH536" s="76"/>
      <c r="GI536" s="76"/>
      <c r="GJ536" s="76"/>
      <c r="GK536" s="76"/>
      <c r="GL536" s="76"/>
      <c r="GM536" s="76"/>
      <c r="GN536" s="76"/>
      <c r="GO536" s="76"/>
      <c r="GP536" s="76"/>
      <c r="GQ536" s="76"/>
      <c r="GR536" s="76"/>
      <c r="GS536" s="76"/>
      <c r="GT536" s="76"/>
      <c r="GU536" s="76"/>
      <c r="GV536" s="76"/>
      <c r="GW536" s="76"/>
      <c r="GX536" s="76"/>
      <c r="GY536" s="76"/>
      <c r="GZ536" s="76"/>
      <c r="HA536" s="76"/>
      <c r="HB536" s="76"/>
      <c r="HC536" s="76"/>
      <c r="HD536" s="76"/>
      <c r="HE536" s="76"/>
      <c r="HF536" s="76"/>
      <c r="HG536" s="76"/>
      <c r="HH536" s="76"/>
      <c r="HI536" s="76"/>
      <c r="HJ536" s="76"/>
      <c r="HK536" s="76"/>
      <c r="HL536" s="76"/>
      <c r="HM536" s="76"/>
      <c r="HN536" s="76"/>
      <c r="HO536" s="76"/>
      <c r="HP536" s="76"/>
      <c r="HQ536" s="76"/>
      <c r="HR536" s="76"/>
      <c r="HS536" s="76"/>
      <c r="HT536" s="76"/>
      <c r="HU536" s="76"/>
      <c r="HV536" s="76"/>
      <c r="HW536" s="76"/>
      <c r="HX536" s="76"/>
      <c r="HY536" s="76"/>
      <c r="HZ536" s="76"/>
      <c r="IA536" s="76"/>
      <c r="IB536" s="76"/>
      <c r="IC536" s="76"/>
      <c r="ID536" s="76"/>
      <c r="IE536" s="76"/>
      <c r="IF536" s="76"/>
      <c r="IG536" s="76"/>
      <c r="IH536" s="76"/>
      <c r="II536" s="76"/>
      <c r="IJ536" s="76"/>
      <c r="IK536" s="76"/>
    </row>
    <row r="537" spans="1:245" s="125" customFormat="1">
      <c r="A537" s="19"/>
      <c r="B537" s="19"/>
      <c r="C537" s="19"/>
      <c r="D537" s="19"/>
      <c r="E537" s="89"/>
      <c r="F537" s="89"/>
      <c r="G537" s="19"/>
      <c r="H537" s="90"/>
      <c r="I537" s="90"/>
      <c r="J537" s="19"/>
      <c r="K537" s="19"/>
      <c r="L537" s="19"/>
      <c r="M537" s="19"/>
      <c r="N537" s="19"/>
      <c r="O537" s="19"/>
      <c r="P537" s="19"/>
      <c r="Q537" s="19"/>
      <c r="R537" s="141"/>
      <c r="S537" s="141"/>
      <c r="T537" s="141"/>
      <c r="U537" s="141"/>
      <c r="V537" s="141"/>
      <c r="W537" s="141"/>
      <c r="X537" s="141"/>
      <c r="Y537" s="141"/>
      <c r="Z537" s="19"/>
      <c r="AA537" s="19"/>
      <c r="AB537" s="19"/>
      <c r="AC537" s="377">
        <v>1</v>
      </c>
      <c r="AD537" s="385" t="str">
        <f t="array" ref="AD537">IF(COUNT(IF($R$5:$R$84=$AC537,IF($A$5:$A$84=AD$535,$R$5:$R$84,""),""))=0,"-",AVERAGE(IF($R$5:$R$84=$AC537,IF($A$5:$A$84=AD$535,$H$5:$Q$84,"")))-$AC537)</f>
        <v>-</v>
      </c>
      <c r="AE537" s="385" t="str">
        <f t="array" ref="AE537">IF(COUNT(IF($R$5:$R$84=$AC537,IF($A$5:$A$84=AE$535,$R$5:$R$84,""),""))=0,"-",AVERAGE(IF($R$5:$R$84=$AC537,IF($A$5:$A$84=AE$535,$H$5:$Q$84,"")))-$AC537)</f>
        <v>-</v>
      </c>
      <c r="AF537" s="385" t="str">
        <f t="array" ref="AF537">IF(COUNT(IF($R$5:$R$84=$AC537,IF($A$5:$A$84=AF$535,$R$5:$R$84,""),""))=0,"-",AVERAGE(IF($R$5:$R$84=$AC537,IF($A$5:$A$84=AF$535,$H$5:$Q$84,"")))-$AC537)</f>
        <v>-</v>
      </c>
      <c r="AG537" s="385" t="str">
        <f t="array" ref="AG537">IF(COUNT(IF($R$5:$R$84=$AC537,IF($A$5:$A$84=AG$535,$R$5:$R$84,""),""))=0,"-",AVERAGE(IF($R$5:$R$84=$AC537,IF($A$5:$A$84=AG$535,$H$5:$Q$84,"")))-$AC537)</f>
        <v>-</v>
      </c>
      <c r="AH537" s="385" t="str">
        <f t="array" ref="AH537">IF(COUNT(IF($R$5:$R$84=$AC537,IF($A$5:$A$84=AH$535,$R$5:$R$84,""),""))=0,"-",AVERAGE(IF($R$5:$R$84=$AC537,IF($A$5:$A$84=AH$535,$H$5:$Q$84,"")))-$AC537)</f>
        <v>-</v>
      </c>
      <c r="AI537" s="385" t="str">
        <f t="array" ref="AI537">IF(COUNT(IF($R$5:$R$84=$AC537,IF($A$5:$A$84=AI$535,$R$5:$R$84,""),""))=0,"-",AVERAGE(IF($R$5:$R$84=$AC537,IF($A$5:$A$84=AI$535,$H$5:$Q$84,"")))-$AC537)</f>
        <v>-</v>
      </c>
      <c r="AJ537" s="385" t="str">
        <f t="array" ref="AJ537">IF(COUNT(IF($R$5:$R$84=$AC537,IF($A$5:$A$84=AJ$535,$R$5:$R$84,""),""))=0,"-",AVERAGE(IF($R$5:$R$84=$AC537,IF($A$5:$A$84=AJ$535,$H$5:$Q$84,"")))-$AC537)</f>
        <v>-</v>
      </c>
      <c r="AK537" s="385" t="str">
        <f t="array" ref="AK537">IF(COUNT(IF($R$5:$R$84=$AC537,IF($A$5:$A$84=AK$535,$R$5:$R$84,""),""))=0,"-",AVERAGE(IF($R$5:$R$84=$AC537,IF($A$5:$A$84=AK$535,$H$5:$Q$84,"")))-$AC537)</f>
        <v>-</v>
      </c>
      <c r="AL537" s="385" t="str">
        <f t="array" ref="AL537">IF(COUNT(IF($R$5:$R$84=$AC537,IF($A$5:$A$84=AL$535,$R$5:$R$84,""),""))=0,"-",AVERAGE(IF($R$5:$R$84=$AC537,IF($A$5:$A$84=AL$535,$H$5:$Q$84,"")))-$AC537)</f>
        <v>-</v>
      </c>
      <c r="AM537" s="385" t="str">
        <f t="array" ref="AM537">IF(COUNT(IF($R$5:$R$84=$AC537,IF($A$5:$A$84=AM$535,$R$5:$R$84,""),""))=0,"-",AVERAGE(IF($R$5:$R$84=$AC537,IF($A$5:$A$84=AM$535,$H$5:$Q$84,"")))-$AC537)</f>
        <v>-</v>
      </c>
      <c r="AN537" s="385" t="str">
        <f t="array" ref="AN537">IF(COUNT(IF($R$5:$R$84=$AC537,IF($A$5:$A$84=AN$535,$R$5:$R$84,""),""))=0,"-",AVERAGE(IF($R$5:$R$84=$AC537,IF($A$5:$A$84=AN$535,$H$5:$Q$84,"")))-$AC537)</f>
        <v>-</v>
      </c>
      <c r="AO537" s="385" t="str">
        <f t="array" ref="AO537">IF(COUNT(IF($R$5:$R$84=$AC537,IF($A$5:$A$84=AO$535,$R$5:$R$84,""),""))=0,"-",AVERAGE(IF($R$5:$R$84=$AC537,IF($A$5:$A$84=AO$535,$H$5:$Q$84,"")))-$AC537)</f>
        <v>-</v>
      </c>
      <c r="AP537" s="387" t="str">
        <f t="array" ref="AP537">IF(COUNT(AD537:AO537)=0,"-",AVERAGE(IF($R$5:$R$84=$AC537,$H$5:$Q$84,""))-$AC537)</f>
        <v>-</v>
      </c>
      <c r="AQ537" s="19"/>
      <c r="AR537" s="8"/>
      <c r="AS537" s="19"/>
      <c r="AT537" s="19"/>
      <c r="AU537" s="19"/>
      <c r="AV537" s="19"/>
      <c r="AW537" s="19"/>
      <c r="AX537" s="19"/>
      <c r="AY537" s="19"/>
      <c r="AZ537" s="19"/>
      <c r="BA537" s="19"/>
      <c r="BB537" s="19"/>
      <c r="BC537" s="19"/>
      <c r="BQ537" s="12"/>
      <c r="BR537" s="12"/>
      <c r="BS537" s="12"/>
      <c r="BV537" s="76"/>
      <c r="BW537" s="76"/>
      <c r="BX537" s="76"/>
      <c r="BY537" s="76"/>
      <c r="BZ537" s="76"/>
      <c r="CA537" s="76"/>
      <c r="CB537" s="76"/>
      <c r="CC537" s="76"/>
      <c r="CD537" s="76"/>
      <c r="CE537" s="76"/>
      <c r="CF537" s="76"/>
      <c r="CG537" s="76"/>
      <c r="CH537" s="76"/>
      <c r="CI537" s="76"/>
      <c r="CJ537" s="76"/>
      <c r="CK537" s="76"/>
      <c r="CL537" s="76"/>
      <c r="CM537" s="76"/>
      <c r="CN537" s="76"/>
      <c r="CO537" s="76"/>
      <c r="CP537" s="76"/>
      <c r="CQ537" s="76"/>
      <c r="CR537" s="76"/>
      <c r="CS537" s="76"/>
      <c r="CT537" s="76"/>
      <c r="CU537" s="76"/>
      <c r="CV537" s="76"/>
      <c r="CW537" s="76"/>
      <c r="CX537" s="76"/>
      <c r="CY537" s="76"/>
      <c r="CZ537" s="76"/>
      <c r="DA537" s="76"/>
      <c r="DB537" s="76"/>
      <c r="DC537" s="76"/>
      <c r="DD537" s="76"/>
      <c r="DE537" s="76"/>
      <c r="DF537" s="76"/>
      <c r="DG537" s="76"/>
      <c r="DH537" s="76"/>
      <c r="DI537" s="76"/>
      <c r="DJ537" s="76"/>
      <c r="DK537" s="76"/>
      <c r="DL537" s="76"/>
      <c r="DM537" s="76"/>
      <c r="DN537" s="76"/>
      <c r="DO537" s="76"/>
      <c r="DP537" s="76"/>
      <c r="DQ537" s="76"/>
      <c r="DR537" s="76"/>
      <c r="DS537" s="76"/>
      <c r="DT537" s="76"/>
      <c r="DU537" s="76"/>
      <c r="DV537" s="76"/>
      <c r="DW537" s="76"/>
      <c r="DX537" s="76"/>
      <c r="DY537" s="76"/>
      <c r="DZ537" s="76"/>
      <c r="EA537" s="76"/>
      <c r="EB537" s="76"/>
      <c r="EC537" s="76"/>
      <c r="ED537" s="76"/>
      <c r="EE537" s="76"/>
      <c r="EF537" s="76"/>
      <c r="EG537" s="76"/>
      <c r="EH537" s="76"/>
      <c r="EI537" s="76"/>
      <c r="EJ537" s="76"/>
      <c r="EK537" s="76"/>
      <c r="EL537" s="76"/>
      <c r="EM537" s="76"/>
      <c r="EN537" s="76"/>
      <c r="EO537" s="76"/>
      <c r="EP537" s="76"/>
      <c r="EQ537" s="76"/>
      <c r="ER537" s="76"/>
      <c r="ES537" s="76"/>
      <c r="ET537" s="76"/>
      <c r="EU537" s="76"/>
      <c r="EV537" s="76"/>
      <c r="EW537" s="76"/>
      <c r="EX537" s="76"/>
      <c r="EY537" s="76"/>
      <c r="EZ537" s="76"/>
      <c r="FA537" s="76"/>
      <c r="FB537" s="76"/>
      <c r="FC537" s="76"/>
      <c r="FD537" s="76"/>
      <c r="FE537" s="76"/>
      <c r="FF537" s="76"/>
      <c r="FG537" s="76"/>
      <c r="FH537" s="76"/>
      <c r="FI537" s="76"/>
      <c r="FJ537" s="76"/>
      <c r="FK537" s="76"/>
      <c r="FL537" s="76"/>
      <c r="FM537" s="76"/>
      <c r="FN537" s="76"/>
      <c r="FO537" s="76"/>
      <c r="FP537" s="76"/>
      <c r="FQ537" s="76"/>
      <c r="FR537" s="76"/>
      <c r="FS537" s="76"/>
      <c r="FT537" s="76"/>
      <c r="FU537" s="76"/>
      <c r="FV537" s="76"/>
      <c r="FW537" s="76"/>
      <c r="FX537" s="76"/>
      <c r="FY537" s="76"/>
      <c r="FZ537" s="76"/>
      <c r="GA537" s="76"/>
      <c r="GB537" s="76"/>
      <c r="GC537" s="76"/>
      <c r="GD537" s="76"/>
      <c r="GE537" s="76"/>
      <c r="GF537" s="76"/>
      <c r="GG537" s="76"/>
      <c r="GH537" s="76"/>
      <c r="GI537" s="76"/>
      <c r="GJ537" s="76"/>
      <c r="GK537" s="76"/>
      <c r="GL537" s="76"/>
      <c r="GM537" s="76"/>
      <c r="GN537" s="76"/>
      <c r="GO537" s="76"/>
      <c r="GP537" s="76"/>
      <c r="GQ537" s="76"/>
      <c r="GR537" s="76"/>
      <c r="GS537" s="76"/>
      <c r="GT537" s="76"/>
      <c r="GU537" s="76"/>
      <c r="GV537" s="76"/>
      <c r="GW537" s="76"/>
      <c r="GX537" s="76"/>
      <c r="GY537" s="76"/>
      <c r="GZ537" s="76"/>
      <c r="HA537" s="76"/>
      <c r="HB537" s="76"/>
      <c r="HC537" s="76"/>
      <c r="HD537" s="76"/>
      <c r="HE537" s="76"/>
      <c r="HF537" s="76"/>
      <c r="HG537" s="76"/>
      <c r="HH537" s="76"/>
      <c r="HI537" s="76"/>
      <c r="HJ537" s="76"/>
      <c r="HK537" s="76"/>
      <c r="HL537" s="76"/>
      <c r="HM537" s="76"/>
      <c r="HN537" s="76"/>
      <c r="HO537" s="76"/>
      <c r="HP537" s="76"/>
      <c r="HQ537" s="76"/>
      <c r="HR537" s="76"/>
      <c r="HS537" s="76"/>
      <c r="HT537" s="76"/>
      <c r="HU537" s="76"/>
      <c r="HV537" s="76"/>
      <c r="HW537" s="76"/>
      <c r="HX537" s="76"/>
      <c r="HY537" s="76"/>
      <c r="HZ537" s="76"/>
      <c r="IA537" s="76"/>
      <c r="IB537" s="76"/>
      <c r="IC537" s="76"/>
      <c r="ID537" s="76"/>
      <c r="IE537" s="76"/>
      <c r="IF537" s="76"/>
      <c r="IG537" s="76"/>
      <c r="IH537" s="76"/>
      <c r="II537" s="76"/>
      <c r="IJ537" s="76"/>
      <c r="IK537" s="76"/>
    </row>
    <row r="538" spans="1:245" s="125" customFormat="1">
      <c r="A538" s="19"/>
      <c r="B538" s="19"/>
      <c r="C538" s="19"/>
      <c r="D538" s="19"/>
      <c r="E538" s="89"/>
      <c r="F538" s="89"/>
      <c r="G538" s="19"/>
      <c r="H538" s="90"/>
      <c r="I538" s="90"/>
      <c r="J538" s="19"/>
      <c r="K538" s="19"/>
      <c r="L538" s="19"/>
      <c r="M538" s="19"/>
      <c r="N538" s="19"/>
      <c r="O538" s="19"/>
      <c r="P538" s="19"/>
      <c r="Q538" s="19"/>
      <c r="R538" s="141"/>
      <c r="S538" s="141"/>
      <c r="T538" s="141"/>
      <c r="U538" s="141"/>
      <c r="V538" s="141"/>
      <c r="W538" s="141"/>
      <c r="X538" s="141"/>
      <c r="Y538" s="141"/>
      <c r="Z538" s="19"/>
      <c r="AA538" s="19"/>
      <c r="AB538" s="19"/>
      <c r="AC538" s="377">
        <v>2</v>
      </c>
      <c r="AD538" s="385">
        <f t="array" ref="AD538">IF(COUNT(IF($R$5:$R$84=$AC538,IF($A$5:$A$84=AD$535,$R$5:$R$84,""),""))=0,"-",AVERAGE(IF($R$5:$R$84=$AC538,IF($A$5:$A$84=AD$535,$H$5:$Q$84,"")))-$AC538)</f>
        <v>0.10000000000000009</v>
      </c>
      <c r="AE538" s="385">
        <f t="array" ref="AE538">IF(COUNT(IF($R$5:$R$84=$AC538,IF($A$5:$A$84=AE$535,$R$5:$R$84,""),""))=0,"-",AVERAGE(IF($R$5:$R$84=$AC538,IF($A$5:$A$84=AE$535,$H$5:$Q$84,"")))-$AC538)</f>
        <v>0</v>
      </c>
      <c r="AF538" s="385" t="str">
        <f t="array" ref="AF538">IF(COUNT(IF($R$5:$R$84=$AC538,IF($A$5:$A$84=AF$535,$R$5:$R$84,""),""))=0,"-",AVERAGE(IF($R$5:$R$84=$AC538,IF($A$5:$A$84=AF$535,$H$5:$Q$84,"")))-$AC538)</f>
        <v>-</v>
      </c>
      <c r="AG538" s="385" t="str">
        <f t="array" ref="AG538">IF(COUNT(IF($R$5:$R$84=$AC538,IF($A$5:$A$84=AG$535,$R$5:$R$84,""),""))=0,"-",AVERAGE(IF($R$5:$R$84=$AC538,IF($A$5:$A$84=AG$535,$H$5:$Q$84,"")))-$AC538)</f>
        <v>-</v>
      </c>
      <c r="AH538" s="385" t="str">
        <f t="array" ref="AH538">IF(COUNT(IF($R$5:$R$84=$AC538,IF($A$5:$A$84=AH$535,$R$5:$R$84,""),""))=0,"-",AVERAGE(IF($R$5:$R$84=$AC538,IF($A$5:$A$84=AH$535,$H$5:$Q$84,"")))-$AC538)</f>
        <v>-</v>
      </c>
      <c r="AI538" s="385" t="str">
        <f t="array" ref="AI538">IF(COUNT(IF($R$5:$R$84=$AC538,IF($A$5:$A$84=AI$535,$R$5:$R$84,""),""))=0,"-",AVERAGE(IF($R$5:$R$84=$AC538,IF($A$5:$A$84=AI$535,$H$5:$Q$84,"")))-$AC538)</f>
        <v>-</v>
      </c>
      <c r="AJ538" s="385" t="str">
        <f t="array" ref="AJ538">IF(COUNT(IF($R$5:$R$84=$AC538,IF($A$5:$A$84=AJ$535,$R$5:$R$84,""),""))=0,"-",AVERAGE(IF($R$5:$R$84=$AC538,IF($A$5:$A$84=AJ$535,$H$5:$Q$84,"")))-$AC538)</f>
        <v>-</v>
      </c>
      <c r="AK538" s="385" t="str">
        <f t="array" ref="AK538">IF(COUNT(IF($R$5:$R$84=$AC538,IF($A$5:$A$84=AK$535,$R$5:$R$84,""),""))=0,"-",AVERAGE(IF($R$5:$R$84=$AC538,IF($A$5:$A$84=AK$535,$H$5:$Q$84,"")))-$AC538)</f>
        <v>-</v>
      </c>
      <c r="AL538" s="385" t="str">
        <f t="array" ref="AL538">IF(COUNT(IF($R$5:$R$84=$AC538,IF($A$5:$A$84=AL$535,$R$5:$R$84,""),""))=0,"-",AVERAGE(IF($R$5:$R$84=$AC538,IF($A$5:$A$84=AL$535,$H$5:$Q$84,"")))-$AC538)</f>
        <v>-</v>
      </c>
      <c r="AM538" s="385" t="str">
        <f t="array" ref="AM538">IF(COUNT(IF($R$5:$R$84=$AC538,IF($A$5:$A$84=AM$535,$R$5:$R$84,""),""))=0,"-",AVERAGE(IF($R$5:$R$84=$AC538,IF($A$5:$A$84=AM$535,$H$5:$Q$84,"")))-$AC538)</f>
        <v>-</v>
      </c>
      <c r="AN538" s="385" t="str">
        <f t="array" ref="AN538">IF(COUNT(IF($R$5:$R$84=$AC538,IF($A$5:$A$84=AN$535,$R$5:$R$84,""),""))=0,"-",AVERAGE(IF($R$5:$R$84=$AC538,IF($A$5:$A$84=AN$535,$H$5:$Q$84,"")))-$AC538)</f>
        <v>-</v>
      </c>
      <c r="AO538" s="385" t="str">
        <f t="array" ref="AO538">IF(COUNT(IF($R$5:$R$84=$AC538,IF($A$5:$A$84=AO$535,$R$5:$R$84,""),""))=0,"-",AVERAGE(IF($R$5:$R$84=$AC538,IF($A$5:$A$84=AO$535,$H$5:$Q$84,"")))-$AC538)</f>
        <v>-</v>
      </c>
      <c r="AP538" s="387">
        <f t="array" ref="AP538">IF(COUNT(AD538:AO538)=0,"-",AVERAGE(IF($R$5:$R$84=$AC538,$H$5:$Q$84,""))-$AC538)</f>
        <v>4.9999999999999822E-2</v>
      </c>
      <c r="AQ538" s="19"/>
      <c r="AR538" s="8"/>
      <c r="AS538" s="19"/>
      <c r="AT538" s="19"/>
      <c r="AU538" s="19"/>
      <c r="AV538" s="19"/>
      <c r="AW538" s="19"/>
      <c r="AX538" s="19"/>
      <c r="AY538" s="19"/>
      <c r="AZ538" s="19"/>
      <c r="BA538" s="19"/>
      <c r="BB538" s="19"/>
      <c r="BC538" s="19"/>
      <c r="BQ538" s="12"/>
      <c r="BR538" s="12"/>
      <c r="BS538" s="12"/>
      <c r="BV538" s="76"/>
      <c r="BW538" s="76"/>
      <c r="BX538" s="76"/>
      <c r="BY538" s="76"/>
      <c r="BZ538" s="76"/>
      <c r="CA538" s="76"/>
      <c r="CB538" s="76"/>
      <c r="CC538" s="76"/>
      <c r="CD538" s="76"/>
      <c r="CE538" s="76"/>
      <c r="CF538" s="76"/>
      <c r="CG538" s="76"/>
      <c r="CH538" s="76"/>
      <c r="CI538" s="76"/>
      <c r="CJ538" s="76"/>
      <c r="CK538" s="76"/>
      <c r="CL538" s="76"/>
      <c r="CM538" s="76"/>
      <c r="CN538" s="76"/>
      <c r="CO538" s="76"/>
      <c r="CP538" s="76"/>
      <c r="CQ538" s="76"/>
      <c r="CR538" s="76"/>
      <c r="CS538" s="76"/>
      <c r="CT538" s="76"/>
      <c r="CU538" s="76"/>
      <c r="CV538" s="76"/>
      <c r="CW538" s="76"/>
      <c r="CX538" s="76"/>
      <c r="CY538" s="76"/>
      <c r="CZ538" s="76"/>
      <c r="DA538" s="76"/>
      <c r="DB538" s="76"/>
      <c r="DC538" s="76"/>
      <c r="DD538" s="76"/>
      <c r="DE538" s="76"/>
      <c r="DF538" s="76"/>
      <c r="DG538" s="76"/>
      <c r="DH538" s="76"/>
      <c r="DI538" s="76"/>
      <c r="DJ538" s="76"/>
      <c r="DK538" s="76"/>
      <c r="DL538" s="76"/>
      <c r="DM538" s="76"/>
      <c r="DN538" s="76"/>
      <c r="DO538" s="76"/>
      <c r="DP538" s="76"/>
      <c r="DQ538" s="76"/>
      <c r="DR538" s="76"/>
      <c r="DS538" s="76"/>
      <c r="DT538" s="76"/>
      <c r="DU538" s="76"/>
      <c r="DV538" s="76"/>
      <c r="DW538" s="76"/>
      <c r="DX538" s="76"/>
      <c r="DY538" s="76"/>
      <c r="DZ538" s="76"/>
      <c r="EA538" s="76"/>
      <c r="EB538" s="76"/>
      <c r="EC538" s="76"/>
      <c r="ED538" s="76"/>
      <c r="EE538" s="76"/>
      <c r="EF538" s="76"/>
      <c r="EG538" s="76"/>
      <c r="EH538" s="76"/>
      <c r="EI538" s="76"/>
      <c r="EJ538" s="76"/>
      <c r="EK538" s="76"/>
      <c r="EL538" s="76"/>
      <c r="EM538" s="76"/>
      <c r="EN538" s="76"/>
      <c r="EO538" s="76"/>
      <c r="EP538" s="76"/>
      <c r="EQ538" s="76"/>
      <c r="ER538" s="76"/>
      <c r="ES538" s="76"/>
      <c r="ET538" s="76"/>
      <c r="EU538" s="76"/>
      <c r="EV538" s="76"/>
      <c r="EW538" s="76"/>
      <c r="EX538" s="76"/>
      <c r="EY538" s="76"/>
      <c r="EZ538" s="76"/>
      <c r="FA538" s="76"/>
      <c r="FB538" s="76"/>
      <c r="FC538" s="76"/>
      <c r="FD538" s="76"/>
      <c r="FE538" s="76"/>
      <c r="FF538" s="76"/>
      <c r="FG538" s="76"/>
      <c r="FH538" s="76"/>
      <c r="FI538" s="76"/>
      <c r="FJ538" s="76"/>
      <c r="FK538" s="76"/>
      <c r="FL538" s="76"/>
      <c r="FM538" s="76"/>
      <c r="FN538" s="76"/>
      <c r="FO538" s="76"/>
      <c r="FP538" s="76"/>
      <c r="FQ538" s="76"/>
      <c r="FR538" s="76"/>
      <c r="FS538" s="76"/>
      <c r="FT538" s="76"/>
      <c r="FU538" s="76"/>
      <c r="FV538" s="76"/>
      <c r="FW538" s="76"/>
      <c r="FX538" s="76"/>
      <c r="FY538" s="76"/>
      <c r="FZ538" s="76"/>
      <c r="GA538" s="76"/>
      <c r="GB538" s="76"/>
      <c r="GC538" s="76"/>
      <c r="GD538" s="76"/>
      <c r="GE538" s="76"/>
      <c r="GF538" s="76"/>
      <c r="GG538" s="76"/>
      <c r="GH538" s="76"/>
      <c r="GI538" s="76"/>
      <c r="GJ538" s="76"/>
      <c r="GK538" s="76"/>
      <c r="GL538" s="76"/>
      <c r="GM538" s="76"/>
      <c r="GN538" s="76"/>
      <c r="GO538" s="76"/>
      <c r="GP538" s="76"/>
      <c r="GQ538" s="76"/>
      <c r="GR538" s="76"/>
      <c r="GS538" s="76"/>
      <c r="GT538" s="76"/>
      <c r="GU538" s="76"/>
      <c r="GV538" s="76"/>
      <c r="GW538" s="76"/>
      <c r="GX538" s="76"/>
      <c r="GY538" s="76"/>
      <c r="GZ538" s="76"/>
      <c r="HA538" s="76"/>
      <c r="HB538" s="76"/>
      <c r="HC538" s="76"/>
      <c r="HD538" s="76"/>
      <c r="HE538" s="76"/>
      <c r="HF538" s="76"/>
      <c r="HG538" s="76"/>
      <c r="HH538" s="76"/>
      <c r="HI538" s="76"/>
      <c r="HJ538" s="76"/>
      <c r="HK538" s="76"/>
      <c r="HL538" s="76"/>
      <c r="HM538" s="76"/>
      <c r="HN538" s="76"/>
      <c r="HO538" s="76"/>
      <c r="HP538" s="76"/>
      <c r="HQ538" s="76"/>
      <c r="HR538" s="76"/>
      <c r="HS538" s="76"/>
      <c r="HT538" s="76"/>
      <c r="HU538" s="76"/>
      <c r="HV538" s="76"/>
      <c r="HW538" s="76"/>
      <c r="HX538" s="76"/>
      <c r="HY538" s="76"/>
      <c r="HZ538" s="76"/>
      <c r="IA538" s="76"/>
      <c r="IB538" s="76"/>
      <c r="IC538" s="76"/>
      <c r="ID538" s="76"/>
      <c r="IE538" s="76"/>
      <c r="IF538" s="76"/>
      <c r="IG538" s="76"/>
      <c r="IH538" s="76"/>
      <c r="II538" s="76"/>
      <c r="IJ538" s="76"/>
      <c r="IK538" s="76"/>
    </row>
    <row r="539" spans="1:245" s="125" customFormat="1">
      <c r="A539" s="19"/>
      <c r="B539" s="19"/>
      <c r="C539" s="19"/>
      <c r="D539" s="19"/>
      <c r="E539" s="89"/>
      <c r="F539" s="89"/>
      <c r="G539" s="19"/>
      <c r="H539" s="90"/>
      <c r="I539" s="90"/>
      <c r="J539" s="19"/>
      <c r="K539" s="19"/>
      <c r="L539" s="19"/>
      <c r="M539" s="19"/>
      <c r="N539" s="19"/>
      <c r="O539" s="19"/>
      <c r="P539" s="19"/>
      <c r="Q539" s="19"/>
      <c r="R539" s="141"/>
      <c r="S539" s="141"/>
      <c r="T539" s="141"/>
      <c r="U539" s="141"/>
      <c r="V539" s="141"/>
      <c r="W539" s="141"/>
      <c r="X539" s="141"/>
      <c r="Y539" s="141"/>
      <c r="Z539" s="19"/>
      <c r="AA539" s="19"/>
      <c r="AB539" s="19"/>
      <c r="AC539" s="377">
        <v>3</v>
      </c>
      <c r="AD539" s="385">
        <f t="array" ref="AD539">IF(COUNT(IF($R$5:$R$84=$AC539,IF($A$5:$A$84=AD$535,$R$5:$R$84,""),""))=0,"-",AVERAGE(IF($R$5:$R$84=$AC539,IF($A$5:$A$84=AD$535,$H$5:$Q$84,"")))-$AC539)</f>
        <v>-0.10000000000000009</v>
      </c>
      <c r="AE539" s="385">
        <f t="array" ref="AE539">IF(COUNT(IF($R$5:$R$84=$AC539,IF($A$5:$A$84=AE$535,$R$5:$R$84,""),""))=0,"-",AVERAGE(IF($R$5:$R$84=$AC539,IF($A$5:$A$84=AE$535,$H$5:$Q$84,"")))-$AC539)</f>
        <v>0.20338983050847448</v>
      </c>
      <c r="AF539" s="385">
        <f t="array" ref="AF539">IF(COUNT(IF($R$5:$R$84=$AC539,IF($A$5:$A$84=AF$535,$R$5:$R$84,""),""))=0,"-",AVERAGE(IF($R$5:$R$84=$AC539,IF($A$5:$A$84=AF$535,$H$5:$Q$84,"")))-$AC539)</f>
        <v>0</v>
      </c>
      <c r="AG539" s="385" t="str">
        <f t="array" ref="AG539">IF(COUNT(IF($R$5:$R$84=$AC539,IF($A$5:$A$84=AG$535,$R$5:$R$84,""),""))=0,"-",AVERAGE(IF($R$5:$R$84=$AC539,IF($A$5:$A$84=AG$535,$H$5:$Q$84,"")))-$AC539)</f>
        <v>-</v>
      </c>
      <c r="AH539" s="385" t="str">
        <f t="array" ref="AH539">IF(COUNT(IF($R$5:$R$84=$AC539,IF($A$5:$A$84=AH$535,$R$5:$R$84,""),""))=0,"-",AVERAGE(IF($R$5:$R$84=$AC539,IF($A$5:$A$84=AH$535,$H$5:$Q$84,"")))-$AC539)</f>
        <v>-</v>
      </c>
      <c r="AI539" s="385" t="str">
        <f t="array" ref="AI539">IF(COUNT(IF($R$5:$R$84=$AC539,IF($A$5:$A$84=AI$535,$R$5:$R$84,""),""))=0,"-",AVERAGE(IF($R$5:$R$84=$AC539,IF($A$5:$A$84=AI$535,$H$5:$Q$84,"")))-$AC539)</f>
        <v>-</v>
      </c>
      <c r="AJ539" s="385" t="str">
        <f t="array" ref="AJ539">IF(COUNT(IF($R$5:$R$84=$AC539,IF($A$5:$A$84=AJ$535,$R$5:$R$84,""),""))=0,"-",AVERAGE(IF($R$5:$R$84=$AC539,IF($A$5:$A$84=AJ$535,$H$5:$Q$84,"")))-$AC539)</f>
        <v>-</v>
      </c>
      <c r="AK539" s="385" t="str">
        <f t="array" ref="AK539">IF(COUNT(IF($R$5:$R$84=$AC539,IF($A$5:$A$84=AK$535,$R$5:$R$84,""),""))=0,"-",AVERAGE(IF($R$5:$R$84=$AC539,IF($A$5:$A$84=AK$535,$H$5:$Q$84,"")))-$AC539)</f>
        <v>-</v>
      </c>
      <c r="AL539" s="385" t="str">
        <f t="array" ref="AL539">IF(COUNT(IF($R$5:$R$84=$AC539,IF($A$5:$A$84=AL$535,$R$5:$R$84,""),""))=0,"-",AVERAGE(IF($R$5:$R$84=$AC539,IF($A$5:$A$84=AL$535,$H$5:$Q$84,"")))-$AC539)</f>
        <v>-</v>
      </c>
      <c r="AM539" s="385" t="str">
        <f t="array" ref="AM539">IF(COUNT(IF($R$5:$R$84=$AC539,IF($A$5:$A$84=AM$535,$R$5:$R$84,""),""))=0,"-",AVERAGE(IF($R$5:$R$84=$AC539,IF($A$5:$A$84=AM$535,$H$5:$Q$84,"")))-$AC539)</f>
        <v>-</v>
      </c>
      <c r="AN539" s="385" t="str">
        <f t="array" ref="AN539">IF(COUNT(IF($R$5:$R$84=$AC539,IF($A$5:$A$84=AN$535,$R$5:$R$84,""),""))=0,"-",AVERAGE(IF($R$5:$R$84=$AC539,IF($A$5:$A$84=AN$535,$H$5:$Q$84,"")))-$AC539)</f>
        <v>-</v>
      </c>
      <c r="AO539" s="385" t="str">
        <f t="array" ref="AO539">IF(COUNT(IF($R$5:$R$84=$AC539,IF($A$5:$A$84=AO$535,$R$5:$R$84,""),""))=0,"-",AVERAGE(IF($R$5:$R$84=$AC539,IF($A$5:$A$84=AO$535,$H$5:$Q$84,"")))-$AC539)</f>
        <v>-</v>
      </c>
      <c r="AP539" s="387">
        <f t="array" ref="AP539">IF(COUNT(AD539:AO539)=0,"-",AVERAGE(IF($R$5:$R$84=$AC539,$H$5:$Q$84,""))-$AC539)</f>
        <v>0.12359550561797761</v>
      </c>
      <c r="AQ539" s="19"/>
      <c r="AR539" s="8"/>
      <c r="AS539" s="19"/>
      <c r="AT539" s="19"/>
      <c r="AU539" s="19"/>
      <c r="AV539" s="19"/>
      <c r="AW539" s="19"/>
      <c r="AX539" s="19"/>
      <c r="AY539" s="19"/>
      <c r="AZ539" s="19"/>
      <c r="BA539" s="19"/>
      <c r="BB539" s="19"/>
      <c r="BC539" s="19"/>
      <c r="BQ539" s="12"/>
      <c r="BR539" s="12"/>
      <c r="BS539" s="12"/>
      <c r="BV539" s="76"/>
      <c r="BW539" s="76"/>
      <c r="BX539" s="76"/>
      <c r="BY539" s="76"/>
      <c r="BZ539" s="76"/>
      <c r="CA539" s="76"/>
      <c r="CB539" s="76"/>
      <c r="CC539" s="76"/>
      <c r="CD539" s="76"/>
      <c r="CE539" s="76"/>
      <c r="CF539" s="76"/>
      <c r="CG539" s="76"/>
      <c r="CH539" s="76"/>
      <c r="CI539" s="76"/>
      <c r="CJ539" s="76"/>
      <c r="CK539" s="76"/>
      <c r="CL539" s="76"/>
      <c r="CM539" s="76"/>
      <c r="CN539" s="76"/>
      <c r="CO539" s="76"/>
      <c r="CP539" s="76"/>
      <c r="CQ539" s="76"/>
      <c r="CR539" s="76"/>
      <c r="CS539" s="76"/>
      <c r="CT539" s="76"/>
      <c r="CU539" s="76"/>
      <c r="CV539" s="76"/>
      <c r="CW539" s="76"/>
      <c r="CX539" s="76"/>
      <c r="CY539" s="76"/>
      <c r="CZ539" s="76"/>
      <c r="DA539" s="76"/>
      <c r="DB539" s="76"/>
      <c r="DC539" s="76"/>
      <c r="DD539" s="76"/>
      <c r="DE539" s="76"/>
      <c r="DF539" s="76"/>
      <c r="DG539" s="76"/>
      <c r="DH539" s="76"/>
      <c r="DI539" s="76"/>
      <c r="DJ539" s="76"/>
      <c r="DK539" s="76"/>
      <c r="DL539" s="76"/>
      <c r="DM539" s="76"/>
      <c r="DN539" s="76"/>
      <c r="DO539" s="76"/>
      <c r="DP539" s="76"/>
      <c r="DQ539" s="76"/>
      <c r="DR539" s="76"/>
      <c r="DS539" s="76"/>
      <c r="DT539" s="76"/>
      <c r="DU539" s="76"/>
      <c r="DV539" s="76"/>
      <c r="DW539" s="76"/>
      <c r="DX539" s="76"/>
      <c r="DY539" s="76"/>
      <c r="DZ539" s="76"/>
      <c r="EA539" s="76"/>
      <c r="EB539" s="76"/>
      <c r="EC539" s="76"/>
      <c r="ED539" s="76"/>
      <c r="EE539" s="76"/>
      <c r="EF539" s="76"/>
      <c r="EG539" s="76"/>
      <c r="EH539" s="76"/>
      <c r="EI539" s="76"/>
      <c r="EJ539" s="76"/>
      <c r="EK539" s="76"/>
      <c r="EL539" s="76"/>
      <c r="EM539" s="76"/>
      <c r="EN539" s="76"/>
      <c r="EO539" s="76"/>
      <c r="EP539" s="76"/>
      <c r="EQ539" s="76"/>
      <c r="ER539" s="76"/>
      <c r="ES539" s="76"/>
      <c r="ET539" s="76"/>
      <c r="EU539" s="76"/>
      <c r="EV539" s="76"/>
      <c r="EW539" s="76"/>
      <c r="EX539" s="76"/>
      <c r="EY539" s="76"/>
      <c r="EZ539" s="76"/>
      <c r="FA539" s="76"/>
      <c r="FB539" s="76"/>
      <c r="FC539" s="76"/>
      <c r="FD539" s="76"/>
      <c r="FE539" s="76"/>
      <c r="FF539" s="76"/>
      <c r="FG539" s="76"/>
      <c r="FH539" s="76"/>
      <c r="FI539" s="76"/>
      <c r="FJ539" s="76"/>
      <c r="FK539" s="76"/>
      <c r="FL539" s="76"/>
      <c r="FM539" s="76"/>
      <c r="FN539" s="76"/>
      <c r="FO539" s="76"/>
      <c r="FP539" s="76"/>
      <c r="FQ539" s="76"/>
      <c r="FR539" s="76"/>
      <c r="FS539" s="76"/>
      <c r="FT539" s="76"/>
      <c r="FU539" s="76"/>
      <c r="FV539" s="76"/>
      <c r="FW539" s="76"/>
      <c r="FX539" s="76"/>
      <c r="FY539" s="76"/>
      <c r="FZ539" s="76"/>
      <c r="GA539" s="76"/>
      <c r="GB539" s="76"/>
      <c r="GC539" s="76"/>
      <c r="GD539" s="76"/>
      <c r="GE539" s="76"/>
      <c r="GF539" s="76"/>
      <c r="GG539" s="76"/>
      <c r="GH539" s="76"/>
      <c r="GI539" s="76"/>
      <c r="GJ539" s="76"/>
      <c r="GK539" s="76"/>
      <c r="GL539" s="76"/>
      <c r="GM539" s="76"/>
      <c r="GN539" s="76"/>
      <c r="GO539" s="76"/>
      <c r="GP539" s="76"/>
      <c r="GQ539" s="76"/>
      <c r="GR539" s="76"/>
      <c r="GS539" s="76"/>
      <c r="GT539" s="76"/>
      <c r="GU539" s="76"/>
      <c r="GV539" s="76"/>
      <c r="GW539" s="76"/>
      <c r="GX539" s="76"/>
      <c r="GY539" s="76"/>
      <c r="GZ539" s="76"/>
      <c r="HA539" s="76"/>
      <c r="HB539" s="76"/>
      <c r="HC539" s="76"/>
      <c r="HD539" s="76"/>
      <c r="HE539" s="76"/>
      <c r="HF539" s="76"/>
      <c r="HG539" s="76"/>
      <c r="HH539" s="76"/>
      <c r="HI539" s="76"/>
      <c r="HJ539" s="76"/>
      <c r="HK539" s="76"/>
      <c r="HL539" s="76"/>
      <c r="HM539" s="76"/>
      <c r="HN539" s="76"/>
      <c r="HO539" s="76"/>
      <c r="HP539" s="76"/>
      <c r="HQ539" s="76"/>
      <c r="HR539" s="76"/>
      <c r="HS539" s="76"/>
      <c r="HT539" s="76"/>
      <c r="HU539" s="76"/>
      <c r="HV539" s="76"/>
      <c r="HW539" s="76"/>
      <c r="HX539" s="76"/>
      <c r="HY539" s="76"/>
      <c r="HZ539" s="76"/>
      <c r="IA539" s="76"/>
      <c r="IB539" s="76"/>
      <c r="IC539" s="76"/>
      <c r="ID539" s="76"/>
      <c r="IE539" s="76"/>
      <c r="IF539" s="76"/>
      <c r="IG539" s="76"/>
      <c r="IH539" s="76"/>
      <c r="II539" s="76"/>
      <c r="IJ539" s="76"/>
      <c r="IK539" s="76"/>
    </row>
    <row r="540" spans="1:245" s="125" customFormat="1">
      <c r="A540" s="19"/>
      <c r="B540" s="19"/>
      <c r="C540" s="19"/>
      <c r="D540" s="19"/>
      <c r="E540" s="89"/>
      <c r="F540" s="89"/>
      <c r="G540" s="19"/>
      <c r="H540" s="90"/>
      <c r="I540" s="90"/>
      <c r="J540" s="19"/>
      <c r="K540" s="19"/>
      <c r="L540" s="19"/>
      <c r="M540" s="19"/>
      <c r="N540" s="19"/>
      <c r="O540" s="19"/>
      <c r="P540" s="19"/>
      <c r="Q540" s="19"/>
      <c r="R540" s="141"/>
      <c r="S540" s="141"/>
      <c r="T540" s="141"/>
      <c r="U540" s="141"/>
      <c r="V540" s="141"/>
      <c r="W540" s="141"/>
      <c r="X540" s="141"/>
      <c r="Y540" s="141"/>
      <c r="Z540" s="19"/>
      <c r="AA540" s="19"/>
      <c r="AB540" s="19"/>
      <c r="AC540" s="377">
        <v>4</v>
      </c>
      <c r="AD540" s="385" t="str">
        <f t="array" ref="AD540">IF(COUNT(IF($R$5:$R$84=$AC540,IF($A$5:$A$84=AD$535,$R$5:$R$84,""),""))=0,"-",AVERAGE(IF($R$5:$R$84=$AC540,IF($A$5:$A$84=AD$535,$H$5:$Q$84,"")))-$AC540)</f>
        <v>-</v>
      </c>
      <c r="AE540" s="385">
        <f t="array" ref="AE540">IF(COUNT(IF($R$5:$R$84=$AC540,IF($A$5:$A$84=AE$535,$R$5:$R$84,""),""))=0,"-",AVERAGE(IF($R$5:$R$84=$AC540,IF($A$5:$A$84=AE$535,$H$5:$Q$84,"")))-$AC540)</f>
        <v>4.2105263157894868E-2</v>
      </c>
      <c r="AF540" s="385">
        <f t="array" ref="AF540">IF(COUNT(IF($R$5:$R$84=$AC540,IF($A$5:$A$84=AF$535,$R$5:$R$84,""),""))=0,"-",AVERAGE(IF($R$5:$R$84=$AC540,IF($A$5:$A$84=AF$535,$H$5:$Q$84,"")))-$AC540)</f>
        <v>-0.375</v>
      </c>
      <c r="AG540" s="385" t="str">
        <f t="array" ref="AG540">IF(COUNT(IF($R$5:$R$84=$AC540,IF($A$5:$A$84=AG$535,$R$5:$R$84,""),""))=0,"-",AVERAGE(IF($R$5:$R$84=$AC540,IF($A$5:$A$84=AG$535,$H$5:$Q$84,"")))-$AC540)</f>
        <v>-</v>
      </c>
      <c r="AH540" s="385" t="str">
        <f t="array" ref="AH540">IF(COUNT(IF($R$5:$R$84=$AC540,IF($A$5:$A$84=AH$535,$R$5:$R$84,""),""))=0,"-",AVERAGE(IF($R$5:$R$84=$AC540,IF($A$5:$A$84=AH$535,$H$5:$Q$84,"")))-$AC540)</f>
        <v>-</v>
      </c>
      <c r="AI540" s="385" t="str">
        <f t="array" ref="AI540">IF(COUNT(IF($R$5:$R$84=$AC540,IF($A$5:$A$84=AI$535,$R$5:$R$84,""),""))=0,"-",AVERAGE(IF($R$5:$R$84=$AC540,IF($A$5:$A$84=AI$535,$H$5:$Q$84,"")))-$AC540)</f>
        <v>-</v>
      </c>
      <c r="AJ540" s="385" t="str">
        <f t="array" ref="AJ540">IF(COUNT(IF($R$5:$R$84=$AC540,IF($A$5:$A$84=AJ$535,$R$5:$R$84,""),""))=0,"-",AVERAGE(IF($R$5:$R$84=$AC540,IF($A$5:$A$84=AJ$535,$H$5:$Q$84,"")))-$AC540)</f>
        <v>-</v>
      </c>
      <c r="AK540" s="385" t="str">
        <f t="array" ref="AK540">IF(COUNT(IF($R$5:$R$84=$AC540,IF($A$5:$A$84=AK$535,$R$5:$R$84,""),""))=0,"-",AVERAGE(IF($R$5:$R$84=$AC540,IF($A$5:$A$84=AK$535,$H$5:$Q$84,"")))-$AC540)</f>
        <v>-</v>
      </c>
      <c r="AL540" s="385" t="str">
        <f t="array" ref="AL540">IF(COUNT(IF($R$5:$R$84=$AC540,IF($A$5:$A$84=AL$535,$R$5:$R$84,""),""))=0,"-",AVERAGE(IF($R$5:$R$84=$AC540,IF($A$5:$A$84=AL$535,$H$5:$Q$84,"")))-$AC540)</f>
        <v>-</v>
      </c>
      <c r="AM540" s="385" t="str">
        <f t="array" ref="AM540">IF(COUNT(IF($R$5:$R$84=$AC540,IF($A$5:$A$84=AM$535,$R$5:$R$84,""),""))=0,"-",AVERAGE(IF($R$5:$R$84=$AC540,IF($A$5:$A$84=AM$535,$H$5:$Q$84,"")))-$AC540)</f>
        <v>-</v>
      </c>
      <c r="AN540" s="385" t="str">
        <f t="array" ref="AN540">IF(COUNT(IF($R$5:$R$84=$AC540,IF($A$5:$A$84=AN$535,$R$5:$R$84,""),""))=0,"-",AVERAGE(IF($R$5:$R$84=$AC540,IF($A$5:$A$84=AN$535,$H$5:$Q$84,"")))-$AC540)</f>
        <v>-</v>
      </c>
      <c r="AO540" s="385" t="str">
        <f t="array" ref="AO540">IF(COUNT(IF($R$5:$R$84=$AC540,IF($A$5:$A$84=AO$535,$R$5:$R$84,""),""))=0,"-",AVERAGE(IF($R$5:$R$84=$AC540,IF($A$5:$A$84=AO$535,$H$5:$Q$84,"")))-$AC540)</f>
        <v>-</v>
      </c>
      <c r="AP540" s="387">
        <f t="array" ref="AP540">IF(COUNT(AD540:AO540)=0,"-",AVERAGE(IF($R$5:$R$84=$AC540,$H$5:$Q$84,""))-$AC540)</f>
        <v>-3.0434782608695699E-2</v>
      </c>
      <c r="AQ540" s="19"/>
      <c r="AR540" s="8"/>
      <c r="AS540" s="19"/>
      <c r="AT540" s="19"/>
      <c r="AU540" s="19"/>
      <c r="AV540" s="19"/>
      <c r="AW540" s="19"/>
      <c r="AX540" s="19"/>
      <c r="AY540" s="19"/>
      <c r="AZ540" s="19"/>
      <c r="BA540" s="19"/>
      <c r="BB540" s="19"/>
      <c r="BC540" s="19"/>
      <c r="BQ540" s="12"/>
      <c r="BR540" s="12"/>
      <c r="BS540" s="12"/>
      <c r="BV540" s="76"/>
      <c r="BW540" s="76"/>
      <c r="BX540" s="76"/>
      <c r="BY540" s="76"/>
      <c r="BZ540" s="76"/>
      <c r="CA540" s="76"/>
      <c r="CB540" s="76"/>
      <c r="CC540" s="76"/>
      <c r="CD540" s="76"/>
      <c r="CE540" s="76"/>
      <c r="CF540" s="76"/>
      <c r="CG540" s="76"/>
      <c r="CH540" s="76"/>
      <c r="CI540" s="76"/>
      <c r="CJ540" s="76"/>
      <c r="CK540" s="76"/>
      <c r="CL540" s="76"/>
      <c r="CM540" s="76"/>
      <c r="CN540" s="76"/>
      <c r="CO540" s="76"/>
      <c r="CP540" s="76"/>
      <c r="CQ540" s="76"/>
      <c r="CR540" s="76"/>
      <c r="CS540" s="76"/>
      <c r="CT540" s="76"/>
      <c r="CU540" s="76"/>
      <c r="CV540" s="76"/>
      <c r="CW540" s="76"/>
      <c r="CX540" s="76"/>
      <c r="CY540" s="76"/>
      <c r="CZ540" s="76"/>
      <c r="DA540" s="76"/>
      <c r="DB540" s="76"/>
      <c r="DC540" s="76"/>
      <c r="DD540" s="76"/>
      <c r="DE540" s="76"/>
      <c r="DF540" s="76"/>
      <c r="DG540" s="76"/>
      <c r="DH540" s="76"/>
      <c r="DI540" s="76"/>
      <c r="DJ540" s="76"/>
      <c r="DK540" s="76"/>
      <c r="DL540" s="76"/>
      <c r="DM540" s="76"/>
      <c r="DN540" s="76"/>
      <c r="DO540" s="76"/>
      <c r="DP540" s="76"/>
      <c r="DQ540" s="76"/>
      <c r="DR540" s="76"/>
      <c r="DS540" s="76"/>
      <c r="DT540" s="76"/>
      <c r="DU540" s="76"/>
      <c r="DV540" s="76"/>
      <c r="DW540" s="76"/>
      <c r="DX540" s="76"/>
      <c r="DY540" s="76"/>
      <c r="DZ540" s="76"/>
      <c r="EA540" s="76"/>
      <c r="EB540" s="76"/>
      <c r="EC540" s="76"/>
      <c r="ED540" s="76"/>
      <c r="EE540" s="76"/>
      <c r="EF540" s="76"/>
      <c r="EG540" s="76"/>
      <c r="EH540" s="76"/>
      <c r="EI540" s="76"/>
      <c r="EJ540" s="76"/>
      <c r="EK540" s="76"/>
      <c r="EL540" s="76"/>
      <c r="EM540" s="76"/>
      <c r="EN540" s="76"/>
      <c r="EO540" s="76"/>
      <c r="EP540" s="76"/>
      <c r="EQ540" s="76"/>
      <c r="ER540" s="76"/>
      <c r="ES540" s="76"/>
      <c r="ET540" s="76"/>
      <c r="EU540" s="76"/>
      <c r="EV540" s="76"/>
      <c r="EW540" s="76"/>
      <c r="EX540" s="76"/>
      <c r="EY540" s="76"/>
      <c r="EZ540" s="76"/>
      <c r="FA540" s="76"/>
      <c r="FB540" s="76"/>
      <c r="FC540" s="76"/>
      <c r="FD540" s="76"/>
      <c r="FE540" s="76"/>
      <c r="FF540" s="76"/>
      <c r="FG540" s="76"/>
      <c r="FH540" s="76"/>
      <c r="FI540" s="76"/>
      <c r="FJ540" s="76"/>
      <c r="FK540" s="76"/>
      <c r="FL540" s="76"/>
      <c r="FM540" s="76"/>
      <c r="FN540" s="76"/>
      <c r="FO540" s="76"/>
      <c r="FP540" s="76"/>
      <c r="FQ540" s="76"/>
      <c r="FR540" s="76"/>
      <c r="FS540" s="76"/>
      <c r="FT540" s="76"/>
      <c r="FU540" s="76"/>
      <c r="FV540" s="76"/>
      <c r="FW540" s="76"/>
      <c r="FX540" s="76"/>
      <c r="FY540" s="76"/>
      <c r="FZ540" s="76"/>
      <c r="GA540" s="76"/>
      <c r="GB540" s="76"/>
      <c r="GC540" s="76"/>
      <c r="GD540" s="76"/>
      <c r="GE540" s="76"/>
      <c r="GF540" s="76"/>
      <c r="GG540" s="76"/>
      <c r="GH540" s="76"/>
      <c r="GI540" s="76"/>
      <c r="GJ540" s="76"/>
      <c r="GK540" s="76"/>
      <c r="GL540" s="76"/>
      <c r="GM540" s="76"/>
      <c r="GN540" s="76"/>
      <c r="GO540" s="76"/>
      <c r="GP540" s="76"/>
      <c r="GQ540" s="76"/>
      <c r="GR540" s="76"/>
      <c r="GS540" s="76"/>
      <c r="GT540" s="76"/>
      <c r="GU540" s="76"/>
      <c r="GV540" s="76"/>
      <c r="GW540" s="76"/>
      <c r="GX540" s="76"/>
      <c r="GY540" s="76"/>
      <c r="GZ540" s="76"/>
      <c r="HA540" s="76"/>
      <c r="HB540" s="76"/>
      <c r="HC540" s="76"/>
      <c r="HD540" s="76"/>
      <c r="HE540" s="76"/>
      <c r="HF540" s="76"/>
      <c r="HG540" s="76"/>
      <c r="HH540" s="76"/>
      <c r="HI540" s="76"/>
      <c r="HJ540" s="76"/>
      <c r="HK540" s="76"/>
      <c r="HL540" s="76"/>
      <c r="HM540" s="76"/>
      <c r="HN540" s="76"/>
      <c r="HO540" s="76"/>
      <c r="HP540" s="76"/>
      <c r="HQ540" s="76"/>
      <c r="HR540" s="76"/>
      <c r="HS540" s="76"/>
      <c r="HT540" s="76"/>
      <c r="HU540" s="76"/>
      <c r="HV540" s="76"/>
      <c r="HW540" s="76"/>
      <c r="HX540" s="76"/>
      <c r="HY540" s="76"/>
      <c r="HZ540" s="76"/>
      <c r="IA540" s="76"/>
      <c r="IB540" s="76"/>
      <c r="IC540" s="76"/>
      <c r="ID540" s="76"/>
      <c r="IE540" s="76"/>
      <c r="IF540" s="76"/>
      <c r="IG540" s="76"/>
      <c r="IH540" s="76"/>
      <c r="II540" s="76"/>
      <c r="IJ540" s="76"/>
      <c r="IK540" s="76"/>
    </row>
    <row r="541" spans="1:245" s="125" customFormat="1">
      <c r="A541" s="19"/>
      <c r="B541" s="19"/>
      <c r="C541" s="19"/>
      <c r="D541" s="19"/>
      <c r="E541" s="89"/>
      <c r="F541" s="89"/>
      <c r="G541" s="19"/>
      <c r="H541" s="90"/>
      <c r="I541" s="90"/>
      <c r="J541" s="19"/>
      <c r="K541" s="19"/>
      <c r="L541" s="19"/>
      <c r="M541" s="19"/>
      <c r="N541" s="19"/>
      <c r="O541" s="19"/>
      <c r="P541" s="19"/>
      <c r="Q541" s="19"/>
      <c r="R541" s="141"/>
      <c r="S541" s="141"/>
      <c r="T541" s="141"/>
      <c r="U541" s="141"/>
      <c r="V541" s="141"/>
      <c r="W541" s="141"/>
      <c r="X541" s="141"/>
      <c r="Y541" s="141"/>
      <c r="Z541" s="19"/>
      <c r="AA541" s="19"/>
      <c r="AB541" s="19"/>
      <c r="AC541" s="377">
        <v>5</v>
      </c>
      <c r="AD541" s="385" t="str">
        <f t="array" ref="AD541">IF(COUNT(IF($R$5:$R$84=$AC541,IF($A$5:$A$84=AD$535,$R$5:$R$84,""),""))=0,"-",AVERAGE(IF($R$5:$R$84=$AC541,IF($A$5:$A$84=AD$535,$H$5:$Q$84,"")))-$AC541)</f>
        <v>-</v>
      </c>
      <c r="AE541" s="385">
        <f t="array" ref="AE541">IF(COUNT(IF($R$5:$R$84=$AC541,IF($A$5:$A$84=AE$535,$R$5:$R$84,""),""))=0,"-",AVERAGE(IF($R$5:$R$84=$AC541,IF($A$5:$A$84=AE$535,$H$5:$Q$84,"")))-$AC541)</f>
        <v>0.28000000000000025</v>
      </c>
      <c r="AF541" s="385">
        <f t="array" ref="AF541">IF(COUNT(IF($R$5:$R$84=$AC541,IF($A$5:$A$84=AF$535,$R$5:$R$84,""),""))=0,"-",AVERAGE(IF($R$5:$R$84=$AC541,IF($A$5:$A$84=AF$535,$H$5:$Q$84,"")))-$AC541)</f>
        <v>-0.56115107913669071</v>
      </c>
      <c r="AG541" s="385" t="str">
        <f t="array" ref="AG541">IF(COUNT(IF($R$5:$R$84=$AC541,IF($A$5:$A$84=AG$535,$R$5:$R$84,""),""))=0,"-",AVERAGE(IF($R$5:$R$84=$AC541,IF($A$5:$A$84=AG$535,$H$5:$Q$84,"")))-$AC541)</f>
        <v>-</v>
      </c>
      <c r="AH541" s="385" t="str">
        <f t="array" ref="AH541">IF(COUNT(IF($R$5:$R$84=$AC541,IF($A$5:$A$84=AH$535,$R$5:$R$84,""),""))=0,"-",AVERAGE(IF($R$5:$R$84=$AC541,IF($A$5:$A$84=AH$535,$H$5:$Q$84,"")))-$AC541)</f>
        <v>-</v>
      </c>
      <c r="AI541" s="385" t="str">
        <f t="array" ref="AI541">IF(COUNT(IF($R$5:$R$84=$AC541,IF($A$5:$A$84=AI$535,$R$5:$R$84,""),""))=0,"-",AVERAGE(IF($R$5:$R$84=$AC541,IF($A$5:$A$84=AI$535,$H$5:$Q$84,"")))-$AC541)</f>
        <v>-</v>
      </c>
      <c r="AJ541" s="385" t="str">
        <f t="array" ref="AJ541">IF(COUNT(IF($R$5:$R$84=$AC541,IF($A$5:$A$84=AJ$535,$R$5:$R$84,""),""))=0,"-",AVERAGE(IF($R$5:$R$84=$AC541,IF($A$5:$A$84=AJ$535,$H$5:$Q$84,"")))-$AC541)</f>
        <v>-</v>
      </c>
      <c r="AK541" s="385" t="str">
        <f t="array" ref="AK541">IF(COUNT(IF($R$5:$R$84=$AC541,IF($A$5:$A$84=AK$535,$R$5:$R$84,""),""))=0,"-",AVERAGE(IF($R$5:$R$84=$AC541,IF($A$5:$A$84=AK$535,$H$5:$Q$84,"")))-$AC541)</f>
        <v>-</v>
      </c>
      <c r="AL541" s="385" t="str">
        <f t="array" ref="AL541">IF(COUNT(IF($R$5:$R$84=$AC541,IF($A$5:$A$84=AL$535,$R$5:$R$84,""),""))=0,"-",AVERAGE(IF($R$5:$R$84=$AC541,IF($A$5:$A$84=AL$535,$H$5:$Q$84,"")))-$AC541)</f>
        <v>-</v>
      </c>
      <c r="AM541" s="385" t="str">
        <f t="array" ref="AM541">IF(COUNT(IF($R$5:$R$84=$AC541,IF($A$5:$A$84=AM$535,$R$5:$R$84,""),""))=0,"-",AVERAGE(IF($R$5:$R$84=$AC541,IF($A$5:$A$84=AM$535,$H$5:$Q$84,"")))-$AC541)</f>
        <v>-</v>
      </c>
      <c r="AN541" s="385" t="str">
        <f t="array" ref="AN541">IF(COUNT(IF($R$5:$R$84=$AC541,IF($A$5:$A$84=AN$535,$R$5:$R$84,""),""))=0,"-",AVERAGE(IF($R$5:$R$84=$AC541,IF($A$5:$A$84=AN$535,$H$5:$Q$84,"")))-$AC541)</f>
        <v>-</v>
      </c>
      <c r="AO541" s="385" t="str">
        <f t="array" ref="AO541">IF(COUNT(IF($R$5:$R$84=$AC541,IF($A$5:$A$84=AO$535,$R$5:$R$84,""),""))=0,"-",AVERAGE(IF($R$5:$R$84=$AC541,IF($A$5:$A$84=AO$535,$H$5:$Q$84,"")))-$AC541)</f>
        <v>-</v>
      </c>
      <c r="AP541" s="387">
        <f t="array" ref="AP541">IF(COUNT(AD541:AO541)=0,"-",AVERAGE(IF($R$5:$R$84=$AC541,$H$5:$Q$84,""))-$AC541)</f>
        <v>-0.33862433862433861</v>
      </c>
      <c r="AQ541" s="19"/>
      <c r="AR541" s="8"/>
      <c r="AS541" s="19"/>
      <c r="AT541" s="19"/>
      <c r="AU541" s="19"/>
      <c r="AV541" s="19"/>
      <c r="AW541" s="19"/>
      <c r="AX541" s="19"/>
      <c r="AY541" s="19"/>
      <c r="AZ541" s="19"/>
      <c r="BA541" s="19"/>
      <c r="BB541" s="19"/>
      <c r="BC541" s="19"/>
      <c r="BQ541" s="12"/>
      <c r="BR541" s="12"/>
      <c r="BS541" s="12"/>
      <c r="BV541" s="76"/>
      <c r="BW541" s="76"/>
      <c r="BX541" s="76"/>
      <c r="BY541" s="76"/>
      <c r="BZ541" s="76"/>
      <c r="CA541" s="76"/>
      <c r="CB541" s="76"/>
      <c r="CC541" s="76"/>
      <c r="CD541" s="76"/>
      <c r="CE541" s="76"/>
      <c r="CF541" s="76"/>
      <c r="CG541" s="76"/>
      <c r="CH541" s="76"/>
      <c r="CI541" s="76"/>
      <c r="CJ541" s="76"/>
      <c r="CK541" s="76"/>
      <c r="CL541" s="76"/>
      <c r="CM541" s="76"/>
      <c r="CN541" s="76"/>
      <c r="CO541" s="76"/>
      <c r="CP541" s="76"/>
      <c r="CQ541" s="76"/>
      <c r="CR541" s="76"/>
      <c r="CS541" s="76"/>
      <c r="CT541" s="76"/>
      <c r="CU541" s="76"/>
      <c r="CV541" s="76"/>
      <c r="CW541" s="76"/>
      <c r="CX541" s="76"/>
      <c r="CY541" s="76"/>
      <c r="CZ541" s="76"/>
      <c r="DA541" s="76"/>
      <c r="DB541" s="76"/>
      <c r="DC541" s="76"/>
      <c r="DD541" s="76"/>
      <c r="DE541" s="76"/>
      <c r="DF541" s="76"/>
      <c r="DG541" s="76"/>
      <c r="DH541" s="76"/>
      <c r="DI541" s="76"/>
      <c r="DJ541" s="76"/>
      <c r="DK541" s="76"/>
      <c r="DL541" s="76"/>
      <c r="DM541" s="76"/>
      <c r="DN541" s="76"/>
      <c r="DO541" s="76"/>
      <c r="DP541" s="76"/>
      <c r="DQ541" s="76"/>
      <c r="DR541" s="76"/>
      <c r="DS541" s="76"/>
      <c r="DT541" s="76"/>
      <c r="DU541" s="76"/>
      <c r="DV541" s="76"/>
      <c r="DW541" s="76"/>
      <c r="DX541" s="76"/>
      <c r="DY541" s="76"/>
      <c r="DZ541" s="76"/>
      <c r="EA541" s="76"/>
      <c r="EB541" s="76"/>
      <c r="EC541" s="76"/>
      <c r="ED541" s="76"/>
      <c r="EE541" s="76"/>
      <c r="EF541" s="76"/>
      <c r="EG541" s="76"/>
      <c r="EH541" s="76"/>
      <c r="EI541" s="76"/>
      <c r="EJ541" s="76"/>
      <c r="EK541" s="76"/>
      <c r="EL541" s="76"/>
      <c r="EM541" s="76"/>
      <c r="EN541" s="76"/>
      <c r="EO541" s="76"/>
      <c r="EP541" s="76"/>
      <c r="EQ541" s="76"/>
      <c r="ER541" s="76"/>
      <c r="ES541" s="76"/>
      <c r="ET541" s="76"/>
      <c r="EU541" s="76"/>
      <c r="EV541" s="76"/>
      <c r="EW541" s="76"/>
      <c r="EX541" s="76"/>
      <c r="EY541" s="76"/>
      <c r="EZ541" s="76"/>
      <c r="FA541" s="76"/>
      <c r="FB541" s="76"/>
      <c r="FC541" s="76"/>
      <c r="FD541" s="76"/>
      <c r="FE541" s="76"/>
      <c r="FF541" s="76"/>
      <c r="FG541" s="76"/>
      <c r="FH541" s="76"/>
      <c r="FI541" s="76"/>
      <c r="FJ541" s="76"/>
      <c r="FK541" s="76"/>
      <c r="FL541" s="76"/>
      <c r="FM541" s="76"/>
      <c r="FN541" s="76"/>
      <c r="FO541" s="76"/>
      <c r="FP541" s="76"/>
      <c r="FQ541" s="76"/>
      <c r="FR541" s="76"/>
      <c r="FS541" s="76"/>
      <c r="FT541" s="76"/>
      <c r="FU541" s="76"/>
      <c r="FV541" s="76"/>
      <c r="FW541" s="76"/>
      <c r="FX541" s="76"/>
      <c r="FY541" s="76"/>
      <c r="FZ541" s="76"/>
      <c r="GA541" s="76"/>
      <c r="GB541" s="76"/>
      <c r="GC541" s="76"/>
      <c r="GD541" s="76"/>
      <c r="GE541" s="76"/>
      <c r="GF541" s="76"/>
      <c r="GG541" s="76"/>
      <c r="GH541" s="76"/>
      <c r="GI541" s="76"/>
      <c r="GJ541" s="76"/>
      <c r="GK541" s="76"/>
      <c r="GL541" s="76"/>
      <c r="GM541" s="76"/>
      <c r="GN541" s="76"/>
      <c r="GO541" s="76"/>
      <c r="GP541" s="76"/>
      <c r="GQ541" s="76"/>
      <c r="GR541" s="76"/>
      <c r="GS541" s="76"/>
      <c r="GT541" s="76"/>
      <c r="GU541" s="76"/>
      <c r="GV541" s="76"/>
      <c r="GW541" s="76"/>
      <c r="GX541" s="76"/>
      <c r="GY541" s="76"/>
      <c r="GZ541" s="76"/>
      <c r="HA541" s="76"/>
      <c r="HB541" s="76"/>
      <c r="HC541" s="76"/>
      <c r="HD541" s="76"/>
      <c r="HE541" s="76"/>
      <c r="HF541" s="76"/>
      <c r="HG541" s="76"/>
      <c r="HH541" s="76"/>
      <c r="HI541" s="76"/>
      <c r="HJ541" s="76"/>
      <c r="HK541" s="76"/>
      <c r="HL541" s="76"/>
      <c r="HM541" s="76"/>
      <c r="HN541" s="76"/>
      <c r="HO541" s="76"/>
      <c r="HP541" s="76"/>
      <c r="HQ541" s="76"/>
      <c r="HR541" s="76"/>
      <c r="HS541" s="76"/>
      <c r="HT541" s="76"/>
      <c r="HU541" s="76"/>
      <c r="HV541" s="76"/>
      <c r="HW541" s="76"/>
      <c r="HX541" s="76"/>
      <c r="HY541" s="76"/>
      <c r="HZ541" s="76"/>
      <c r="IA541" s="76"/>
      <c r="IB541" s="76"/>
      <c r="IC541" s="76"/>
      <c r="ID541" s="76"/>
      <c r="IE541" s="76"/>
      <c r="IF541" s="76"/>
      <c r="IG541" s="76"/>
      <c r="IH541" s="76"/>
      <c r="II541" s="76"/>
      <c r="IJ541" s="76"/>
      <c r="IK541" s="76"/>
    </row>
    <row r="542" spans="1:245" s="125" customFormat="1">
      <c r="A542" s="19"/>
      <c r="B542" s="19"/>
      <c r="C542" s="19"/>
      <c r="D542" s="19"/>
      <c r="E542" s="89"/>
      <c r="F542" s="89"/>
      <c r="G542" s="19"/>
      <c r="H542" s="90"/>
      <c r="I542" s="90"/>
      <c r="J542" s="19"/>
      <c r="K542" s="19"/>
      <c r="L542" s="19"/>
      <c r="M542" s="19"/>
      <c r="N542" s="19"/>
      <c r="O542" s="19"/>
      <c r="P542" s="19"/>
      <c r="Q542" s="19"/>
      <c r="R542" s="141"/>
      <c r="S542" s="141"/>
      <c r="T542" s="141"/>
      <c r="U542" s="141"/>
      <c r="V542" s="141"/>
      <c r="W542" s="141"/>
      <c r="X542" s="141"/>
      <c r="Y542" s="141"/>
      <c r="Z542" s="19"/>
      <c r="AA542" s="19"/>
      <c r="AB542" s="19"/>
      <c r="AC542" s="377">
        <v>6</v>
      </c>
      <c r="AD542" s="385" t="str">
        <f t="array" ref="AD542">IF(COUNT(IF($R$5:$R$84=$AC542,IF($A$5:$A$84=AD$535,$R$5:$R$84,""),""))=0,"-",AVERAGE(IF($R$5:$R$84=$AC542,IF($A$5:$A$84=AD$535,$H$5:$Q$84,"")))-$AC542)</f>
        <v>-</v>
      </c>
      <c r="AE542" s="385">
        <f t="array" ref="AE542">IF(COUNT(IF($R$5:$R$84=$AC542,IF($A$5:$A$84=AE$535,$R$5:$R$84,""),""))=0,"-",AVERAGE(IF($R$5:$R$84=$AC542,IF($A$5:$A$84=AE$535,$H$5:$Q$84,"")))-$AC542)</f>
        <v>4.9999999999999822E-2</v>
      </c>
      <c r="AF542" s="385">
        <f t="array" ref="AF542">IF(COUNT(IF($R$5:$R$84=$AC542,IF($A$5:$A$84=AF$535,$R$5:$R$84,""),""))=0,"-",AVERAGE(IF($R$5:$R$84=$AC542,IF($A$5:$A$84=AF$535,$H$5:$Q$84,"")))-$AC542)</f>
        <v>-0.86363636363636331</v>
      </c>
      <c r="AG542" s="385" t="str">
        <f t="array" ref="AG542">IF(COUNT(IF($R$5:$R$84=$AC542,IF($A$5:$A$84=AG$535,$R$5:$R$84,""),""))=0,"-",AVERAGE(IF($R$5:$R$84=$AC542,IF($A$5:$A$84=AG$535,$H$5:$Q$84,"")))-$AC542)</f>
        <v>-</v>
      </c>
      <c r="AH542" s="385" t="str">
        <f t="array" ref="AH542">IF(COUNT(IF($R$5:$R$84=$AC542,IF($A$5:$A$84=AH$535,$R$5:$R$84,""),""))=0,"-",AVERAGE(IF($R$5:$R$84=$AC542,IF($A$5:$A$84=AH$535,$H$5:$Q$84,"")))-$AC542)</f>
        <v>-</v>
      </c>
      <c r="AI542" s="385" t="str">
        <f t="array" ref="AI542">IF(COUNT(IF($R$5:$R$84=$AC542,IF($A$5:$A$84=AI$535,$R$5:$R$84,""),""))=0,"-",AVERAGE(IF($R$5:$R$84=$AC542,IF($A$5:$A$84=AI$535,$H$5:$Q$84,"")))-$AC542)</f>
        <v>-</v>
      </c>
      <c r="AJ542" s="385" t="str">
        <f t="array" ref="AJ542">IF(COUNT(IF($R$5:$R$84=$AC542,IF($A$5:$A$84=AJ$535,$R$5:$R$84,""),""))=0,"-",AVERAGE(IF($R$5:$R$84=$AC542,IF($A$5:$A$84=AJ$535,$H$5:$Q$84,"")))-$AC542)</f>
        <v>-</v>
      </c>
      <c r="AK542" s="385" t="str">
        <f t="array" ref="AK542">IF(COUNT(IF($R$5:$R$84=$AC542,IF($A$5:$A$84=AK$535,$R$5:$R$84,""),""))=0,"-",AVERAGE(IF($R$5:$R$84=$AC542,IF($A$5:$A$84=AK$535,$H$5:$Q$84,"")))-$AC542)</f>
        <v>-</v>
      </c>
      <c r="AL542" s="385" t="str">
        <f t="array" ref="AL542">IF(COUNT(IF($R$5:$R$84=$AC542,IF($A$5:$A$84=AL$535,$R$5:$R$84,""),""))=0,"-",AVERAGE(IF($R$5:$R$84=$AC542,IF($A$5:$A$84=AL$535,$H$5:$Q$84,"")))-$AC542)</f>
        <v>-</v>
      </c>
      <c r="AM542" s="385" t="str">
        <f t="array" ref="AM542">IF(COUNT(IF($R$5:$R$84=$AC542,IF($A$5:$A$84=AM$535,$R$5:$R$84,""),""))=0,"-",AVERAGE(IF($R$5:$R$84=$AC542,IF($A$5:$A$84=AM$535,$H$5:$Q$84,"")))-$AC542)</f>
        <v>-</v>
      </c>
      <c r="AN542" s="385" t="str">
        <f t="array" ref="AN542">IF(COUNT(IF($R$5:$R$84=$AC542,IF($A$5:$A$84=AN$535,$R$5:$R$84,""),""))=0,"-",AVERAGE(IF($R$5:$R$84=$AC542,IF($A$5:$A$84=AN$535,$H$5:$Q$84,"")))-$AC542)</f>
        <v>-</v>
      </c>
      <c r="AO542" s="385" t="str">
        <f t="array" ref="AO542">IF(COUNT(IF($R$5:$R$84=$AC542,IF($A$5:$A$84=AO$535,$R$5:$R$84,""),""))=0,"-",AVERAGE(IF($R$5:$R$84=$AC542,IF($A$5:$A$84=AO$535,$H$5:$Q$84,"")))-$AC542)</f>
        <v>-</v>
      </c>
      <c r="AP542" s="387">
        <f t="array" ref="AP542">IF(COUNT(AD542:AO542)=0,"-",AVERAGE(IF($R$5:$R$84=$AC542,$H$5:$Q$84,""))-$AC542)</f>
        <v>-0.54117647058823515</v>
      </c>
      <c r="AQ542" s="19"/>
      <c r="AR542" s="8"/>
      <c r="AS542" s="19"/>
      <c r="AT542" s="19"/>
      <c r="AU542" s="19"/>
      <c r="AV542" s="19"/>
      <c r="AW542" s="19"/>
      <c r="AX542" s="19"/>
      <c r="AY542" s="19"/>
      <c r="AZ542" s="19"/>
      <c r="BA542" s="19"/>
      <c r="BB542" s="19"/>
      <c r="BC542" s="19"/>
      <c r="BQ542" s="12"/>
      <c r="BR542" s="12"/>
      <c r="BS542" s="12"/>
      <c r="BV542" s="76"/>
      <c r="BW542" s="76"/>
      <c r="BX542" s="76"/>
      <c r="BY542" s="76"/>
      <c r="BZ542" s="76"/>
      <c r="CA542" s="76"/>
      <c r="CB542" s="76"/>
      <c r="CC542" s="76"/>
      <c r="CD542" s="76"/>
      <c r="CE542" s="76"/>
      <c r="CF542" s="76"/>
      <c r="CG542" s="76"/>
      <c r="CH542" s="76"/>
      <c r="CI542" s="76"/>
      <c r="CJ542" s="76"/>
      <c r="CK542" s="76"/>
      <c r="CL542" s="76"/>
      <c r="CM542" s="76"/>
      <c r="CN542" s="76"/>
      <c r="CO542" s="76"/>
      <c r="CP542" s="76"/>
      <c r="CQ542" s="76"/>
      <c r="CR542" s="76"/>
      <c r="CS542" s="76"/>
      <c r="CT542" s="76"/>
      <c r="CU542" s="76"/>
      <c r="CV542" s="76"/>
      <c r="CW542" s="76"/>
      <c r="CX542" s="76"/>
      <c r="CY542" s="76"/>
      <c r="CZ542" s="76"/>
      <c r="DA542" s="76"/>
      <c r="DB542" s="76"/>
      <c r="DC542" s="76"/>
      <c r="DD542" s="76"/>
      <c r="DE542" s="76"/>
      <c r="DF542" s="76"/>
      <c r="DG542" s="76"/>
      <c r="DH542" s="76"/>
      <c r="DI542" s="76"/>
      <c r="DJ542" s="76"/>
      <c r="DK542" s="76"/>
      <c r="DL542" s="76"/>
      <c r="DM542" s="76"/>
      <c r="DN542" s="76"/>
      <c r="DO542" s="76"/>
      <c r="DP542" s="76"/>
      <c r="DQ542" s="76"/>
      <c r="DR542" s="76"/>
      <c r="DS542" s="76"/>
      <c r="DT542" s="76"/>
      <c r="DU542" s="76"/>
      <c r="DV542" s="76"/>
      <c r="DW542" s="76"/>
      <c r="DX542" s="76"/>
      <c r="DY542" s="76"/>
      <c r="DZ542" s="76"/>
      <c r="EA542" s="76"/>
      <c r="EB542" s="76"/>
      <c r="EC542" s="76"/>
      <c r="ED542" s="76"/>
      <c r="EE542" s="76"/>
      <c r="EF542" s="76"/>
      <c r="EG542" s="76"/>
      <c r="EH542" s="76"/>
      <c r="EI542" s="76"/>
      <c r="EJ542" s="76"/>
      <c r="EK542" s="76"/>
      <c r="EL542" s="76"/>
      <c r="EM542" s="76"/>
      <c r="EN542" s="76"/>
      <c r="EO542" s="76"/>
      <c r="EP542" s="76"/>
      <c r="EQ542" s="76"/>
      <c r="ER542" s="76"/>
      <c r="ES542" s="76"/>
      <c r="ET542" s="76"/>
      <c r="EU542" s="76"/>
      <c r="EV542" s="76"/>
      <c r="EW542" s="76"/>
      <c r="EX542" s="76"/>
      <c r="EY542" s="76"/>
      <c r="EZ542" s="76"/>
      <c r="FA542" s="76"/>
      <c r="FB542" s="76"/>
      <c r="FC542" s="76"/>
      <c r="FD542" s="76"/>
      <c r="FE542" s="76"/>
      <c r="FF542" s="76"/>
      <c r="FG542" s="76"/>
      <c r="FH542" s="76"/>
      <c r="FI542" s="76"/>
      <c r="FJ542" s="76"/>
      <c r="FK542" s="76"/>
      <c r="FL542" s="76"/>
      <c r="FM542" s="76"/>
      <c r="FN542" s="76"/>
      <c r="FO542" s="76"/>
      <c r="FP542" s="76"/>
      <c r="FQ542" s="76"/>
      <c r="FR542" s="76"/>
      <c r="FS542" s="76"/>
      <c r="FT542" s="76"/>
      <c r="FU542" s="76"/>
      <c r="FV542" s="76"/>
      <c r="FW542" s="76"/>
      <c r="FX542" s="76"/>
      <c r="FY542" s="76"/>
      <c r="FZ542" s="76"/>
      <c r="GA542" s="76"/>
      <c r="GB542" s="76"/>
      <c r="GC542" s="76"/>
      <c r="GD542" s="76"/>
      <c r="GE542" s="76"/>
      <c r="GF542" s="76"/>
      <c r="GG542" s="76"/>
      <c r="GH542" s="76"/>
      <c r="GI542" s="76"/>
      <c r="GJ542" s="76"/>
      <c r="GK542" s="76"/>
      <c r="GL542" s="76"/>
      <c r="GM542" s="76"/>
      <c r="GN542" s="76"/>
      <c r="GO542" s="76"/>
      <c r="GP542" s="76"/>
      <c r="GQ542" s="76"/>
      <c r="GR542" s="76"/>
      <c r="GS542" s="76"/>
      <c r="GT542" s="76"/>
      <c r="GU542" s="76"/>
      <c r="GV542" s="76"/>
      <c r="GW542" s="76"/>
      <c r="GX542" s="76"/>
      <c r="GY542" s="76"/>
      <c r="GZ542" s="76"/>
      <c r="HA542" s="76"/>
      <c r="HB542" s="76"/>
      <c r="HC542" s="76"/>
      <c r="HD542" s="76"/>
      <c r="HE542" s="76"/>
      <c r="HF542" s="76"/>
      <c r="HG542" s="76"/>
      <c r="HH542" s="76"/>
      <c r="HI542" s="76"/>
      <c r="HJ542" s="76"/>
      <c r="HK542" s="76"/>
      <c r="HL542" s="76"/>
      <c r="HM542" s="76"/>
      <c r="HN542" s="76"/>
      <c r="HO542" s="76"/>
      <c r="HP542" s="76"/>
      <c r="HQ542" s="76"/>
      <c r="HR542" s="76"/>
      <c r="HS542" s="76"/>
      <c r="HT542" s="76"/>
      <c r="HU542" s="76"/>
      <c r="HV542" s="76"/>
      <c r="HW542" s="76"/>
      <c r="HX542" s="76"/>
      <c r="HY542" s="76"/>
      <c r="HZ542" s="76"/>
      <c r="IA542" s="76"/>
      <c r="IB542" s="76"/>
      <c r="IC542" s="76"/>
      <c r="ID542" s="76"/>
      <c r="IE542" s="76"/>
      <c r="IF542" s="76"/>
      <c r="IG542" s="76"/>
      <c r="IH542" s="76"/>
      <c r="II542" s="76"/>
      <c r="IJ542" s="76"/>
      <c r="IK542" s="76"/>
    </row>
    <row r="543" spans="1:245" s="125" customFormat="1">
      <c r="A543" s="19"/>
      <c r="B543" s="19"/>
      <c r="C543" s="19"/>
      <c r="D543" s="19"/>
      <c r="E543" s="89"/>
      <c r="F543" s="89"/>
      <c r="G543" s="19"/>
      <c r="H543" s="90"/>
      <c r="I543" s="90"/>
      <c r="J543" s="19"/>
      <c r="K543" s="19"/>
      <c r="L543" s="19"/>
      <c r="M543" s="19"/>
      <c r="N543" s="19"/>
      <c r="O543" s="19"/>
      <c r="P543" s="19"/>
      <c r="Q543" s="19"/>
      <c r="R543" s="141"/>
      <c r="S543" s="141"/>
      <c r="T543" s="141"/>
      <c r="U543" s="141"/>
      <c r="V543" s="141"/>
      <c r="W543" s="141"/>
      <c r="X543" s="141"/>
      <c r="Y543" s="141"/>
      <c r="Z543" s="19"/>
      <c r="AA543" s="19"/>
      <c r="AB543" s="19"/>
      <c r="AC543" s="377">
        <v>7</v>
      </c>
      <c r="AD543" s="385" t="str">
        <f t="array" ref="AD543">IF(COUNT(IF($R$5:$R$84=$AC543,IF($A$5:$A$84=AD$535,$R$5:$R$84,""),""))=0,"-",AVERAGE(IF($R$5:$R$84=$AC543,IF($A$5:$A$84=AD$535,$H$5:$Q$84,"")))-$AC543)</f>
        <v>-</v>
      </c>
      <c r="AE543" s="385">
        <f t="array" ref="AE543">IF(COUNT(IF($R$5:$R$84=$AC543,IF($A$5:$A$84=AE$535,$R$5:$R$84,""),""))=0,"-",AVERAGE(IF($R$5:$R$84=$AC543,IF($A$5:$A$84=AE$535,$H$5:$Q$84,"")))-$AC543)</f>
        <v>0.25</v>
      </c>
      <c r="AF543" s="385">
        <f t="array" ref="AF543">IF(COUNT(IF($R$5:$R$84=$AC543,IF($A$5:$A$84=AF$535,$R$5:$R$84,""),""))=0,"-",AVERAGE(IF($R$5:$R$84=$AC543,IF($A$5:$A$84=AF$535,$H$5:$Q$84,"")))-$AC543)</f>
        <v>-1.54</v>
      </c>
      <c r="AG543" s="385" t="str">
        <f t="array" ref="AG543">IF(COUNT(IF($R$5:$R$84=$AC543,IF($A$5:$A$84=AG$535,$R$5:$R$84,""),""))=0,"-",AVERAGE(IF($R$5:$R$84=$AC543,IF($A$5:$A$84=AG$535,$H$5:$Q$84,"")))-$AC543)</f>
        <v>-</v>
      </c>
      <c r="AH543" s="385" t="str">
        <f t="array" ref="AH543">IF(COUNT(IF($R$5:$R$84=$AC543,IF($A$5:$A$84=AH$535,$R$5:$R$84,""),""))=0,"-",AVERAGE(IF($R$5:$R$84=$AC543,IF($A$5:$A$84=AH$535,$H$5:$Q$84,"")))-$AC543)</f>
        <v>-</v>
      </c>
      <c r="AI543" s="385" t="str">
        <f t="array" ref="AI543">IF(COUNT(IF($R$5:$R$84=$AC543,IF($A$5:$A$84=AI$535,$R$5:$R$84,""),""))=0,"-",AVERAGE(IF($R$5:$R$84=$AC543,IF($A$5:$A$84=AI$535,$H$5:$Q$84,"")))-$AC543)</f>
        <v>-</v>
      </c>
      <c r="AJ543" s="385" t="str">
        <f t="array" ref="AJ543">IF(COUNT(IF($R$5:$R$84=$AC543,IF($A$5:$A$84=AJ$535,$R$5:$R$84,""),""))=0,"-",AVERAGE(IF($R$5:$R$84=$AC543,IF($A$5:$A$84=AJ$535,$H$5:$Q$84,"")))-$AC543)</f>
        <v>-</v>
      </c>
      <c r="AK543" s="385" t="str">
        <f t="array" ref="AK543">IF(COUNT(IF($R$5:$R$84=$AC543,IF($A$5:$A$84=AK$535,$R$5:$R$84,""),""))=0,"-",AVERAGE(IF($R$5:$R$84=$AC543,IF($A$5:$A$84=AK$535,$H$5:$Q$84,"")))-$AC543)</f>
        <v>-</v>
      </c>
      <c r="AL543" s="385" t="str">
        <f t="array" ref="AL543">IF(COUNT(IF($R$5:$R$84=$AC543,IF($A$5:$A$84=AL$535,$R$5:$R$84,""),""))=0,"-",AVERAGE(IF($R$5:$R$84=$AC543,IF($A$5:$A$84=AL$535,$H$5:$Q$84,"")))-$AC543)</f>
        <v>-</v>
      </c>
      <c r="AM543" s="385" t="str">
        <f t="array" ref="AM543">IF(COUNT(IF($R$5:$R$84=$AC543,IF($A$5:$A$84=AM$535,$R$5:$R$84,""),""))=0,"-",AVERAGE(IF($R$5:$R$84=$AC543,IF($A$5:$A$84=AM$535,$H$5:$Q$84,"")))-$AC543)</f>
        <v>-</v>
      </c>
      <c r="AN543" s="385" t="str">
        <f t="array" ref="AN543">IF(COUNT(IF($R$5:$R$84=$AC543,IF($A$5:$A$84=AN$535,$R$5:$R$84,""),""))=0,"-",AVERAGE(IF($R$5:$R$84=$AC543,IF($A$5:$A$84=AN$535,$H$5:$Q$84,"")))-$AC543)</f>
        <v>-</v>
      </c>
      <c r="AO543" s="385" t="str">
        <f t="array" ref="AO543">IF(COUNT(IF($R$5:$R$84=$AC543,IF($A$5:$A$84=AO$535,$R$5:$R$84,""),""))=0,"-",AVERAGE(IF($R$5:$R$84=$AC543,IF($A$5:$A$84=AO$535,$H$5:$Q$84,"")))-$AC543)</f>
        <v>-</v>
      </c>
      <c r="AP543" s="387">
        <f t="array" ref="AP543">IF(COUNT(AD543:AO543)=0,"-",AVERAGE(IF($R$5:$R$84=$AC543,$H$5:$Q$84,""))-$AC543)</f>
        <v>-1.0285714285714285</v>
      </c>
      <c r="AQ543" s="19"/>
      <c r="AR543" s="8"/>
      <c r="AS543" s="19"/>
      <c r="AT543" s="19"/>
      <c r="AU543" s="19"/>
      <c r="AV543" s="19"/>
      <c r="AW543" s="19"/>
      <c r="AX543" s="19"/>
      <c r="AY543" s="19"/>
      <c r="AZ543" s="19"/>
      <c r="BA543" s="19"/>
      <c r="BB543" s="19"/>
      <c r="BC543" s="19"/>
      <c r="BQ543" s="12"/>
      <c r="BR543" s="12"/>
      <c r="BS543" s="12"/>
      <c r="BV543" s="76"/>
      <c r="BW543" s="76"/>
      <c r="BX543" s="76"/>
      <c r="BY543" s="76"/>
      <c r="BZ543" s="76"/>
      <c r="CA543" s="76"/>
      <c r="CB543" s="76"/>
      <c r="CC543" s="76"/>
      <c r="CD543" s="76"/>
      <c r="CE543" s="76"/>
      <c r="CF543" s="76"/>
      <c r="CG543" s="76"/>
      <c r="CH543" s="76"/>
      <c r="CI543" s="76"/>
      <c r="CJ543" s="76"/>
      <c r="CK543" s="76"/>
      <c r="CL543" s="76"/>
      <c r="CM543" s="76"/>
      <c r="CN543" s="76"/>
      <c r="CO543" s="76"/>
      <c r="CP543" s="76"/>
      <c r="CQ543" s="76"/>
      <c r="CR543" s="76"/>
      <c r="CS543" s="76"/>
      <c r="CT543" s="76"/>
      <c r="CU543" s="76"/>
      <c r="CV543" s="76"/>
      <c r="CW543" s="76"/>
      <c r="CX543" s="76"/>
      <c r="CY543" s="76"/>
      <c r="CZ543" s="76"/>
      <c r="DA543" s="76"/>
      <c r="DB543" s="76"/>
      <c r="DC543" s="76"/>
      <c r="DD543" s="76"/>
      <c r="DE543" s="76"/>
      <c r="DF543" s="76"/>
      <c r="DG543" s="76"/>
      <c r="DH543" s="76"/>
      <c r="DI543" s="76"/>
      <c r="DJ543" s="76"/>
      <c r="DK543" s="76"/>
      <c r="DL543" s="76"/>
      <c r="DM543" s="76"/>
      <c r="DN543" s="76"/>
      <c r="DO543" s="76"/>
      <c r="DP543" s="76"/>
      <c r="DQ543" s="76"/>
      <c r="DR543" s="76"/>
      <c r="DS543" s="76"/>
      <c r="DT543" s="76"/>
      <c r="DU543" s="76"/>
      <c r="DV543" s="76"/>
      <c r="DW543" s="76"/>
      <c r="DX543" s="76"/>
      <c r="DY543" s="76"/>
      <c r="DZ543" s="76"/>
      <c r="EA543" s="76"/>
      <c r="EB543" s="76"/>
      <c r="EC543" s="76"/>
      <c r="ED543" s="76"/>
      <c r="EE543" s="76"/>
      <c r="EF543" s="76"/>
      <c r="EG543" s="76"/>
      <c r="EH543" s="76"/>
      <c r="EI543" s="76"/>
      <c r="EJ543" s="76"/>
      <c r="EK543" s="76"/>
      <c r="EL543" s="76"/>
      <c r="EM543" s="76"/>
      <c r="EN543" s="76"/>
      <c r="EO543" s="76"/>
      <c r="EP543" s="76"/>
      <c r="EQ543" s="76"/>
      <c r="ER543" s="76"/>
      <c r="ES543" s="76"/>
      <c r="ET543" s="76"/>
      <c r="EU543" s="76"/>
      <c r="EV543" s="76"/>
      <c r="EW543" s="76"/>
      <c r="EX543" s="76"/>
      <c r="EY543" s="76"/>
      <c r="EZ543" s="76"/>
      <c r="FA543" s="76"/>
      <c r="FB543" s="76"/>
      <c r="FC543" s="76"/>
      <c r="FD543" s="76"/>
      <c r="FE543" s="76"/>
      <c r="FF543" s="76"/>
      <c r="FG543" s="76"/>
      <c r="FH543" s="76"/>
      <c r="FI543" s="76"/>
      <c r="FJ543" s="76"/>
      <c r="FK543" s="76"/>
      <c r="FL543" s="76"/>
      <c r="FM543" s="76"/>
      <c r="FN543" s="76"/>
      <c r="FO543" s="76"/>
      <c r="FP543" s="76"/>
      <c r="FQ543" s="76"/>
      <c r="FR543" s="76"/>
      <c r="FS543" s="76"/>
      <c r="FT543" s="76"/>
      <c r="FU543" s="76"/>
      <c r="FV543" s="76"/>
      <c r="FW543" s="76"/>
      <c r="FX543" s="76"/>
      <c r="FY543" s="76"/>
      <c r="FZ543" s="76"/>
      <c r="GA543" s="76"/>
      <c r="GB543" s="76"/>
      <c r="GC543" s="76"/>
      <c r="GD543" s="76"/>
      <c r="GE543" s="76"/>
      <c r="GF543" s="76"/>
      <c r="GG543" s="76"/>
      <c r="GH543" s="76"/>
      <c r="GI543" s="76"/>
      <c r="GJ543" s="76"/>
      <c r="GK543" s="76"/>
      <c r="GL543" s="76"/>
      <c r="GM543" s="76"/>
      <c r="GN543" s="76"/>
      <c r="GO543" s="76"/>
      <c r="GP543" s="76"/>
      <c r="GQ543" s="76"/>
      <c r="GR543" s="76"/>
      <c r="GS543" s="76"/>
      <c r="GT543" s="76"/>
      <c r="GU543" s="76"/>
      <c r="GV543" s="76"/>
      <c r="GW543" s="76"/>
      <c r="GX543" s="76"/>
      <c r="GY543" s="76"/>
      <c r="GZ543" s="76"/>
      <c r="HA543" s="76"/>
      <c r="HB543" s="76"/>
      <c r="HC543" s="76"/>
      <c r="HD543" s="76"/>
      <c r="HE543" s="76"/>
      <c r="HF543" s="76"/>
      <c r="HG543" s="76"/>
      <c r="HH543" s="76"/>
      <c r="HI543" s="76"/>
      <c r="HJ543" s="76"/>
      <c r="HK543" s="76"/>
      <c r="HL543" s="76"/>
      <c r="HM543" s="76"/>
      <c r="HN543" s="76"/>
      <c r="HO543" s="76"/>
      <c r="HP543" s="76"/>
      <c r="HQ543" s="76"/>
      <c r="HR543" s="76"/>
      <c r="HS543" s="76"/>
      <c r="HT543" s="76"/>
      <c r="HU543" s="76"/>
      <c r="HV543" s="76"/>
      <c r="HW543" s="76"/>
      <c r="HX543" s="76"/>
      <c r="HY543" s="76"/>
      <c r="HZ543" s="76"/>
      <c r="IA543" s="76"/>
      <c r="IB543" s="76"/>
      <c r="IC543" s="76"/>
      <c r="ID543" s="76"/>
      <c r="IE543" s="76"/>
      <c r="IF543" s="76"/>
      <c r="IG543" s="76"/>
      <c r="IH543" s="76"/>
      <c r="II543" s="76"/>
      <c r="IJ543" s="76"/>
      <c r="IK543" s="76"/>
    </row>
    <row r="544" spans="1:245" s="125" customFormat="1">
      <c r="A544" s="19"/>
      <c r="B544" s="19"/>
      <c r="C544" s="19"/>
      <c r="D544" s="19"/>
      <c r="E544" s="89"/>
      <c r="F544" s="89"/>
      <c r="G544" s="19"/>
      <c r="H544" s="90"/>
      <c r="I544" s="90"/>
      <c r="J544" s="19"/>
      <c r="K544" s="19"/>
      <c r="L544" s="19"/>
      <c r="M544" s="19"/>
      <c r="N544" s="19"/>
      <c r="O544" s="19"/>
      <c r="P544" s="19"/>
      <c r="Q544" s="19"/>
      <c r="R544" s="141"/>
      <c r="S544" s="141"/>
      <c r="T544" s="141"/>
      <c r="U544" s="141"/>
      <c r="V544" s="141"/>
      <c r="W544" s="141"/>
      <c r="X544" s="141"/>
      <c r="Y544" s="141"/>
      <c r="Z544" s="19"/>
      <c r="AA544" s="19"/>
      <c r="AB544" s="19"/>
      <c r="AC544" s="377">
        <v>8</v>
      </c>
      <c r="AD544" s="385" t="str">
        <f t="array" ref="AD544">IF(COUNT(IF($R$5:$R$84=$AC544,IF($A$5:$A$84=AD$535,$R$5:$R$84,""),""))=0,"-",AVERAGE(IF($R$5:$R$84=$AC544,IF($A$5:$A$84=AD$535,$H$5:$Q$84,"")))-$AC544)</f>
        <v>-</v>
      </c>
      <c r="AE544" s="385" t="str">
        <f t="array" ref="AE544">IF(COUNT(IF($R$5:$R$84=$AC544,IF($A$5:$A$84=AE$535,$R$5:$R$84,""),""))=0,"-",AVERAGE(IF($R$5:$R$84=$AC544,IF($A$5:$A$84=AE$535,$H$5:$Q$84,"")))-$AC544)</f>
        <v>-</v>
      </c>
      <c r="AF544" s="385" t="str">
        <f t="array" ref="AF544">IF(COUNT(IF($R$5:$R$84=$AC544,IF($A$5:$A$84=AF$535,$R$5:$R$84,""),""))=0,"-",AVERAGE(IF($R$5:$R$84=$AC544,IF($A$5:$A$84=AF$535,$H$5:$Q$84,"")))-$AC544)</f>
        <v>-</v>
      </c>
      <c r="AG544" s="385" t="str">
        <f t="array" ref="AG544">IF(COUNT(IF($R$5:$R$84=$AC544,IF($A$5:$A$84=AG$535,$R$5:$R$84,""),""))=0,"-",AVERAGE(IF($R$5:$R$84=$AC544,IF($A$5:$A$84=AG$535,$H$5:$Q$84,"")))-$AC544)</f>
        <v>-</v>
      </c>
      <c r="AH544" s="385" t="str">
        <f t="array" ref="AH544">IF(COUNT(IF($R$5:$R$84=$AC544,IF($A$5:$A$84=AH$535,$R$5:$R$84,""),""))=0,"-",AVERAGE(IF($R$5:$R$84=$AC544,IF($A$5:$A$84=AH$535,$H$5:$Q$84,"")))-$AC544)</f>
        <v>-</v>
      </c>
      <c r="AI544" s="385" t="str">
        <f t="array" ref="AI544">IF(COUNT(IF($R$5:$R$84=$AC544,IF($A$5:$A$84=AI$535,$R$5:$R$84,""),""))=0,"-",AVERAGE(IF($R$5:$R$84=$AC544,IF($A$5:$A$84=AI$535,$H$5:$Q$84,"")))-$AC544)</f>
        <v>-</v>
      </c>
      <c r="AJ544" s="385" t="str">
        <f t="array" ref="AJ544">IF(COUNT(IF($R$5:$R$84=$AC544,IF($A$5:$A$84=AJ$535,$R$5:$R$84,""),""))=0,"-",AVERAGE(IF($R$5:$R$84=$AC544,IF($A$5:$A$84=AJ$535,$H$5:$Q$84,"")))-$AC544)</f>
        <v>-</v>
      </c>
      <c r="AK544" s="385" t="str">
        <f t="array" ref="AK544">IF(COUNT(IF($R$5:$R$84=$AC544,IF($A$5:$A$84=AK$535,$R$5:$R$84,""),""))=0,"-",AVERAGE(IF($R$5:$R$84=$AC544,IF($A$5:$A$84=AK$535,$H$5:$Q$84,"")))-$AC544)</f>
        <v>-</v>
      </c>
      <c r="AL544" s="385" t="str">
        <f t="array" ref="AL544">IF(COUNT(IF($R$5:$R$84=$AC544,IF($A$5:$A$84=AL$535,$R$5:$R$84,""),""))=0,"-",AVERAGE(IF($R$5:$R$84=$AC544,IF($A$5:$A$84=AL$535,$H$5:$Q$84,"")))-$AC544)</f>
        <v>-</v>
      </c>
      <c r="AM544" s="385" t="str">
        <f t="array" ref="AM544">IF(COUNT(IF($R$5:$R$84=$AC544,IF($A$5:$A$84=AM$535,$R$5:$R$84,""),""))=0,"-",AVERAGE(IF($R$5:$R$84=$AC544,IF($A$5:$A$84=AM$535,$H$5:$Q$84,"")))-$AC544)</f>
        <v>-</v>
      </c>
      <c r="AN544" s="385" t="str">
        <f t="array" ref="AN544">IF(COUNT(IF($R$5:$R$84=$AC544,IF($A$5:$A$84=AN$535,$R$5:$R$84,""),""))=0,"-",AVERAGE(IF($R$5:$R$84=$AC544,IF($A$5:$A$84=AN$535,$H$5:$Q$84,"")))-$AC544)</f>
        <v>-</v>
      </c>
      <c r="AO544" s="385" t="str">
        <f t="array" ref="AO544">IF(COUNT(IF($R$5:$R$84=$AC544,IF($A$5:$A$84=AO$535,$R$5:$R$84,""),""))=0,"-",AVERAGE(IF($R$5:$R$84=$AC544,IF($A$5:$A$84=AO$535,$H$5:$Q$84,"")))-$AC544)</f>
        <v>-</v>
      </c>
      <c r="AP544" s="387" t="str">
        <f t="array" ref="AP544">IF(COUNT(AD544:AO544)=0,"-",AVERAGE(IF($R$5:$R$84=$AC544,$H$5:$Q$84,""))-$AC544)</f>
        <v>-</v>
      </c>
      <c r="AQ544" s="19"/>
      <c r="AR544" s="8"/>
      <c r="AS544" s="19"/>
      <c r="AT544" s="19"/>
      <c r="AU544" s="19"/>
      <c r="AV544" s="19"/>
      <c r="AW544" s="19"/>
      <c r="AX544" s="19"/>
      <c r="AY544" s="19"/>
      <c r="AZ544" s="19"/>
      <c r="BA544" s="19"/>
      <c r="BB544" s="19"/>
      <c r="BC544" s="19"/>
      <c r="BQ544" s="12"/>
      <c r="BR544" s="12"/>
      <c r="BS544" s="12"/>
      <c r="BV544" s="76"/>
      <c r="BW544" s="76"/>
      <c r="BX544" s="76"/>
      <c r="BY544" s="76"/>
      <c r="BZ544" s="76"/>
      <c r="CA544" s="76"/>
      <c r="CB544" s="76"/>
      <c r="CC544" s="76"/>
      <c r="CD544" s="76"/>
      <c r="CE544" s="76"/>
      <c r="CF544" s="76"/>
      <c r="CG544" s="76"/>
      <c r="CH544" s="76"/>
      <c r="CI544" s="76"/>
      <c r="CJ544" s="76"/>
      <c r="CK544" s="76"/>
      <c r="CL544" s="76"/>
      <c r="CM544" s="76"/>
      <c r="CN544" s="76"/>
      <c r="CO544" s="76"/>
      <c r="CP544" s="76"/>
      <c r="CQ544" s="76"/>
      <c r="CR544" s="76"/>
      <c r="CS544" s="76"/>
      <c r="CT544" s="76"/>
      <c r="CU544" s="76"/>
      <c r="CV544" s="76"/>
      <c r="CW544" s="76"/>
      <c r="CX544" s="76"/>
      <c r="CY544" s="76"/>
      <c r="CZ544" s="76"/>
      <c r="DA544" s="76"/>
      <c r="DB544" s="76"/>
      <c r="DC544" s="76"/>
      <c r="DD544" s="76"/>
      <c r="DE544" s="76"/>
      <c r="DF544" s="76"/>
      <c r="DG544" s="76"/>
      <c r="DH544" s="76"/>
      <c r="DI544" s="76"/>
      <c r="DJ544" s="76"/>
      <c r="DK544" s="76"/>
      <c r="DL544" s="76"/>
      <c r="DM544" s="76"/>
      <c r="DN544" s="76"/>
      <c r="DO544" s="76"/>
      <c r="DP544" s="76"/>
      <c r="DQ544" s="76"/>
      <c r="DR544" s="76"/>
      <c r="DS544" s="76"/>
      <c r="DT544" s="76"/>
      <c r="DU544" s="76"/>
      <c r="DV544" s="76"/>
      <c r="DW544" s="76"/>
      <c r="DX544" s="76"/>
      <c r="DY544" s="76"/>
      <c r="DZ544" s="76"/>
      <c r="EA544" s="76"/>
      <c r="EB544" s="76"/>
      <c r="EC544" s="76"/>
      <c r="ED544" s="76"/>
      <c r="EE544" s="76"/>
      <c r="EF544" s="76"/>
      <c r="EG544" s="76"/>
      <c r="EH544" s="76"/>
      <c r="EI544" s="76"/>
      <c r="EJ544" s="76"/>
      <c r="EK544" s="76"/>
      <c r="EL544" s="76"/>
      <c r="EM544" s="76"/>
      <c r="EN544" s="76"/>
      <c r="EO544" s="76"/>
      <c r="EP544" s="76"/>
      <c r="EQ544" s="76"/>
      <c r="ER544" s="76"/>
      <c r="ES544" s="76"/>
      <c r="ET544" s="76"/>
      <c r="EU544" s="76"/>
      <c r="EV544" s="76"/>
      <c r="EW544" s="76"/>
      <c r="EX544" s="76"/>
      <c r="EY544" s="76"/>
      <c r="EZ544" s="76"/>
      <c r="FA544" s="76"/>
      <c r="FB544" s="76"/>
      <c r="FC544" s="76"/>
      <c r="FD544" s="76"/>
      <c r="FE544" s="76"/>
      <c r="FF544" s="76"/>
      <c r="FG544" s="76"/>
      <c r="FH544" s="76"/>
      <c r="FI544" s="76"/>
      <c r="FJ544" s="76"/>
      <c r="FK544" s="76"/>
      <c r="FL544" s="76"/>
      <c r="FM544" s="76"/>
      <c r="FN544" s="76"/>
      <c r="FO544" s="76"/>
      <c r="FP544" s="76"/>
      <c r="FQ544" s="76"/>
      <c r="FR544" s="76"/>
      <c r="FS544" s="76"/>
      <c r="FT544" s="76"/>
      <c r="FU544" s="76"/>
      <c r="FV544" s="76"/>
      <c r="FW544" s="76"/>
      <c r="FX544" s="76"/>
      <c r="FY544" s="76"/>
      <c r="FZ544" s="76"/>
      <c r="GA544" s="76"/>
      <c r="GB544" s="76"/>
      <c r="GC544" s="76"/>
      <c r="GD544" s="76"/>
      <c r="GE544" s="76"/>
      <c r="GF544" s="76"/>
      <c r="GG544" s="76"/>
      <c r="GH544" s="76"/>
      <c r="GI544" s="76"/>
      <c r="GJ544" s="76"/>
      <c r="GK544" s="76"/>
      <c r="GL544" s="76"/>
      <c r="GM544" s="76"/>
      <c r="GN544" s="76"/>
      <c r="GO544" s="76"/>
      <c r="GP544" s="76"/>
      <c r="GQ544" s="76"/>
      <c r="GR544" s="76"/>
      <c r="GS544" s="76"/>
      <c r="GT544" s="76"/>
      <c r="GU544" s="76"/>
      <c r="GV544" s="76"/>
      <c r="GW544" s="76"/>
      <c r="GX544" s="76"/>
      <c r="GY544" s="76"/>
      <c r="GZ544" s="76"/>
      <c r="HA544" s="76"/>
      <c r="HB544" s="76"/>
      <c r="HC544" s="76"/>
      <c r="HD544" s="76"/>
      <c r="HE544" s="76"/>
      <c r="HF544" s="76"/>
      <c r="HG544" s="76"/>
      <c r="HH544" s="76"/>
      <c r="HI544" s="76"/>
      <c r="HJ544" s="76"/>
      <c r="HK544" s="76"/>
      <c r="HL544" s="76"/>
      <c r="HM544" s="76"/>
      <c r="HN544" s="76"/>
      <c r="HO544" s="76"/>
      <c r="HP544" s="76"/>
      <c r="HQ544" s="76"/>
      <c r="HR544" s="76"/>
      <c r="HS544" s="76"/>
      <c r="HT544" s="76"/>
      <c r="HU544" s="76"/>
      <c r="HV544" s="76"/>
      <c r="HW544" s="76"/>
      <c r="HX544" s="76"/>
      <c r="HY544" s="76"/>
      <c r="HZ544" s="76"/>
      <c r="IA544" s="76"/>
      <c r="IB544" s="76"/>
      <c r="IC544" s="76"/>
      <c r="ID544" s="76"/>
      <c r="IE544" s="76"/>
      <c r="IF544" s="76"/>
      <c r="IG544" s="76"/>
      <c r="IH544" s="76"/>
      <c r="II544" s="76"/>
      <c r="IJ544" s="76"/>
      <c r="IK544" s="76"/>
    </row>
    <row r="545" spans="1:245" s="125" customFormat="1">
      <c r="A545" s="19"/>
      <c r="B545" s="19"/>
      <c r="C545" s="19"/>
      <c r="D545" s="19"/>
      <c r="E545" s="89"/>
      <c r="F545" s="89"/>
      <c r="G545" s="19"/>
      <c r="H545" s="90"/>
      <c r="I545" s="90"/>
      <c r="J545" s="19"/>
      <c r="K545" s="19"/>
      <c r="L545" s="19"/>
      <c r="M545" s="19"/>
      <c r="N545" s="19"/>
      <c r="O545" s="19"/>
      <c r="P545" s="19"/>
      <c r="Q545" s="19"/>
      <c r="R545" s="141"/>
      <c r="S545" s="141"/>
      <c r="T545" s="141"/>
      <c r="U545" s="141"/>
      <c r="V545" s="141"/>
      <c r="W545" s="141"/>
      <c r="X545" s="141"/>
      <c r="Y545" s="141"/>
      <c r="Z545" s="19"/>
      <c r="AA545" s="19"/>
      <c r="AB545" s="19"/>
      <c r="AC545" s="377">
        <v>9</v>
      </c>
      <c r="AD545" s="385" t="str">
        <f t="array" ref="AD545">IF(COUNT(IF($R$5:$R$84=$AC545,IF($A$5:$A$84=AD$535,$R$5:$R$84,""),""))=0,"-",AVERAGE(IF($R$5:$R$84=$AC545,IF($A$5:$A$84=AD$535,$H$5:$Q$84,"")))-$AC545)</f>
        <v>-</v>
      </c>
      <c r="AE545" s="385">
        <f t="array" ref="AE545">IF(COUNT(IF($R$5:$R$84=$AC545,IF($A$5:$A$84=AE$535,$R$5:$R$84,""),""))=0,"-",AVERAGE(IF($R$5:$R$84=$AC545,IF($A$5:$A$84=AE$535,$H$5:$Q$84,"")))-$AC545)</f>
        <v>-0.19999999999999929</v>
      </c>
      <c r="AF545" s="385" t="str">
        <f t="array" ref="AF545">IF(COUNT(IF($R$5:$R$84=$AC545,IF($A$5:$A$84=AF$535,$R$5:$R$84,""),""))=0,"-",AVERAGE(IF($R$5:$R$84=$AC545,IF($A$5:$A$84=AF$535,$H$5:$Q$84,"")))-$AC545)</f>
        <v>-</v>
      </c>
      <c r="AG545" s="385" t="str">
        <f t="array" ref="AG545">IF(COUNT(IF($R$5:$R$84=$AC545,IF($A$5:$A$84=AG$535,$R$5:$R$84,""),""))=0,"-",AVERAGE(IF($R$5:$R$84=$AC545,IF($A$5:$A$84=AG$535,$H$5:$Q$84,"")))-$AC545)</f>
        <v>-</v>
      </c>
      <c r="AH545" s="385" t="str">
        <f t="array" ref="AH545">IF(COUNT(IF($R$5:$R$84=$AC545,IF($A$5:$A$84=AH$535,$R$5:$R$84,""),""))=0,"-",AVERAGE(IF($R$5:$R$84=$AC545,IF($A$5:$A$84=AH$535,$H$5:$Q$84,"")))-$AC545)</f>
        <v>-</v>
      </c>
      <c r="AI545" s="385" t="str">
        <f t="array" ref="AI545">IF(COUNT(IF($R$5:$R$84=$AC545,IF($A$5:$A$84=AI$535,$R$5:$R$84,""),""))=0,"-",AVERAGE(IF($R$5:$R$84=$AC545,IF($A$5:$A$84=AI$535,$H$5:$Q$84,"")))-$AC545)</f>
        <v>-</v>
      </c>
      <c r="AJ545" s="385" t="str">
        <f t="array" ref="AJ545">IF(COUNT(IF($R$5:$R$84=$AC545,IF($A$5:$A$84=AJ$535,$R$5:$R$84,""),""))=0,"-",AVERAGE(IF($R$5:$R$84=$AC545,IF($A$5:$A$84=AJ$535,$H$5:$Q$84,"")))-$AC545)</f>
        <v>-</v>
      </c>
      <c r="AK545" s="385" t="str">
        <f t="array" ref="AK545">IF(COUNT(IF($R$5:$R$84=$AC545,IF($A$5:$A$84=AK$535,$R$5:$R$84,""),""))=0,"-",AVERAGE(IF($R$5:$R$84=$AC545,IF($A$5:$A$84=AK$535,$H$5:$Q$84,"")))-$AC545)</f>
        <v>-</v>
      </c>
      <c r="AL545" s="385" t="str">
        <f t="array" ref="AL545">IF(COUNT(IF($R$5:$R$84=$AC545,IF($A$5:$A$84=AL$535,$R$5:$R$84,""),""))=0,"-",AVERAGE(IF($R$5:$R$84=$AC545,IF($A$5:$A$84=AL$535,$H$5:$Q$84,"")))-$AC545)</f>
        <v>-</v>
      </c>
      <c r="AM545" s="385" t="str">
        <f t="array" ref="AM545">IF(COUNT(IF($R$5:$R$84=$AC545,IF($A$5:$A$84=AM$535,$R$5:$R$84,""),""))=0,"-",AVERAGE(IF($R$5:$R$84=$AC545,IF($A$5:$A$84=AM$535,$H$5:$Q$84,"")))-$AC545)</f>
        <v>-</v>
      </c>
      <c r="AN545" s="385" t="str">
        <f t="array" ref="AN545">IF(COUNT(IF($R$5:$R$84=$AC545,IF($A$5:$A$84=AN$535,$R$5:$R$84,""),""))=0,"-",AVERAGE(IF($R$5:$R$84=$AC545,IF($A$5:$A$84=AN$535,$H$5:$Q$84,"")))-$AC545)</f>
        <v>-</v>
      </c>
      <c r="AO545" s="385" t="str">
        <f t="array" ref="AO545">IF(COUNT(IF($R$5:$R$84=$AC545,IF($A$5:$A$84=AO$535,$R$5:$R$84,""),""))=0,"-",AVERAGE(IF($R$5:$R$84=$AC545,IF($A$5:$A$84=AO$535,$H$5:$Q$84,"")))-$AC545)</f>
        <v>-</v>
      </c>
      <c r="AP545" s="387">
        <f t="array" ref="AP545">IF(COUNT(AD545:AO545)=0,"-",AVERAGE(IF($R$5:$R$84=$AC545,$H$5:$Q$84,""))-$AC545)</f>
        <v>-0.19999999999999929</v>
      </c>
      <c r="AQ545" s="19"/>
      <c r="AR545" s="8"/>
      <c r="AS545" s="19"/>
      <c r="AT545" s="19"/>
      <c r="AU545" s="19"/>
      <c r="AV545" s="19"/>
      <c r="AW545" s="19"/>
      <c r="AX545" s="19"/>
      <c r="AY545" s="19"/>
      <c r="AZ545" s="19"/>
      <c r="BA545" s="19"/>
      <c r="BB545" s="19"/>
      <c r="BC545" s="19"/>
      <c r="BQ545" s="12"/>
      <c r="BR545" s="12"/>
      <c r="BS545" s="12"/>
      <c r="BV545" s="76"/>
      <c r="BW545" s="76"/>
      <c r="BX545" s="76"/>
      <c r="BY545" s="76"/>
      <c r="BZ545" s="76"/>
      <c r="CA545" s="76"/>
      <c r="CB545" s="76"/>
      <c r="CC545" s="76"/>
      <c r="CD545" s="76"/>
      <c r="CE545" s="76"/>
      <c r="CF545" s="76"/>
      <c r="CG545" s="76"/>
      <c r="CH545" s="76"/>
      <c r="CI545" s="76"/>
      <c r="CJ545" s="76"/>
      <c r="CK545" s="76"/>
      <c r="CL545" s="76"/>
      <c r="CM545" s="76"/>
      <c r="CN545" s="76"/>
      <c r="CO545" s="76"/>
      <c r="CP545" s="76"/>
      <c r="CQ545" s="76"/>
      <c r="CR545" s="76"/>
      <c r="CS545" s="76"/>
      <c r="CT545" s="76"/>
      <c r="CU545" s="76"/>
      <c r="CV545" s="76"/>
      <c r="CW545" s="76"/>
      <c r="CX545" s="76"/>
      <c r="CY545" s="76"/>
      <c r="CZ545" s="76"/>
      <c r="DA545" s="76"/>
      <c r="DB545" s="76"/>
      <c r="DC545" s="76"/>
      <c r="DD545" s="76"/>
      <c r="DE545" s="76"/>
      <c r="DF545" s="76"/>
      <c r="DG545" s="76"/>
      <c r="DH545" s="76"/>
      <c r="DI545" s="76"/>
      <c r="DJ545" s="76"/>
      <c r="DK545" s="76"/>
      <c r="DL545" s="76"/>
      <c r="DM545" s="76"/>
      <c r="DN545" s="76"/>
      <c r="DO545" s="76"/>
      <c r="DP545" s="76"/>
      <c r="DQ545" s="76"/>
      <c r="DR545" s="76"/>
      <c r="DS545" s="76"/>
      <c r="DT545" s="76"/>
      <c r="DU545" s="76"/>
      <c r="DV545" s="76"/>
      <c r="DW545" s="76"/>
      <c r="DX545" s="76"/>
      <c r="DY545" s="76"/>
      <c r="DZ545" s="76"/>
      <c r="EA545" s="76"/>
      <c r="EB545" s="76"/>
      <c r="EC545" s="76"/>
      <c r="ED545" s="76"/>
      <c r="EE545" s="76"/>
      <c r="EF545" s="76"/>
      <c r="EG545" s="76"/>
      <c r="EH545" s="76"/>
      <c r="EI545" s="76"/>
      <c r="EJ545" s="76"/>
      <c r="EK545" s="76"/>
      <c r="EL545" s="76"/>
      <c r="EM545" s="76"/>
      <c r="EN545" s="76"/>
      <c r="EO545" s="76"/>
      <c r="EP545" s="76"/>
      <c r="EQ545" s="76"/>
      <c r="ER545" s="76"/>
      <c r="ES545" s="76"/>
      <c r="ET545" s="76"/>
      <c r="EU545" s="76"/>
      <c r="EV545" s="76"/>
      <c r="EW545" s="76"/>
      <c r="EX545" s="76"/>
      <c r="EY545" s="76"/>
      <c r="EZ545" s="76"/>
      <c r="FA545" s="76"/>
      <c r="FB545" s="76"/>
      <c r="FC545" s="76"/>
      <c r="FD545" s="76"/>
      <c r="FE545" s="76"/>
      <c r="FF545" s="76"/>
      <c r="FG545" s="76"/>
      <c r="FH545" s="76"/>
      <c r="FI545" s="76"/>
      <c r="FJ545" s="76"/>
      <c r="FK545" s="76"/>
      <c r="FL545" s="76"/>
      <c r="FM545" s="76"/>
      <c r="FN545" s="76"/>
      <c r="FO545" s="76"/>
      <c r="FP545" s="76"/>
      <c r="FQ545" s="76"/>
      <c r="FR545" s="76"/>
      <c r="FS545" s="76"/>
      <c r="FT545" s="76"/>
      <c r="FU545" s="76"/>
      <c r="FV545" s="76"/>
      <c r="FW545" s="76"/>
      <c r="FX545" s="76"/>
      <c r="FY545" s="76"/>
      <c r="FZ545" s="76"/>
      <c r="GA545" s="76"/>
      <c r="GB545" s="76"/>
      <c r="GC545" s="76"/>
      <c r="GD545" s="76"/>
      <c r="GE545" s="76"/>
      <c r="GF545" s="76"/>
      <c r="GG545" s="76"/>
      <c r="GH545" s="76"/>
      <c r="GI545" s="76"/>
      <c r="GJ545" s="76"/>
      <c r="GK545" s="76"/>
      <c r="GL545" s="76"/>
      <c r="GM545" s="76"/>
      <c r="GN545" s="76"/>
      <c r="GO545" s="76"/>
      <c r="GP545" s="76"/>
      <c r="GQ545" s="76"/>
      <c r="GR545" s="76"/>
      <c r="GS545" s="76"/>
      <c r="GT545" s="76"/>
      <c r="GU545" s="76"/>
      <c r="GV545" s="76"/>
      <c r="GW545" s="76"/>
      <c r="GX545" s="76"/>
      <c r="GY545" s="76"/>
      <c r="GZ545" s="76"/>
      <c r="HA545" s="76"/>
      <c r="HB545" s="76"/>
      <c r="HC545" s="76"/>
      <c r="HD545" s="76"/>
      <c r="HE545" s="76"/>
      <c r="HF545" s="76"/>
      <c r="HG545" s="76"/>
      <c r="HH545" s="76"/>
      <c r="HI545" s="76"/>
      <c r="HJ545" s="76"/>
      <c r="HK545" s="76"/>
      <c r="HL545" s="76"/>
      <c r="HM545" s="76"/>
      <c r="HN545" s="76"/>
      <c r="HO545" s="76"/>
      <c r="HP545" s="76"/>
      <c r="HQ545" s="76"/>
      <c r="HR545" s="76"/>
      <c r="HS545" s="76"/>
      <c r="HT545" s="76"/>
      <c r="HU545" s="76"/>
      <c r="HV545" s="76"/>
      <c r="HW545" s="76"/>
      <c r="HX545" s="76"/>
      <c r="HY545" s="76"/>
      <c r="HZ545" s="76"/>
      <c r="IA545" s="76"/>
      <c r="IB545" s="76"/>
      <c r="IC545" s="76"/>
      <c r="ID545" s="76"/>
      <c r="IE545" s="76"/>
      <c r="IF545" s="76"/>
      <c r="IG545" s="76"/>
      <c r="IH545" s="76"/>
      <c r="II545" s="76"/>
      <c r="IJ545" s="76"/>
      <c r="IK545" s="76"/>
    </row>
    <row r="546" spans="1:245" s="125" customFormat="1">
      <c r="A546" s="19"/>
      <c r="B546" s="19"/>
      <c r="C546" s="19"/>
      <c r="D546" s="19"/>
      <c r="E546" s="89"/>
      <c r="F546" s="89"/>
      <c r="G546" s="19"/>
      <c r="H546" s="90"/>
      <c r="I546" s="90"/>
      <c r="J546" s="19"/>
      <c r="K546" s="19"/>
      <c r="L546" s="19"/>
      <c r="M546" s="19"/>
      <c r="N546" s="19"/>
      <c r="O546" s="19"/>
      <c r="P546" s="19"/>
      <c r="Q546" s="19"/>
      <c r="R546" s="141"/>
      <c r="S546" s="141"/>
      <c r="T546" s="141"/>
      <c r="U546" s="141"/>
      <c r="V546" s="141"/>
      <c r="W546" s="141"/>
      <c r="X546" s="141"/>
      <c r="Y546" s="141"/>
      <c r="Z546" s="19"/>
      <c r="AA546" s="19"/>
      <c r="AB546" s="19"/>
      <c r="AC546" s="377">
        <v>10</v>
      </c>
      <c r="AD546" s="385" t="str">
        <f t="array" ref="AD546">IF(COUNT(IF($R$5:$R$84=$AC546,IF($A$5:$A$84=AD$535,$R$5:$R$84,""),""))=0,"-",AVERAGE(IF($R$5:$R$84=$AC546,IF($A$5:$A$84=AD$535,$H$5:$Q$84,"")))-$AC546)</f>
        <v>-</v>
      </c>
      <c r="AE546" s="385">
        <f t="array" ref="AE546">IF(COUNT(IF($R$5:$R$84=$AC546,IF($A$5:$A$84=AE$535,$R$5:$R$84,""),""))=0,"-",AVERAGE(IF($R$5:$R$84=$AC546,IF($A$5:$A$84=AE$535,$H$5:$Q$84,"")))-$AC546)</f>
        <v>-0.19999999999999929</v>
      </c>
      <c r="AF546" s="385" t="str">
        <f t="array" ref="AF546">IF(COUNT(IF($R$5:$R$84=$AC546,IF($A$5:$A$84=AF$535,$R$5:$R$84,""),""))=0,"-",AVERAGE(IF($R$5:$R$84=$AC546,IF($A$5:$A$84=AF$535,$H$5:$Q$84,"")))-$AC546)</f>
        <v>-</v>
      </c>
      <c r="AG546" s="385" t="str">
        <f t="array" ref="AG546">IF(COUNT(IF($R$5:$R$84=$AC546,IF($A$5:$A$84=AG$535,$R$5:$R$84,""),""))=0,"-",AVERAGE(IF($R$5:$R$84=$AC546,IF($A$5:$A$84=AG$535,$H$5:$Q$84,"")))-$AC546)</f>
        <v>-</v>
      </c>
      <c r="AH546" s="385" t="str">
        <f t="array" ref="AH546">IF(COUNT(IF($R$5:$R$84=$AC546,IF($A$5:$A$84=AH$535,$R$5:$R$84,""),""))=0,"-",AVERAGE(IF($R$5:$R$84=$AC546,IF($A$5:$A$84=AH$535,$H$5:$Q$84,"")))-$AC546)</f>
        <v>-</v>
      </c>
      <c r="AI546" s="385" t="str">
        <f t="array" ref="AI546">IF(COUNT(IF($R$5:$R$84=$AC546,IF($A$5:$A$84=AI$535,$R$5:$R$84,""),""))=0,"-",AVERAGE(IF($R$5:$R$84=$AC546,IF($A$5:$A$84=AI$535,$H$5:$Q$84,"")))-$AC546)</f>
        <v>-</v>
      </c>
      <c r="AJ546" s="385" t="str">
        <f t="array" ref="AJ546">IF(COUNT(IF($R$5:$R$84=$AC546,IF($A$5:$A$84=AJ$535,$R$5:$R$84,""),""))=0,"-",AVERAGE(IF($R$5:$R$84=$AC546,IF($A$5:$A$84=AJ$535,$H$5:$Q$84,"")))-$AC546)</f>
        <v>-</v>
      </c>
      <c r="AK546" s="385" t="str">
        <f t="array" ref="AK546">IF(COUNT(IF($R$5:$R$84=$AC546,IF($A$5:$A$84=AK$535,$R$5:$R$84,""),""))=0,"-",AVERAGE(IF($R$5:$R$84=$AC546,IF($A$5:$A$84=AK$535,$H$5:$Q$84,"")))-$AC546)</f>
        <v>-</v>
      </c>
      <c r="AL546" s="385" t="str">
        <f t="array" ref="AL546">IF(COUNT(IF($R$5:$R$84=$AC546,IF($A$5:$A$84=AL$535,$R$5:$R$84,""),""))=0,"-",AVERAGE(IF($R$5:$R$84=$AC546,IF($A$5:$A$84=AL$535,$H$5:$Q$84,"")))-$AC546)</f>
        <v>-</v>
      </c>
      <c r="AM546" s="385" t="str">
        <f t="array" ref="AM546">IF(COUNT(IF($R$5:$R$84=$AC546,IF($A$5:$A$84=AM$535,$R$5:$R$84,""),""))=0,"-",AVERAGE(IF($R$5:$R$84=$AC546,IF($A$5:$A$84=AM$535,$H$5:$Q$84,"")))-$AC546)</f>
        <v>-</v>
      </c>
      <c r="AN546" s="385" t="str">
        <f t="array" ref="AN546">IF(COUNT(IF($R$5:$R$84=$AC546,IF($A$5:$A$84=AN$535,$R$5:$R$84,""),""))=0,"-",AVERAGE(IF($R$5:$R$84=$AC546,IF($A$5:$A$84=AN$535,$H$5:$Q$84,"")))-$AC546)</f>
        <v>-</v>
      </c>
      <c r="AO546" s="385" t="str">
        <f t="array" ref="AO546">IF(COUNT(IF($R$5:$R$84=$AC546,IF($A$5:$A$84=AO$535,$R$5:$R$84,""),""))=0,"-",AVERAGE(IF($R$5:$R$84=$AC546,IF($A$5:$A$84=AO$535,$H$5:$Q$84,"")))-$AC546)</f>
        <v>-</v>
      </c>
      <c r="AP546" s="387">
        <f t="array" ref="AP546">IF(COUNT(AD546:AO546)=0,"-",AVERAGE(IF($R$5:$R$84=$AC546,$H$5:$Q$84,""))-$AC546)</f>
        <v>-0.19999999999999929</v>
      </c>
      <c r="AQ546" s="19"/>
      <c r="AR546" s="8"/>
      <c r="AS546" s="19"/>
      <c r="AT546" s="19"/>
      <c r="AU546" s="19"/>
      <c r="AV546" s="19"/>
      <c r="AW546" s="19"/>
      <c r="AX546" s="19"/>
      <c r="AY546" s="19"/>
      <c r="AZ546" s="19"/>
      <c r="BA546" s="19"/>
      <c r="BB546" s="19"/>
      <c r="BC546" s="19"/>
      <c r="BQ546" s="12"/>
      <c r="BR546" s="12"/>
      <c r="BS546" s="12"/>
      <c r="BV546" s="76"/>
      <c r="BW546" s="76"/>
      <c r="BX546" s="76"/>
      <c r="BY546" s="76"/>
      <c r="BZ546" s="76"/>
      <c r="CA546" s="76"/>
      <c r="CB546" s="76"/>
      <c r="CC546" s="76"/>
      <c r="CD546" s="76"/>
      <c r="CE546" s="76"/>
      <c r="CF546" s="76"/>
      <c r="CG546" s="76"/>
      <c r="CH546" s="76"/>
      <c r="CI546" s="76"/>
      <c r="CJ546" s="76"/>
      <c r="CK546" s="76"/>
      <c r="CL546" s="76"/>
      <c r="CM546" s="76"/>
      <c r="CN546" s="76"/>
      <c r="CO546" s="76"/>
      <c r="CP546" s="76"/>
      <c r="CQ546" s="76"/>
      <c r="CR546" s="76"/>
      <c r="CS546" s="76"/>
      <c r="CT546" s="76"/>
      <c r="CU546" s="76"/>
      <c r="CV546" s="76"/>
      <c r="CW546" s="76"/>
      <c r="CX546" s="76"/>
      <c r="CY546" s="76"/>
      <c r="CZ546" s="76"/>
      <c r="DA546" s="76"/>
      <c r="DB546" s="76"/>
      <c r="DC546" s="76"/>
      <c r="DD546" s="76"/>
      <c r="DE546" s="76"/>
      <c r="DF546" s="76"/>
      <c r="DG546" s="76"/>
      <c r="DH546" s="76"/>
      <c r="DI546" s="76"/>
      <c r="DJ546" s="76"/>
      <c r="DK546" s="76"/>
      <c r="DL546" s="76"/>
      <c r="DM546" s="76"/>
      <c r="DN546" s="76"/>
      <c r="DO546" s="76"/>
      <c r="DP546" s="76"/>
      <c r="DQ546" s="76"/>
      <c r="DR546" s="76"/>
      <c r="DS546" s="76"/>
      <c r="DT546" s="76"/>
      <c r="DU546" s="76"/>
      <c r="DV546" s="76"/>
      <c r="DW546" s="76"/>
      <c r="DX546" s="76"/>
      <c r="DY546" s="76"/>
      <c r="DZ546" s="76"/>
      <c r="EA546" s="76"/>
      <c r="EB546" s="76"/>
      <c r="EC546" s="76"/>
      <c r="ED546" s="76"/>
      <c r="EE546" s="76"/>
      <c r="EF546" s="76"/>
      <c r="EG546" s="76"/>
      <c r="EH546" s="76"/>
      <c r="EI546" s="76"/>
      <c r="EJ546" s="76"/>
      <c r="EK546" s="76"/>
      <c r="EL546" s="76"/>
      <c r="EM546" s="76"/>
      <c r="EN546" s="76"/>
      <c r="EO546" s="76"/>
      <c r="EP546" s="76"/>
      <c r="EQ546" s="76"/>
      <c r="ER546" s="76"/>
      <c r="ES546" s="76"/>
      <c r="ET546" s="76"/>
      <c r="EU546" s="76"/>
      <c r="EV546" s="76"/>
      <c r="EW546" s="76"/>
      <c r="EX546" s="76"/>
      <c r="EY546" s="76"/>
      <c r="EZ546" s="76"/>
      <c r="FA546" s="76"/>
      <c r="FB546" s="76"/>
      <c r="FC546" s="76"/>
      <c r="FD546" s="76"/>
      <c r="FE546" s="76"/>
      <c r="FF546" s="76"/>
      <c r="FG546" s="76"/>
      <c r="FH546" s="76"/>
      <c r="FI546" s="76"/>
      <c r="FJ546" s="76"/>
      <c r="FK546" s="76"/>
      <c r="FL546" s="76"/>
      <c r="FM546" s="76"/>
      <c r="FN546" s="76"/>
      <c r="FO546" s="76"/>
      <c r="FP546" s="76"/>
      <c r="FQ546" s="76"/>
      <c r="FR546" s="76"/>
      <c r="FS546" s="76"/>
      <c r="FT546" s="76"/>
      <c r="FU546" s="76"/>
      <c r="FV546" s="76"/>
      <c r="FW546" s="76"/>
      <c r="FX546" s="76"/>
      <c r="FY546" s="76"/>
      <c r="FZ546" s="76"/>
      <c r="GA546" s="76"/>
      <c r="GB546" s="76"/>
      <c r="GC546" s="76"/>
      <c r="GD546" s="76"/>
      <c r="GE546" s="76"/>
      <c r="GF546" s="76"/>
      <c r="GG546" s="76"/>
      <c r="GH546" s="76"/>
      <c r="GI546" s="76"/>
      <c r="GJ546" s="76"/>
      <c r="GK546" s="76"/>
      <c r="GL546" s="76"/>
      <c r="GM546" s="76"/>
      <c r="GN546" s="76"/>
      <c r="GO546" s="76"/>
      <c r="GP546" s="76"/>
      <c r="GQ546" s="76"/>
      <c r="GR546" s="76"/>
      <c r="GS546" s="76"/>
      <c r="GT546" s="76"/>
      <c r="GU546" s="76"/>
      <c r="GV546" s="76"/>
      <c r="GW546" s="76"/>
      <c r="GX546" s="76"/>
      <c r="GY546" s="76"/>
      <c r="GZ546" s="76"/>
      <c r="HA546" s="76"/>
      <c r="HB546" s="76"/>
      <c r="HC546" s="76"/>
      <c r="HD546" s="76"/>
      <c r="HE546" s="76"/>
      <c r="HF546" s="76"/>
      <c r="HG546" s="76"/>
      <c r="HH546" s="76"/>
      <c r="HI546" s="76"/>
      <c r="HJ546" s="76"/>
      <c r="HK546" s="76"/>
      <c r="HL546" s="76"/>
      <c r="HM546" s="76"/>
      <c r="HN546" s="76"/>
      <c r="HO546" s="76"/>
      <c r="HP546" s="76"/>
      <c r="HQ546" s="76"/>
      <c r="HR546" s="76"/>
      <c r="HS546" s="76"/>
      <c r="HT546" s="76"/>
      <c r="HU546" s="76"/>
      <c r="HV546" s="76"/>
      <c r="HW546" s="76"/>
      <c r="HX546" s="76"/>
      <c r="HY546" s="76"/>
      <c r="HZ546" s="76"/>
      <c r="IA546" s="76"/>
      <c r="IB546" s="76"/>
      <c r="IC546" s="76"/>
      <c r="ID546" s="76"/>
      <c r="IE546" s="76"/>
      <c r="IF546" s="76"/>
      <c r="IG546" s="76"/>
      <c r="IH546" s="76"/>
      <c r="II546" s="76"/>
      <c r="IJ546" s="76"/>
      <c r="IK546" s="76"/>
    </row>
    <row r="547" spans="1:245" s="125" customFormat="1">
      <c r="A547" s="19"/>
      <c r="B547" s="19"/>
      <c r="C547" s="19"/>
      <c r="D547" s="19"/>
      <c r="E547" s="89"/>
      <c r="F547" s="89"/>
      <c r="G547" s="19"/>
      <c r="H547" s="90"/>
      <c r="I547" s="90"/>
      <c r="J547" s="19"/>
      <c r="K547" s="19"/>
      <c r="L547" s="19"/>
      <c r="M547" s="19"/>
      <c r="N547" s="19"/>
      <c r="O547" s="19"/>
      <c r="P547" s="19"/>
      <c r="Q547" s="19"/>
      <c r="R547" s="141"/>
      <c r="S547" s="141"/>
      <c r="T547" s="141"/>
      <c r="U547" s="141"/>
      <c r="V547" s="141"/>
      <c r="W547" s="141"/>
      <c r="X547" s="141"/>
      <c r="Y547" s="141"/>
      <c r="Z547" s="19"/>
      <c r="AA547" s="19"/>
      <c r="AB547" s="19"/>
      <c r="AC547" s="377">
        <v>11</v>
      </c>
      <c r="AD547" s="385" t="str">
        <f t="array" ref="AD547">IF(COUNT(IF($R$5:$R$84=$AC547,IF($A$5:$A$84=AD$535,$R$5:$R$84,""),""))=0,"-",AVERAGE(IF($R$5:$R$84=$AC547,IF($A$5:$A$84=AD$535,$H$5:$Q$84,"")))-$AC547)</f>
        <v>-</v>
      </c>
      <c r="AE547" s="385" t="str">
        <f t="array" ref="AE547">IF(COUNT(IF($R$5:$R$84=$AC547,IF($A$5:$A$84=AE$535,$R$5:$R$84,""),""))=0,"-",AVERAGE(IF($R$5:$R$84=$AC547,IF($A$5:$A$84=AE$535,$H$5:$Q$84,"")))-$AC547)</f>
        <v>-</v>
      </c>
      <c r="AF547" s="385" t="str">
        <f t="array" ref="AF547">IF(COUNT(IF($R$5:$R$84=$AC547,IF($A$5:$A$84=AF$535,$R$5:$R$84,""),""))=0,"-",AVERAGE(IF($R$5:$R$84=$AC547,IF($A$5:$A$84=AF$535,$H$5:$Q$84,"")))-$AC547)</f>
        <v>-</v>
      </c>
      <c r="AG547" s="385" t="str">
        <f t="array" ref="AG547">IF(COUNT(IF($R$5:$R$84=$AC547,IF($A$5:$A$84=AG$535,$R$5:$R$84,""),""))=0,"-",AVERAGE(IF($R$5:$R$84=$AC547,IF($A$5:$A$84=AG$535,$H$5:$Q$84,"")))-$AC547)</f>
        <v>-</v>
      </c>
      <c r="AH547" s="385" t="str">
        <f t="array" ref="AH547">IF(COUNT(IF($R$5:$R$84=$AC547,IF($A$5:$A$84=AH$535,$R$5:$R$84,""),""))=0,"-",AVERAGE(IF($R$5:$R$84=$AC547,IF($A$5:$A$84=AH$535,$H$5:$Q$84,"")))-$AC547)</f>
        <v>-</v>
      </c>
      <c r="AI547" s="385" t="str">
        <f t="array" ref="AI547">IF(COUNT(IF($R$5:$R$84=$AC547,IF($A$5:$A$84=AI$535,$R$5:$R$84,""),""))=0,"-",AVERAGE(IF($R$5:$R$84=$AC547,IF($A$5:$A$84=AI$535,$H$5:$Q$84,"")))-$AC547)</f>
        <v>-</v>
      </c>
      <c r="AJ547" s="385" t="str">
        <f t="array" ref="AJ547">IF(COUNT(IF($R$5:$R$84=$AC547,IF($A$5:$A$84=AJ$535,$R$5:$R$84,""),""))=0,"-",AVERAGE(IF($R$5:$R$84=$AC547,IF($A$5:$A$84=AJ$535,$H$5:$Q$84,"")))-$AC547)</f>
        <v>-</v>
      </c>
      <c r="AK547" s="385" t="str">
        <f t="array" ref="AK547">IF(COUNT(IF($R$5:$R$84=$AC547,IF($A$5:$A$84=AK$535,$R$5:$R$84,""),""))=0,"-",AVERAGE(IF($R$5:$R$84=$AC547,IF($A$5:$A$84=AK$535,$H$5:$Q$84,"")))-$AC547)</f>
        <v>-</v>
      </c>
      <c r="AL547" s="385" t="str">
        <f t="array" ref="AL547">IF(COUNT(IF($R$5:$R$84=$AC547,IF($A$5:$A$84=AL$535,$R$5:$R$84,""),""))=0,"-",AVERAGE(IF($R$5:$R$84=$AC547,IF($A$5:$A$84=AL$535,$H$5:$Q$84,"")))-$AC547)</f>
        <v>-</v>
      </c>
      <c r="AM547" s="385" t="str">
        <f t="array" ref="AM547">IF(COUNT(IF($R$5:$R$84=$AC547,IF($A$5:$A$84=AM$535,$R$5:$R$84,""),""))=0,"-",AVERAGE(IF($R$5:$R$84=$AC547,IF($A$5:$A$84=AM$535,$H$5:$Q$84,"")))-$AC547)</f>
        <v>-</v>
      </c>
      <c r="AN547" s="385" t="str">
        <f t="array" ref="AN547">IF(COUNT(IF($R$5:$R$84=$AC547,IF($A$5:$A$84=AN$535,$R$5:$R$84,""),""))=0,"-",AVERAGE(IF($R$5:$R$84=$AC547,IF($A$5:$A$84=AN$535,$H$5:$Q$84,"")))-$AC547)</f>
        <v>-</v>
      </c>
      <c r="AO547" s="385" t="str">
        <f t="array" ref="AO547">IF(COUNT(IF($R$5:$R$84=$AC547,IF($A$5:$A$84=AO$535,$R$5:$R$84,""),""))=0,"-",AVERAGE(IF($R$5:$R$84=$AC547,IF($A$5:$A$84=AO$535,$H$5:$Q$84,"")))-$AC547)</f>
        <v>-</v>
      </c>
      <c r="AP547" s="387" t="str">
        <f t="array" ref="AP547">IF(COUNT(AD547:AO547)=0,"-",AVERAGE(IF($R$5:$R$84=$AC547,$H$5:$Q$84,""))-$AC547)</f>
        <v>-</v>
      </c>
      <c r="AQ547" s="19"/>
      <c r="AR547" s="8"/>
      <c r="AS547" s="19"/>
      <c r="AT547" s="19"/>
      <c r="AU547" s="19"/>
      <c r="AV547" s="19"/>
      <c r="AW547" s="19"/>
      <c r="AX547" s="19"/>
      <c r="AY547" s="19"/>
      <c r="AZ547" s="19"/>
      <c r="BA547" s="19"/>
      <c r="BB547" s="19"/>
      <c r="BC547" s="19"/>
      <c r="BQ547" s="12"/>
      <c r="BR547" s="12"/>
      <c r="BS547" s="12"/>
      <c r="BV547" s="76"/>
      <c r="BW547" s="76"/>
      <c r="BX547" s="76"/>
      <c r="BY547" s="76"/>
      <c r="BZ547" s="76"/>
      <c r="CA547" s="76"/>
      <c r="CB547" s="76"/>
      <c r="CC547" s="76"/>
      <c r="CD547" s="76"/>
      <c r="CE547" s="76"/>
      <c r="CF547" s="76"/>
      <c r="CG547" s="76"/>
      <c r="CH547" s="76"/>
      <c r="CI547" s="76"/>
      <c r="CJ547" s="76"/>
      <c r="CK547" s="76"/>
      <c r="CL547" s="76"/>
      <c r="CM547" s="76"/>
      <c r="CN547" s="76"/>
      <c r="CO547" s="76"/>
      <c r="CP547" s="76"/>
      <c r="CQ547" s="76"/>
      <c r="CR547" s="76"/>
      <c r="CS547" s="76"/>
      <c r="CT547" s="76"/>
      <c r="CU547" s="76"/>
      <c r="CV547" s="76"/>
      <c r="CW547" s="76"/>
      <c r="CX547" s="76"/>
      <c r="CY547" s="76"/>
      <c r="CZ547" s="76"/>
      <c r="DA547" s="76"/>
      <c r="DB547" s="76"/>
      <c r="DC547" s="76"/>
      <c r="DD547" s="76"/>
      <c r="DE547" s="76"/>
      <c r="DF547" s="76"/>
      <c r="DG547" s="76"/>
      <c r="DH547" s="76"/>
      <c r="DI547" s="76"/>
      <c r="DJ547" s="76"/>
      <c r="DK547" s="76"/>
      <c r="DL547" s="76"/>
      <c r="DM547" s="76"/>
      <c r="DN547" s="76"/>
      <c r="DO547" s="76"/>
      <c r="DP547" s="76"/>
      <c r="DQ547" s="76"/>
      <c r="DR547" s="76"/>
      <c r="DS547" s="76"/>
      <c r="DT547" s="76"/>
      <c r="DU547" s="76"/>
      <c r="DV547" s="76"/>
      <c r="DW547" s="76"/>
      <c r="DX547" s="76"/>
      <c r="DY547" s="76"/>
      <c r="DZ547" s="76"/>
      <c r="EA547" s="76"/>
      <c r="EB547" s="76"/>
      <c r="EC547" s="76"/>
      <c r="ED547" s="76"/>
      <c r="EE547" s="76"/>
      <c r="EF547" s="76"/>
      <c r="EG547" s="76"/>
      <c r="EH547" s="76"/>
      <c r="EI547" s="76"/>
      <c r="EJ547" s="76"/>
      <c r="EK547" s="76"/>
      <c r="EL547" s="76"/>
      <c r="EM547" s="76"/>
      <c r="EN547" s="76"/>
      <c r="EO547" s="76"/>
      <c r="EP547" s="76"/>
      <c r="EQ547" s="76"/>
      <c r="ER547" s="76"/>
      <c r="ES547" s="76"/>
      <c r="ET547" s="76"/>
      <c r="EU547" s="76"/>
      <c r="EV547" s="76"/>
      <c r="EW547" s="76"/>
      <c r="EX547" s="76"/>
      <c r="EY547" s="76"/>
      <c r="EZ547" s="76"/>
      <c r="FA547" s="76"/>
      <c r="FB547" s="76"/>
      <c r="FC547" s="76"/>
      <c r="FD547" s="76"/>
      <c r="FE547" s="76"/>
      <c r="FF547" s="76"/>
      <c r="FG547" s="76"/>
      <c r="FH547" s="76"/>
      <c r="FI547" s="76"/>
      <c r="FJ547" s="76"/>
      <c r="FK547" s="76"/>
      <c r="FL547" s="76"/>
      <c r="FM547" s="76"/>
      <c r="FN547" s="76"/>
      <c r="FO547" s="76"/>
      <c r="FP547" s="76"/>
      <c r="FQ547" s="76"/>
      <c r="FR547" s="76"/>
      <c r="FS547" s="76"/>
      <c r="FT547" s="76"/>
      <c r="FU547" s="76"/>
      <c r="FV547" s="76"/>
      <c r="FW547" s="76"/>
      <c r="FX547" s="76"/>
      <c r="FY547" s="76"/>
      <c r="FZ547" s="76"/>
      <c r="GA547" s="76"/>
      <c r="GB547" s="76"/>
      <c r="GC547" s="76"/>
      <c r="GD547" s="76"/>
      <c r="GE547" s="76"/>
      <c r="GF547" s="76"/>
      <c r="GG547" s="76"/>
      <c r="GH547" s="76"/>
      <c r="GI547" s="76"/>
      <c r="GJ547" s="76"/>
      <c r="GK547" s="76"/>
      <c r="GL547" s="76"/>
      <c r="GM547" s="76"/>
      <c r="GN547" s="76"/>
      <c r="GO547" s="76"/>
      <c r="GP547" s="76"/>
      <c r="GQ547" s="76"/>
      <c r="GR547" s="76"/>
      <c r="GS547" s="76"/>
      <c r="GT547" s="76"/>
      <c r="GU547" s="76"/>
      <c r="GV547" s="76"/>
      <c r="GW547" s="76"/>
      <c r="GX547" s="76"/>
      <c r="GY547" s="76"/>
      <c r="GZ547" s="76"/>
      <c r="HA547" s="76"/>
      <c r="HB547" s="76"/>
      <c r="HC547" s="76"/>
      <c r="HD547" s="76"/>
      <c r="HE547" s="76"/>
      <c r="HF547" s="76"/>
      <c r="HG547" s="76"/>
      <c r="HH547" s="76"/>
      <c r="HI547" s="76"/>
      <c r="HJ547" s="76"/>
      <c r="HK547" s="76"/>
      <c r="HL547" s="76"/>
      <c r="HM547" s="76"/>
      <c r="HN547" s="76"/>
      <c r="HO547" s="76"/>
      <c r="HP547" s="76"/>
      <c r="HQ547" s="76"/>
      <c r="HR547" s="76"/>
      <c r="HS547" s="76"/>
      <c r="HT547" s="76"/>
      <c r="HU547" s="76"/>
      <c r="HV547" s="76"/>
      <c r="HW547" s="76"/>
      <c r="HX547" s="76"/>
      <c r="HY547" s="76"/>
      <c r="HZ547" s="76"/>
      <c r="IA547" s="76"/>
      <c r="IB547" s="76"/>
      <c r="IC547" s="76"/>
      <c r="ID547" s="76"/>
      <c r="IE547" s="76"/>
      <c r="IF547" s="76"/>
      <c r="IG547" s="76"/>
      <c r="IH547" s="76"/>
      <c r="II547" s="76"/>
      <c r="IJ547" s="76"/>
      <c r="IK547" s="76"/>
    </row>
    <row r="548" spans="1:245" s="125" customFormat="1">
      <c r="A548" s="19"/>
      <c r="B548" s="19"/>
      <c r="C548" s="19"/>
      <c r="D548" s="19"/>
      <c r="E548" s="89"/>
      <c r="F548" s="89"/>
      <c r="G548" s="19"/>
      <c r="H548" s="90"/>
      <c r="I548" s="90"/>
      <c r="J548" s="19"/>
      <c r="K548" s="19"/>
      <c r="L548" s="19"/>
      <c r="M548" s="19"/>
      <c r="N548" s="19"/>
      <c r="O548" s="19"/>
      <c r="P548" s="19"/>
      <c r="Q548" s="19"/>
      <c r="R548" s="141"/>
      <c r="S548" s="141"/>
      <c r="T548" s="141"/>
      <c r="U548" s="141"/>
      <c r="V548" s="141"/>
      <c r="W548" s="141"/>
      <c r="X548" s="141"/>
      <c r="Y548" s="141"/>
      <c r="Z548" s="19"/>
      <c r="AA548" s="19"/>
      <c r="AB548" s="19"/>
      <c r="AC548" s="377">
        <v>12</v>
      </c>
      <c r="AD548" s="385" t="str">
        <f t="array" ref="AD548">IF(COUNT(IF($R$5:$R$84=$AC548,IF($A$5:$A$84=AD$535,$R$5:$R$84,""),""))=0,"-",AVERAGE(IF($R$5:$R$84=$AC548,IF($A$5:$A$84=AD$535,$H$5:$Q$84,"")))-$AC548)</f>
        <v>-</v>
      </c>
      <c r="AE548" s="385" t="str">
        <f t="array" ref="AE548">IF(COUNT(IF($R$5:$R$84=$AC548,IF($A$5:$A$84=AE$535,$R$5:$R$84,""),""))=0,"-",AVERAGE(IF($R$5:$R$84=$AC548,IF($A$5:$A$84=AE$535,$H$5:$Q$84,"")))-$AC548)</f>
        <v>-</v>
      </c>
      <c r="AF548" s="385" t="str">
        <f t="array" ref="AF548">IF(COUNT(IF($R$5:$R$84=$AC548,IF($A$5:$A$84=AF$535,$R$5:$R$84,""),""))=0,"-",AVERAGE(IF($R$5:$R$84=$AC548,IF($A$5:$A$84=AF$535,$H$5:$Q$84,"")))-$AC548)</f>
        <v>-</v>
      </c>
      <c r="AG548" s="385" t="str">
        <f t="array" ref="AG548">IF(COUNT(IF($R$5:$R$84=$AC548,IF($A$5:$A$84=AG$535,$R$5:$R$84,""),""))=0,"-",AVERAGE(IF($R$5:$R$84=$AC548,IF($A$5:$A$84=AG$535,$H$5:$Q$84,"")))-$AC548)</f>
        <v>-</v>
      </c>
      <c r="AH548" s="385" t="str">
        <f t="array" ref="AH548">IF(COUNT(IF($R$5:$R$84=$AC548,IF($A$5:$A$84=AH$535,$R$5:$R$84,""),""))=0,"-",AVERAGE(IF($R$5:$R$84=$AC548,IF($A$5:$A$84=AH$535,$H$5:$Q$84,"")))-$AC548)</f>
        <v>-</v>
      </c>
      <c r="AI548" s="385" t="str">
        <f t="array" ref="AI548">IF(COUNT(IF($R$5:$R$84=$AC548,IF($A$5:$A$84=AI$535,$R$5:$R$84,""),""))=0,"-",AVERAGE(IF($R$5:$R$84=$AC548,IF($A$5:$A$84=AI$535,$H$5:$Q$84,"")))-$AC548)</f>
        <v>-</v>
      </c>
      <c r="AJ548" s="385" t="str">
        <f t="array" ref="AJ548">IF(COUNT(IF($R$5:$R$84=$AC548,IF($A$5:$A$84=AJ$535,$R$5:$R$84,""),""))=0,"-",AVERAGE(IF($R$5:$R$84=$AC548,IF($A$5:$A$84=AJ$535,$H$5:$Q$84,"")))-$AC548)</f>
        <v>-</v>
      </c>
      <c r="AK548" s="385" t="str">
        <f t="array" ref="AK548">IF(COUNT(IF($R$5:$R$84=$AC548,IF($A$5:$A$84=AK$535,$R$5:$R$84,""),""))=0,"-",AVERAGE(IF($R$5:$R$84=$AC548,IF($A$5:$A$84=AK$535,$H$5:$Q$84,"")))-$AC548)</f>
        <v>-</v>
      </c>
      <c r="AL548" s="385" t="str">
        <f t="array" ref="AL548">IF(COUNT(IF($R$5:$R$84=$AC548,IF($A$5:$A$84=AL$535,$R$5:$R$84,""),""))=0,"-",AVERAGE(IF($R$5:$R$84=$AC548,IF($A$5:$A$84=AL$535,$H$5:$Q$84,"")))-$AC548)</f>
        <v>-</v>
      </c>
      <c r="AM548" s="385" t="str">
        <f t="array" ref="AM548">IF(COUNT(IF($R$5:$R$84=$AC548,IF($A$5:$A$84=AM$535,$R$5:$R$84,""),""))=0,"-",AVERAGE(IF($R$5:$R$84=$AC548,IF($A$5:$A$84=AM$535,$H$5:$Q$84,"")))-$AC548)</f>
        <v>-</v>
      </c>
      <c r="AN548" s="385" t="str">
        <f t="array" ref="AN548">IF(COUNT(IF($R$5:$R$84=$AC548,IF($A$5:$A$84=AN$535,$R$5:$R$84,""),""))=0,"-",AVERAGE(IF($R$5:$R$84=$AC548,IF($A$5:$A$84=AN$535,$H$5:$Q$84,"")))-$AC548)</f>
        <v>-</v>
      </c>
      <c r="AO548" s="385" t="str">
        <f t="array" ref="AO548">IF(COUNT(IF($R$5:$R$84=$AC548,IF($A$5:$A$84=AO$535,$R$5:$R$84,""),""))=0,"-",AVERAGE(IF($R$5:$R$84=$AC548,IF($A$5:$A$84=AO$535,$H$5:$Q$84,"")))-$AC548)</f>
        <v>-</v>
      </c>
      <c r="AP548" s="387" t="str">
        <f t="array" ref="AP548">IF(COUNT(AD548:AO548)=0,"-",AVERAGE(IF($R$5:$R$84=$AC548,$H$5:$Q$84,""))-$AC548)</f>
        <v>-</v>
      </c>
      <c r="AQ548" s="19"/>
      <c r="AR548" s="8"/>
      <c r="AS548" s="19"/>
      <c r="AT548" s="19"/>
      <c r="AU548" s="19"/>
      <c r="AV548" s="19"/>
      <c r="AW548" s="19"/>
      <c r="AX548" s="19"/>
      <c r="AY548" s="19"/>
      <c r="AZ548" s="19"/>
      <c r="BA548" s="19"/>
      <c r="BB548" s="19"/>
      <c r="BC548" s="19"/>
      <c r="BQ548" s="12"/>
      <c r="BR548" s="12"/>
      <c r="BS548" s="12"/>
      <c r="BV548" s="76"/>
      <c r="BW548" s="76"/>
      <c r="BX548" s="76"/>
      <c r="BY548" s="76"/>
      <c r="BZ548" s="76"/>
      <c r="CA548" s="76"/>
      <c r="CB548" s="76"/>
      <c r="CC548" s="76"/>
      <c r="CD548" s="76"/>
      <c r="CE548" s="76"/>
      <c r="CF548" s="76"/>
      <c r="CG548" s="76"/>
      <c r="CH548" s="76"/>
      <c r="CI548" s="76"/>
      <c r="CJ548" s="76"/>
      <c r="CK548" s="76"/>
      <c r="CL548" s="76"/>
      <c r="CM548" s="76"/>
      <c r="CN548" s="76"/>
      <c r="CO548" s="76"/>
      <c r="CP548" s="76"/>
      <c r="CQ548" s="76"/>
      <c r="CR548" s="76"/>
      <c r="CS548" s="76"/>
      <c r="CT548" s="76"/>
      <c r="CU548" s="76"/>
      <c r="CV548" s="76"/>
      <c r="CW548" s="76"/>
      <c r="CX548" s="76"/>
      <c r="CY548" s="76"/>
      <c r="CZ548" s="76"/>
      <c r="DA548" s="76"/>
      <c r="DB548" s="76"/>
      <c r="DC548" s="76"/>
      <c r="DD548" s="76"/>
      <c r="DE548" s="76"/>
      <c r="DF548" s="76"/>
      <c r="DG548" s="76"/>
      <c r="DH548" s="76"/>
      <c r="DI548" s="76"/>
      <c r="DJ548" s="76"/>
      <c r="DK548" s="76"/>
      <c r="DL548" s="76"/>
      <c r="DM548" s="76"/>
      <c r="DN548" s="76"/>
      <c r="DO548" s="76"/>
      <c r="DP548" s="76"/>
      <c r="DQ548" s="76"/>
      <c r="DR548" s="76"/>
      <c r="DS548" s="76"/>
      <c r="DT548" s="76"/>
      <c r="DU548" s="76"/>
      <c r="DV548" s="76"/>
      <c r="DW548" s="76"/>
      <c r="DX548" s="76"/>
      <c r="DY548" s="76"/>
      <c r="DZ548" s="76"/>
      <c r="EA548" s="76"/>
      <c r="EB548" s="76"/>
      <c r="EC548" s="76"/>
      <c r="ED548" s="76"/>
      <c r="EE548" s="76"/>
      <c r="EF548" s="76"/>
      <c r="EG548" s="76"/>
      <c r="EH548" s="76"/>
      <c r="EI548" s="76"/>
      <c r="EJ548" s="76"/>
      <c r="EK548" s="76"/>
      <c r="EL548" s="76"/>
      <c r="EM548" s="76"/>
      <c r="EN548" s="76"/>
      <c r="EO548" s="76"/>
      <c r="EP548" s="76"/>
      <c r="EQ548" s="76"/>
      <c r="ER548" s="76"/>
      <c r="ES548" s="76"/>
      <c r="ET548" s="76"/>
      <c r="EU548" s="76"/>
      <c r="EV548" s="76"/>
      <c r="EW548" s="76"/>
      <c r="EX548" s="76"/>
      <c r="EY548" s="76"/>
      <c r="EZ548" s="76"/>
      <c r="FA548" s="76"/>
      <c r="FB548" s="76"/>
      <c r="FC548" s="76"/>
      <c r="FD548" s="76"/>
      <c r="FE548" s="76"/>
      <c r="FF548" s="76"/>
      <c r="FG548" s="76"/>
      <c r="FH548" s="76"/>
      <c r="FI548" s="76"/>
      <c r="FJ548" s="76"/>
      <c r="FK548" s="76"/>
      <c r="FL548" s="76"/>
      <c r="FM548" s="76"/>
      <c r="FN548" s="76"/>
      <c r="FO548" s="76"/>
      <c r="FP548" s="76"/>
      <c r="FQ548" s="76"/>
      <c r="FR548" s="76"/>
      <c r="FS548" s="76"/>
      <c r="FT548" s="76"/>
      <c r="FU548" s="76"/>
      <c r="FV548" s="76"/>
      <c r="FW548" s="76"/>
      <c r="FX548" s="76"/>
      <c r="FY548" s="76"/>
      <c r="FZ548" s="76"/>
      <c r="GA548" s="76"/>
      <c r="GB548" s="76"/>
      <c r="GC548" s="76"/>
      <c r="GD548" s="76"/>
      <c r="GE548" s="76"/>
      <c r="GF548" s="76"/>
      <c r="GG548" s="76"/>
      <c r="GH548" s="76"/>
      <c r="GI548" s="76"/>
      <c r="GJ548" s="76"/>
      <c r="GK548" s="76"/>
      <c r="GL548" s="76"/>
      <c r="GM548" s="76"/>
      <c r="GN548" s="76"/>
      <c r="GO548" s="76"/>
      <c r="GP548" s="76"/>
      <c r="GQ548" s="76"/>
      <c r="GR548" s="76"/>
      <c r="GS548" s="76"/>
      <c r="GT548" s="76"/>
      <c r="GU548" s="76"/>
      <c r="GV548" s="76"/>
      <c r="GW548" s="76"/>
      <c r="GX548" s="76"/>
      <c r="GY548" s="76"/>
      <c r="GZ548" s="76"/>
      <c r="HA548" s="76"/>
      <c r="HB548" s="76"/>
      <c r="HC548" s="76"/>
      <c r="HD548" s="76"/>
      <c r="HE548" s="76"/>
      <c r="HF548" s="76"/>
      <c r="HG548" s="76"/>
      <c r="HH548" s="76"/>
      <c r="HI548" s="76"/>
      <c r="HJ548" s="76"/>
      <c r="HK548" s="76"/>
      <c r="HL548" s="76"/>
      <c r="HM548" s="76"/>
      <c r="HN548" s="76"/>
      <c r="HO548" s="76"/>
      <c r="HP548" s="76"/>
      <c r="HQ548" s="76"/>
      <c r="HR548" s="76"/>
      <c r="HS548" s="76"/>
      <c r="HT548" s="76"/>
      <c r="HU548" s="76"/>
      <c r="HV548" s="76"/>
      <c r="HW548" s="76"/>
      <c r="HX548" s="76"/>
      <c r="HY548" s="76"/>
      <c r="HZ548" s="76"/>
      <c r="IA548" s="76"/>
      <c r="IB548" s="76"/>
      <c r="IC548" s="76"/>
      <c r="ID548" s="76"/>
      <c r="IE548" s="76"/>
      <c r="IF548" s="76"/>
      <c r="IG548" s="76"/>
      <c r="IH548" s="76"/>
      <c r="II548" s="76"/>
      <c r="IJ548" s="76"/>
      <c r="IK548" s="76"/>
    </row>
    <row r="549" spans="1:245" s="125" customFormat="1">
      <c r="A549" s="19"/>
      <c r="B549" s="19"/>
      <c r="C549" s="19"/>
      <c r="D549" s="19"/>
      <c r="E549" s="89"/>
      <c r="F549" s="89"/>
      <c r="G549" s="19"/>
      <c r="H549" s="90"/>
      <c r="I549" s="90"/>
      <c r="J549" s="19"/>
      <c r="K549" s="19"/>
      <c r="L549" s="19"/>
      <c r="M549" s="19"/>
      <c r="N549" s="19"/>
      <c r="O549" s="19"/>
      <c r="P549" s="19"/>
      <c r="Q549" s="19"/>
      <c r="R549" s="141"/>
      <c r="S549" s="141"/>
      <c r="T549" s="141"/>
      <c r="U549" s="141"/>
      <c r="V549" s="141"/>
      <c r="W549" s="141"/>
      <c r="X549" s="141"/>
      <c r="Y549" s="141"/>
      <c r="Z549" s="19"/>
      <c r="AA549" s="19"/>
      <c r="AB549" s="19"/>
      <c r="AC549" s="377">
        <v>13</v>
      </c>
      <c r="AD549" s="385" t="str">
        <f t="array" ref="AD549">IF(COUNT(IF($R$5:$R$84=$AC549,IF($A$5:$A$84=AD$535,$R$5:$R$84,""),""))=0,"-",AVERAGE(IF($R$5:$R$84=$AC549,IF($A$5:$A$84=AD$535,$H$5:$Q$84,"")))-$AC549)</f>
        <v>-</v>
      </c>
      <c r="AE549" s="385" t="str">
        <f t="array" ref="AE549">IF(COUNT(IF($R$5:$R$84=$AC549,IF($A$5:$A$84=AE$535,$R$5:$R$84,""),""))=0,"-",AVERAGE(IF($R$5:$R$84=$AC549,IF($A$5:$A$84=AE$535,$H$5:$Q$84,"")))-$AC549)</f>
        <v>-</v>
      </c>
      <c r="AF549" s="385" t="str">
        <f t="array" ref="AF549">IF(COUNT(IF($R$5:$R$84=$AC549,IF($A$5:$A$84=AF$535,$R$5:$R$84,""),""))=0,"-",AVERAGE(IF($R$5:$R$84=$AC549,IF($A$5:$A$84=AF$535,$H$5:$Q$84,"")))-$AC549)</f>
        <v>-</v>
      </c>
      <c r="AG549" s="385" t="str">
        <f t="array" ref="AG549">IF(COUNT(IF($R$5:$R$84=$AC549,IF($A$5:$A$84=AG$535,$R$5:$R$84,""),""))=0,"-",AVERAGE(IF($R$5:$R$84=$AC549,IF($A$5:$A$84=AG$535,$H$5:$Q$84,"")))-$AC549)</f>
        <v>-</v>
      </c>
      <c r="AH549" s="385" t="str">
        <f t="array" ref="AH549">IF(COUNT(IF($R$5:$R$84=$AC549,IF($A$5:$A$84=AH$535,$R$5:$R$84,""),""))=0,"-",AVERAGE(IF($R$5:$R$84=$AC549,IF($A$5:$A$84=AH$535,$H$5:$Q$84,"")))-$AC549)</f>
        <v>-</v>
      </c>
      <c r="AI549" s="385" t="str">
        <f t="array" ref="AI549">IF(COUNT(IF($R$5:$R$84=$AC549,IF($A$5:$A$84=AI$535,$R$5:$R$84,""),""))=0,"-",AVERAGE(IF($R$5:$R$84=$AC549,IF($A$5:$A$84=AI$535,$H$5:$Q$84,"")))-$AC549)</f>
        <v>-</v>
      </c>
      <c r="AJ549" s="385" t="str">
        <f t="array" ref="AJ549">IF(COUNT(IF($R$5:$R$84=$AC549,IF($A$5:$A$84=AJ$535,$R$5:$R$84,""),""))=0,"-",AVERAGE(IF($R$5:$R$84=$AC549,IF($A$5:$A$84=AJ$535,$H$5:$Q$84,"")))-$AC549)</f>
        <v>-</v>
      </c>
      <c r="AK549" s="385" t="str">
        <f t="array" ref="AK549">IF(COUNT(IF($R$5:$R$84=$AC549,IF($A$5:$A$84=AK$535,$R$5:$R$84,""),""))=0,"-",AVERAGE(IF($R$5:$R$84=$AC549,IF($A$5:$A$84=AK$535,$H$5:$Q$84,"")))-$AC549)</f>
        <v>-</v>
      </c>
      <c r="AL549" s="385" t="str">
        <f t="array" ref="AL549">IF(COUNT(IF($R$5:$R$84=$AC549,IF($A$5:$A$84=AL$535,$R$5:$R$84,""),""))=0,"-",AVERAGE(IF($R$5:$R$84=$AC549,IF($A$5:$A$84=AL$535,$H$5:$Q$84,"")))-$AC549)</f>
        <v>-</v>
      </c>
      <c r="AM549" s="385" t="str">
        <f t="array" ref="AM549">IF(COUNT(IF($R$5:$R$84=$AC549,IF($A$5:$A$84=AM$535,$R$5:$R$84,""),""))=0,"-",AVERAGE(IF($R$5:$R$84=$AC549,IF($A$5:$A$84=AM$535,$H$5:$Q$84,"")))-$AC549)</f>
        <v>-</v>
      </c>
      <c r="AN549" s="385" t="str">
        <f t="array" ref="AN549">IF(COUNT(IF($R$5:$R$84=$AC549,IF($A$5:$A$84=AN$535,$R$5:$R$84,""),""))=0,"-",AVERAGE(IF($R$5:$R$84=$AC549,IF($A$5:$A$84=AN$535,$H$5:$Q$84,"")))-$AC549)</f>
        <v>-</v>
      </c>
      <c r="AO549" s="385" t="str">
        <f t="array" ref="AO549">IF(COUNT(IF($R$5:$R$84=$AC549,IF($A$5:$A$84=AO$535,$R$5:$R$84,""),""))=0,"-",AVERAGE(IF($R$5:$R$84=$AC549,IF($A$5:$A$84=AO$535,$H$5:$Q$84,"")))-$AC549)</f>
        <v>-</v>
      </c>
      <c r="AP549" s="387" t="str">
        <f t="array" ref="AP549">IF(COUNT(AD549:AO549)=0,"-",AVERAGE(IF($R$5:$R$84=$AC549,$H$5:$Q$84,""))-$AC549)</f>
        <v>-</v>
      </c>
      <c r="AQ549" s="19"/>
      <c r="AR549" s="8"/>
      <c r="AS549" s="19"/>
      <c r="AT549" s="19"/>
      <c r="AU549" s="19"/>
      <c r="AV549" s="19"/>
      <c r="AW549" s="19"/>
      <c r="AX549" s="19"/>
      <c r="AY549" s="19"/>
      <c r="AZ549" s="19"/>
      <c r="BA549" s="19"/>
      <c r="BB549" s="19"/>
      <c r="BC549" s="19"/>
      <c r="BQ549" s="12"/>
      <c r="BR549" s="12"/>
      <c r="BS549" s="12"/>
      <c r="BV549" s="76"/>
      <c r="BW549" s="76"/>
      <c r="BX549" s="76"/>
      <c r="BY549" s="76"/>
      <c r="BZ549" s="76"/>
      <c r="CA549" s="76"/>
      <c r="CB549" s="76"/>
      <c r="CC549" s="76"/>
      <c r="CD549" s="76"/>
      <c r="CE549" s="76"/>
      <c r="CF549" s="76"/>
      <c r="CG549" s="76"/>
      <c r="CH549" s="76"/>
      <c r="CI549" s="76"/>
      <c r="CJ549" s="76"/>
      <c r="CK549" s="76"/>
      <c r="CL549" s="76"/>
      <c r="CM549" s="76"/>
      <c r="CN549" s="76"/>
      <c r="CO549" s="76"/>
      <c r="CP549" s="76"/>
      <c r="CQ549" s="76"/>
      <c r="CR549" s="76"/>
      <c r="CS549" s="76"/>
      <c r="CT549" s="76"/>
      <c r="CU549" s="76"/>
      <c r="CV549" s="76"/>
      <c r="CW549" s="76"/>
      <c r="CX549" s="76"/>
      <c r="CY549" s="76"/>
      <c r="CZ549" s="76"/>
      <c r="DA549" s="76"/>
      <c r="DB549" s="76"/>
      <c r="DC549" s="76"/>
      <c r="DD549" s="76"/>
      <c r="DE549" s="76"/>
      <c r="DF549" s="76"/>
      <c r="DG549" s="76"/>
      <c r="DH549" s="76"/>
      <c r="DI549" s="76"/>
      <c r="DJ549" s="76"/>
      <c r="DK549" s="76"/>
      <c r="DL549" s="76"/>
      <c r="DM549" s="76"/>
      <c r="DN549" s="76"/>
      <c r="DO549" s="76"/>
      <c r="DP549" s="76"/>
      <c r="DQ549" s="76"/>
      <c r="DR549" s="76"/>
      <c r="DS549" s="76"/>
      <c r="DT549" s="76"/>
      <c r="DU549" s="76"/>
      <c r="DV549" s="76"/>
      <c r="DW549" s="76"/>
      <c r="DX549" s="76"/>
      <c r="DY549" s="76"/>
      <c r="DZ549" s="76"/>
      <c r="EA549" s="76"/>
      <c r="EB549" s="76"/>
      <c r="EC549" s="76"/>
      <c r="ED549" s="76"/>
      <c r="EE549" s="76"/>
      <c r="EF549" s="76"/>
      <c r="EG549" s="76"/>
      <c r="EH549" s="76"/>
      <c r="EI549" s="76"/>
      <c r="EJ549" s="76"/>
      <c r="EK549" s="76"/>
      <c r="EL549" s="76"/>
      <c r="EM549" s="76"/>
      <c r="EN549" s="76"/>
      <c r="EO549" s="76"/>
      <c r="EP549" s="76"/>
      <c r="EQ549" s="76"/>
      <c r="ER549" s="76"/>
      <c r="ES549" s="76"/>
      <c r="ET549" s="76"/>
      <c r="EU549" s="76"/>
      <c r="EV549" s="76"/>
      <c r="EW549" s="76"/>
      <c r="EX549" s="76"/>
      <c r="EY549" s="76"/>
      <c r="EZ549" s="76"/>
      <c r="FA549" s="76"/>
      <c r="FB549" s="76"/>
      <c r="FC549" s="76"/>
      <c r="FD549" s="76"/>
      <c r="FE549" s="76"/>
      <c r="FF549" s="76"/>
      <c r="FG549" s="76"/>
      <c r="FH549" s="76"/>
      <c r="FI549" s="76"/>
      <c r="FJ549" s="76"/>
      <c r="FK549" s="76"/>
      <c r="FL549" s="76"/>
      <c r="FM549" s="76"/>
      <c r="FN549" s="76"/>
      <c r="FO549" s="76"/>
      <c r="FP549" s="76"/>
      <c r="FQ549" s="76"/>
      <c r="FR549" s="76"/>
      <c r="FS549" s="76"/>
      <c r="FT549" s="76"/>
      <c r="FU549" s="76"/>
      <c r="FV549" s="76"/>
      <c r="FW549" s="76"/>
      <c r="FX549" s="76"/>
      <c r="FY549" s="76"/>
      <c r="FZ549" s="76"/>
      <c r="GA549" s="76"/>
      <c r="GB549" s="76"/>
      <c r="GC549" s="76"/>
      <c r="GD549" s="76"/>
      <c r="GE549" s="76"/>
      <c r="GF549" s="76"/>
      <c r="GG549" s="76"/>
      <c r="GH549" s="76"/>
      <c r="GI549" s="76"/>
      <c r="GJ549" s="76"/>
      <c r="GK549" s="76"/>
      <c r="GL549" s="76"/>
      <c r="GM549" s="76"/>
      <c r="GN549" s="76"/>
      <c r="GO549" s="76"/>
      <c r="GP549" s="76"/>
      <c r="GQ549" s="76"/>
      <c r="GR549" s="76"/>
      <c r="GS549" s="76"/>
      <c r="GT549" s="76"/>
      <c r="GU549" s="76"/>
      <c r="GV549" s="76"/>
      <c r="GW549" s="76"/>
      <c r="GX549" s="76"/>
      <c r="GY549" s="76"/>
      <c r="GZ549" s="76"/>
      <c r="HA549" s="76"/>
      <c r="HB549" s="76"/>
      <c r="HC549" s="76"/>
      <c r="HD549" s="76"/>
      <c r="HE549" s="76"/>
      <c r="HF549" s="76"/>
      <c r="HG549" s="76"/>
      <c r="HH549" s="76"/>
      <c r="HI549" s="76"/>
      <c r="HJ549" s="76"/>
      <c r="HK549" s="76"/>
      <c r="HL549" s="76"/>
      <c r="HM549" s="76"/>
      <c r="HN549" s="76"/>
      <c r="HO549" s="76"/>
      <c r="HP549" s="76"/>
      <c r="HQ549" s="76"/>
      <c r="HR549" s="76"/>
      <c r="HS549" s="76"/>
      <c r="HT549" s="76"/>
      <c r="HU549" s="76"/>
      <c r="HV549" s="76"/>
      <c r="HW549" s="76"/>
      <c r="HX549" s="76"/>
      <c r="HY549" s="76"/>
      <c r="HZ549" s="76"/>
      <c r="IA549" s="76"/>
      <c r="IB549" s="76"/>
      <c r="IC549" s="76"/>
      <c r="ID549" s="76"/>
      <c r="IE549" s="76"/>
      <c r="IF549" s="76"/>
      <c r="IG549" s="76"/>
      <c r="IH549" s="76"/>
      <c r="II549" s="76"/>
      <c r="IJ549" s="76"/>
      <c r="IK549" s="76"/>
    </row>
    <row r="550" spans="1:245" s="125" customFormat="1">
      <c r="A550" s="19"/>
      <c r="B550" s="19"/>
      <c r="C550" s="19"/>
      <c r="D550" s="19"/>
      <c r="E550" s="89"/>
      <c r="F550" s="89"/>
      <c r="G550" s="19"/>
      <c r="H550" s="90"/>
      <c r="I550" s="90"/>
      <c r="J550" s="19"/>
      <c r="K550" s="19"/>
      <c r="L550" s="19"/>
      <c r="M550" s="19"/>
      <c r="N550" s="19"/>
      <c r="O550" s="19"/>
      <c r="P550" s="19"/>
      <c r="Q550" s="19"/>
      <c r="R550" s="141"/>
      <c r="S550" s="141"/>
      <c r="T550" s="141"/>
      <c r="U550" s="141"/>
      <c r="V550" s="141"/>
      <c r="W550" s="141"/>
      <c r="X550" s="141"/>
      <c r="Y550" s="141"/>
      <c r="Z550" s="19"/>
      <c r="AA550" s="19"/>
      <c r="AB550" s="19"/>
      <c r="AC550" s="377">
        <v>14</v>
      </c>
      <c r="AD550" s="385" t="str">
        <f t="array" ref="AD550">IF(COUNT(IF($R$5:$R$84=$AC550,IF($A$5:$A$84=AD$535,$R$5:$R$84,""),""))=0,"-",AVERAGE(IF($R$5:$R$84=$AC550,IF($A$5:$A$84=AD$535,$H$5:$Q$84,"")))-$AC550)</f>
        <v>-</v>
      </c>
      <c r="AE550" s="385" t="str">
        <f t="array" ref="AE550">IF(COUNT(IF($R$5:$R$84=$AC550,IF($A$5:$A$84=AE$535,$R$5:$R$84,""),""))=0,"-",AVERAGE(IF($R$5:$R$84=$AC550,IF($A$5:$A$84=AE$535,$H$5:$Q$84,"")))-$AC550)</f>
        <v>-</v>
      </c>
      <c r="AF550" s="385" t="str">
        <f t="array" ref="AF550">IF(COUNT(IF($R$5:$R$84=$AC550,IF($A$5:$A$84=AF$535,$R$5:$R$84,""),""))=0,"-",AVERAGE(IF($R$5:$R$84=$AC550,IF($A$5:$A$84=AF$535,$H$5:$Q$84,"")))-$AC550)</f>
        <v>-</v>
      </c>
      <c r="AG550" s="385" t="str">
        <f t="array" ref="AG550">IF(COUNT(IF($R$5:$R$84=$AC550,IF($A$5:$A$84=AG$535,$R$5:$R$84,""),""))=0,"-",AVERAGE(IF($R$5:$R$84=$AC550,IF($A$5:$A$84=AG$535,$H$5:$Q$84,"")))-$AC550)</f>
        <v>-</v>
      </c>
      <c r="AH550" s="385" t="str">
        <f t="array" ref="AH550">IF(COUNT(IF($R$5:$R$84=$AC550,IF($A$5:$A$84=AH$535,$R$5:$R$84,""),""))=0,"-",AVERAGE(IF($R$5:$R$84=$AC550,IF($A$5:$A$84=AH$535,$H$5:$Q$84,"")))-$AC550)</f>
        <v>-</v>
      </c>
      <c r="AI550" s="385" t="str">
        <f t="array" ref="AI550">IF(COUNT(IF($R$5:$R$84=$AC550,IF($A$5:$A$84=AI$535,$R$5:$R$84,""),""))=0,"-",AVERAGE(IF($R$5:$R$84=$AC550,IF($A$5:$A$84=AI$535,$H$5:$Q$84,"")))-$AC550)</f>
        <v>-</v>
      </c>
      <c r="AJ550" s="385" t="str">
        <f t="array" ref="AJ550">IF(COUNT(IF($R$5:$R$84=$AC550,IF($A$5:$A$84=AJ$535,$R$5:$R$84,""),""))=0,"-",AVERAGE(IF($R$5:$R$84=$AC550,IF($A$5:$A$84=AJ$535,$H$5:$Q$84,"")))-$AC550)</f>
        <v>-</v>
      </c>
      <c r="AK550" s="385" t="str">
        <f t="array" ref="AK550">IF(COUNT(IF($R$5:$R$84=$AC550,IF($A$5:$A$84=AK$535,$R$5:$R$84,""),""))=0,"-",AVERAGE(IF($R$5:$R$84=$AC550,IF($A$5:$A$84=AK$535,$H$5:$Q$84,"")))-$AC550)</f>
        <v>-</v>
      </c>
      <c r="AL550" s="385" t="str">
        <f t="array" ref="AL550">IF(COUNT(IF($R$5:$R$84=$AC550,IF($A$5:$A$84=AL$535,$R$5:$R$84,""),""))=0,"-",AVERAGE(IF($R$5:$R$84=$AC550,IF($A$5:$A$84=AL$535,$H$5:$Q$84,"")))-$AC550)</f>
        <v>-</v>
      </c>
      <c r="AM550" s="385" t="str">
        <f t="array" ref="AM550">IF(COUNT(IF($R$5:$R$84=$AC550,IF($A$5:$A$84=AM$535,$R$5:$R$84,""),""))=0,"-",AVERAGE(IF($R$5:$R$84=$AC550,IF($A$5:$A$84=AM$535,$H$5:$Q$84,"")))-$AC550)</f>
        <v>-</v>
      </c>
      <c r="AN550" s="385" t="str">
        <f t="array" ref="AN550">IF(COUNT(IF($R$5:$R$84=$AC550,IF($A$5:$A$84=AN$535,$R$5:$R$84,""),""))=0,"-",AVERAGE(IF($R$5:$R$84=$AC550,IF($A$5:$A$84=AN$535,$H$5:$Q$84,"")))-$AC550)</f>
        <v>-</v>
      </c>
      <c r="AO550" s="385" t="str">
        <f t="array" ref="AO550">IF(COUNT(IF($R$5:$R$84=$AC550,IF($A$5:$A$84=AO$535,$R$5:$R$84,""),""))=0,"-",AVERAGE(IF($R$5:$R$84=$AC550,IF($A$5:$A$84=AO$535,$H$5:$Q$84,"")))-$AC550)</f>
        <v>-</v>
      </c>
      <c r="AP550" s="387" t="str">
        <f t="array" ref="AP550">IF(COUNT(AD550:AO550)=0,"-",AVERAGE(IF($R$5:$R$84=$AC550,$H$5:$Q$84,""))-$AC550)</f>
        <v>-</v>
      </c>
      <c r="AQ550" s="19"/>
      <c r="AR550" s="8"/>
      <c r="AS550" s="19"/>
      <c r="AT550" s="19"/>
      <c r="AU550" s="19"/>
      <c r="AV550" s="19"/>
      <c r="AW550" s="19"/>
      <c r="AX550" s="19"/>
      <c r="AY550" s="19"/>
      <c r="AZ550" s="19"/>
      <c r="BA550" s="19"/>
      <c r="BB550" s="19"/>
      <c r="BC550" s="19"/>
      <c r="BQ550" s="12"/>
      <c r="BR550" s="12"/>
      <c r="BS550" s="12"/>
      <c r="BV550" s="76"/>
      <c r="BW550" s="76"/>
      <c r="BX550" s="76"/>
      <c r="BY550" s="76"/>
      <c r="BZ550" s="76"/>
      <c r="CA550" s="76"/>
      <c r="CB550" s="76"/>
      <c r="CC550" s="76"/>
      <c r="CD550" s="76"/>
      <c r="CE550" s="76"/>
      <c r="CF550" s="76"/>
      <c r="CG550" s="76"/>
      <c r="CH550" s="76"/>
      <c r="CI550" s="76"/>
      <c r="CJ550" s="76"/>
      <c r="CK550" s="76"/>
      <c r="CL550" s="76"/>
      <c r="CM550" s="76"/>
      <c r="CN550" s="76"/>
      <c r="CO550" s="76"/>
      <c r="CP550" s="76"/>
      <c r="CQ550" s="76"/>
      <c r="CR550" s="76"/>
      <c r="CS550" s="76"/>
      <c r="CT550" s="76"/>
      <c r="CU550" s="76"/>
      <c r="CV550" s="76"/>
      <c r="CW550" s="76"/>
      <c r="CX550" s="76"/>
      <c r="CY550" s="76"/>
      <c r="CZ550" s="76"/>
      <c r="DA550" s="76"/>
      <c r="DB550" s="76"/>
      <c r="DC550" s="76"/>
      <c r="DD550" s="76"/>
      <c r="DE550" s="76"/>
      <c r="DF550" s="76"/>
      <c r="DG550" s="76"/>
      <c r="DH550" s="76"/>
      <c r="DI550" s="76"/>
      <c r="DJ550" s="76"/>
      <c r="DK550" s="76"/>
      <c r="DL550" s="76"/>
      <c r="DM550" s="76"/>
      <c r="DN550" s="76"/>
      <c r="DO550" s="76"/>
      <c r="DP550" s="76"/>
      <c r="DQ550" s="76"/>
      <c r="DR550" s="76"/>
      <c r="DS550" s="76"/>
      <c r="DT550" s="76"/>
      <c r="DU550" s="76"/>
      <c r="DV550" s="76"/>
      <c r="DW550" s="76"/>
      <c r="DX550" s="76"/>
      <c r="DY550" s="76"/>
      <c r="DZ550" s="76"/>
      <c r="EA550" s="76"/>
      <c r="EB550" s="76"/>
      <c r="EC550" s="76"/>
      <c r="ED550" s="76"/>
      <c r="EE550" s="76"/>
      <c r="EF550" s="76"/>
      <c r="EG550" s="76"/>
      <c r="EH550" s="76"/>
      <c r="EI550" s="76"/>
      <c r="EJ550" s="76"/>
      <c r="EK550" s="76"/>
      <c r="EL550" s="76"/>
      <c r="EM550" s="76"/>
      <c r="EN550" s="76"/>
      <c r="EO550" s="76"/>
      <c r="EP550" s="76"/>
      <c r="EQ550" s="76"/>
      <c r="ER550" s="76"/>
      <c r="ES550" s="76"/>
      <c r="ET550" s="76"/>
      <c r="EU550" s="76"/>
      <c r="EV550" s="76"/>
      <c r="EW550" s="76"/>
      <c r="EX550" s="76"/>
      <c r="EY550" s="76"/>
      <c r="EZ550" s="76"/>
      <c r="FA550" s="76"/>
      <c r="FB550" s="76"/>
      <c r="FC550" s="76"/>
      <c r="FD550" s="76"/>
      <c r="FE550" s="76"/>
      <c r="FF550" s="76"/>
      <c r="FG550" s="76"/>
      <c r="FH550" s="76"/>
      <c r="FI550" s="76"/>
      <c r="FJ550" s="76"/>
      <c r="FK550" s="76"/>
      <c r="FL550" s="76"/>
      <c r="FM550" s="76"/>
      <c r="FN550" s="76"/>
      <c r="FO550" s="76"/>
      <c r="FP550" s="76"/>
      <c r="FQ550" s="76"/>
      <c r="FR550" s="76"/>
      <c r="FS550" s="76"/>
      <c r="FT550" s="76"/>
      <c r="FU550" s="76"/>
      <c r="FV550" s="76"/>
      <c r="FW550" s="76"/>
      <c r="FX550" s="76"/>
      <c r="FY550" s="76"/>
      <c r="FZ550" s="76"/>
      <c r="GA550" s="76"/>
      <c r="GB550" s="76"/>
      <c r="GC550" s="76"/>
      <c r="GD550" s="76"/>
      <c r="GE550" s="76"/>
      <c r="GF550" s="76"/>
      <c r="GG550" s="76"/>
      <c r="GH550" s="76"/>
      <c r="GI550" s="76"/>
      <c r="GJ550" s="76"/>
      <c r="GK550" s="76"/>
      <c r="GL550" s="76"/>
      <c r="GM550" s="76"/>
      <c r="GN550" s="76"/>
      <c r="GO550" s="76"/>
      <c r="GP550" s="76"/>
      <c r="GQ550" s="76"/>
      <c r="GR550" s="76"/>
      <c r="GS550" s="76"/>
      <c r="GT550" s="76"/>
      <c r="GU550" s="76"/>
      <c r="GV550" s="76"/>
      <c r="GW550" s="76"/>
      <c r="GX550" s="76"/>
      <c r="GY550" s="76"/>
      <c r="GZ550" s="76"/>
      <c r="HA550" s="76"/>
      <c r="HB550" s="76"/>
      <c r="HC550" s="76"/>
      <c r="HD550" s="76"/>
      <c r="HE550" s="76"/>
      <c r="HF550" s="76"/>
      <c r="HG550" s="76"/>
      <c r="HH550" s="76"/>
      <c r="HI550" s="76"/>
      <c r="HJ550" s="76"/>
      <c r="HK550" s="76"/>
      <c r="HL550" s="76"/>
      <c r="HM550" s="76"/>
      <c r="HN550" s="76"/>
      <c r="HO550" s="76"/>
      <c r="HP550" s="76"/>
      <c r="HQ550" s="76"/>
      <c r="HR550" s="76"/>
      <c r="HS550" s="76"/>
      <c r="HT550" s="76"/>
      <c r="HU550" s="76"/>
      <c r="HV550" s="76"/>
      <c r="HW550" s="76"/>
      <c r="HX550" s="76"/>
      <c r="HY550" s="76"/>
      <c r="HZ550" s="76"/>
      <c r="IA550" s="76"/>
      <c r="IB550" s="76"/>
      <c r="IC550" s="76"/>
      <c r="ID550" s="76"/>
      <c r="IE550" s="76"/>
      <c r="IF550" s="76"/>
      <c r="IG550" s="76"/>
      <c r="IH550" s="76"/>
      <c r="II550" s="76"/>
      <c r="IJ550" s="76"/>
      <c r="IK550" s="76"/>
    </row>
    <row r="551" spans="1:245" s="125" customFormat="1">
      <c r="A551" s="19"/>
      <c r="B551" s="19"/>
      <c r="C551" s="19"/>
      <c r="D551" s="19"/>
      <c r="E551" s="89"/>
      <c r="F551" s="89"/>
      <c r="G551" s="19"/>
      <c r="H551" s="90"/>
      <c r="I551" s="90"/>
      <c r="J551" s="19"/>
      <c r="K551" s="19"/>
      <c r="L551" s="19"/>
      <c r="M551" s="19"/>
      <c r="N551" s="19"/>
      <c r="O551" s="19"/>
      <c r="P551" s="19"/>
      <c r="Q551" s="19"/>
      <c r="R551" s="141"/>
      <c r="S551" s="141"/>
      <c r="T551" s="141"/>
      <c r="U551" s="141"/>
      <c r="V551" s="141"/>
      <c r="W551" s="141"/>
      <c r="X551" s="141"/>
      <c r="Y551" s="141"/>
      <c r="Z551" s="19"/>
      <c r="AA551" s="19"/>
      <c r="AB551" s="19"/>
      <c r="AC551" s="377">
        <v>15</v>
      </c>
      <c r="AD551" s="385" t="str">
        <f t="array" ref="AD551">IF(COUNT(IF($R$5:$R$84=$AC551,IF($A$5:$A$84=AD$535,$R$5:$R$84,""),""))=0,"-",AVERAGE(IF($R$5:$R$84=$AC551,IF($A$5:$A$84=AD$535,$H$5:$Q$84,"")))-$AC551)</f>
        <v>-</v>
      </c>
      <c r="AE551" s="385" t="str">
        <f t="array" ref="AE551">IF(COUNT(IF($R$5:$R$84=$AC551,IF($A$5:$A$84=AE$535,$R$5:$R$84,""),""))=0,"-",AVERAGE(IF($R$5:$R$84=$AC551,IF($A$5:$A$84=AE$535,$H$5:$Q$84,"")))-$AC551)</f>
        <v>-</v>
      </c>
      <c r="AF551" s="385" t="str">
        <f t="array" ref="AF551">IF(COUNT(IF($R$5:$R$84=$AC551,IF($A$5:$A$84=AF$535,$R$5:$R$84,""),""))=0,"-",AVERAGE(IF($R$5:$R$84=$AC551,IF($A$5:$A$84=AF$535,$H$5:$Q$84,"")))-$AC551)</f>
        <v>-</v>
      </c>
      <c r="AG551" s="385" t="str">
        <f t="array" ref="AG551">IF(COUNT(IF($R$5:$R$84=$AC551,IF($A$5:$A$84=AG$535,$R$5:$R$84,""),""))=0,"-",AVERAGE(IF($R$5:$R$84=$AC551,IF($A$5:$A$84=AG$535,$H$5:$Q$84,"")))-$AC551)</f>
        <v>-</v>
      </c>
      <c r="AH551" s="385" t="str">
        <f t="array" ref="AH551">IF(COUNT(IF($R$5:$R$84=$AC551,IF($A$5:$A$84=AH$535,$R$5:$R$84,""),""))=0,"-",AVERAGE(IF($R$5:$R$84=$AC551,IF($A$5:$A$84=AH$535,$H$5:$Q$84,"")))-$AC551)</f>
        <v>-</v>
      </c>
      <c r="AI551" s="385" t="str">
        <f t="array" ref="AI551">IF(COUNT(IF($R$5:$R$84=$AC551,IF($A$5:$A$84=AI$535,$R$5:$R$84,""),""))=0,"-",AVERAGE(IF($R$5:$R$84=$AC551,IF($A$5:$A$84=AI$535,$H$5:$Q$84,"")))-$AC551)</f>
        <v>-</v>
      </c>
      <c r="AJ551" s="385" t="str">
        <f t="array" ref="AJ551">IF(COUNT(IF($R$5:$R$84=$AC551,IF($A$5:$A$84=AJ$535,$R$5:$R$84,""),""))=0,"-",AVERAGE(IF($R$5:$R$84=$AC551,IF($A$5:$A$84=AJ$535,$H$5:$Q$84,"")))-$AC551)</f>
        <v>-</v>
      </c>
      <c r="AK551" s="385" t="str">
        <f t="array" ref="AK551">IF(COUNT(IF($R$5:$R$84=$AC551,IF($A$5:$A$84=AK$535,$R$5:$R$84,""),""))=0,"-",AVERAGE(IF($R$5:$R$84=$AC551,IF($A$5:$A$84=AK$535,$H$5:$Q$84,"")))-$AC551)</f>
        <v>-</v>
      </c>
      <c r="AL551" s="385" t="str">
        <f t="array" ref="AL551">IF(COUNT(IF($R$5:$R$84=$AC551,IF($A$5:$A$84=AL$535,$R$5:$R$84,""),""))=0,"-",AVERAGE(IF($R$5:$R$84=$AC551,IF($A$5:$A$84=AL$535,$H$5:$Q$84,"")))-$AC551)</f>
        <v>-</v>
      </c>
      <c r="AM551" s="385" t="str">
        <f t="array" ref="AM551">IF(COUNT(IF($R$5:$R$84=$AC551,IF($A$5:$A$84=AM$535,$R$5:$R$84,""),""))=0,"-",AVERAGE(IF($R$5:$R$84=$AC551,IF($A$5:$A$84=AM$535,$H$5:$Q$84,"")))-$AC551)</f>
        <v>-</v>
      </c>
      <c r="AN551" s="385" t="str">
        <f t="array" ref="AN551">IF(COUNT(IF($R$5:$R$84=$AC551,IF($A$5:$A$84=AN$535,$R$5:$R$84,""),""))=0,"-",AVERAGE(IF($R$5:$R$84=$AC551,IF($A$5:$A$84=AN$535,$H$5:$Q$84,"")))-$AC551)</f>
        <v>-</v>
      </c>
      <c r="AO551" s="385" t="str">
        <f t="array" ref="AO551">IF(COUNT(IF($R$5:$R$84=$AC551,IF($A$5:$A$84=AO$535,$R$5:$R$84,""),""))=0,"-",AVERAGE(IF($R$5:$R$84=$AC551,IF($A$5:$A$84=AO$535,$H$5:$Q$84,"")))-$AC551)</f>
        <v>-</v>
      </c>
      <c r="AP551" s="388" t="str">
        <f t="array" ref="AP551">IF(COUNT(AD551:AO551)=0,"-",AVERAGE(IF($R$5:$R$84=$AC551,$H$5:$Q$84,""))-$AC551)</f>
        <v>-</v>
      </c>
      <c r="AQ551" s="19"/>
      <c r="AR551" s="8"/>
      <c r="AS551" s="19"/>
      <c r="AT551" s="19"/>
      <c r="AU551" s="19"/>
      <c r="AV551" s="19"/>
      <c r="AW551" s="19"/>
      <c r="AX551" s="19"/>
      <c r="AY551" s="19"/>
      <c r="AZ551" s="19"/>
      <c r="BA551" s="19"/>
      <c r="BB551" s="19"/>
      <c r="BC551" s="19"/>
      <c r="BQ551" s="12"/>
      <c r="BR551" s="12"/>
      <c r="BS551" s="12"/>
      <c r="BV551" s="76"/>
      <c r="BW551" s="76"/>
      <c r="BX551" s="76"/>
      <c r="BY551" s="76"/>
      <c r="BZ551" s="76"/>
      <c r="CA551" s="76"/>
      <c r="CB551" s="76"/>
      <c r="CC551" s="76"/>
      <c r="CD551" s="76"/>
      <c r="CE551" s="76"/>
      <c r="CF551" s="76"/>
      <c r="CG551" s="76"/>
      <c r="CH551" s="76"/>
      <c r="CI551" s="76"/>
      <c r="CJ551" s="76"/>
      <c r="CK551" s="76"/>
      <c r="CL551" s="76"/>
      <c r="CM551" s="76"/>
      <c r="CN551" s="76"/>
      <c r="CO551" s="76"/>
      <c r="CP551" s="76"/>
      <c r="CQ551" s="76"/>
      <c r="CR551" s="76"/>
      <c r="CS551" s="76"/>
      <c r="CT551" s="76"/>
      <c r="CU551" s="76"/>
      <c r="CV551" s="76"/>
      <c r="CW551" s="76"/>
      <c r="CX551" s="76"/>
      <c r="CY551" s="76"/>
      <c r="CZ551" s="76"/>
      <c r="DA551" s="76"/>
      <c r="DB551" s="76"/>
      <c r="DC551" s="76"/>
      <c r="DD551" s="76"/>
      <c r="DE551" s="76"/>
      <c r="DF551" s="76"/>
      <c r="DG551" s="76"/>
      <c r="DH551" s="76"/>
      <c r="DI551" s="76"/>
      <c r="DJ551" s="76"/>
      <c r="DK551" s="76"/>
      <c r="DL551" s="76"/>
      <c r="DM551" s="76"/>
      <c r="DN551" s="76"/>
      <c r="DO551" s="76"/>
      <c r="DP551" s="76"/>
      <c r="DQ551" s="76"/>
      <c r="DR551" s="76"/>
      <c r="DS551" s="76"/>
      <c r="DT551" s="76"/>
      <c r="DU551" s="76"/>
      <c r="DV551" s="76"/>
      <c r="DW551" s="76"/>
      <c r="DX551" s="76"/>
      <c r="DY551" s="76"/>
      <c r="DZ551" s="76"/>
      <c r="EA551" s="76"/>
      <c r="EB551" s="76"/>
      <c r="EC551" s="76"/>
      <c r="ED551" s="76"/>
      <c r="EE551" s="76"/>
      <c r="EF551" s="76"/>
      <c r="EG551" s="76"/>
      <c r="EH551" s="76"/>
      <c r="EI551" s="76"/>
      <c r="EJ551" s="76"/>
      <c r="EK551" s="76"/>
      <c r="EL551" s="76"/>
      <c r="EM551" s="76"/>
      <c r="EN551" s="76"/>
      <c r="EO551" s="76"/>
      <c r="EP551" s="76"/>
      <c r="EQ551" s="76"/>
      <c r="ER551" s="76"/>
      <c r="ES551" s="76"/>
      <c r="ET551" s="76"/>
      <c r="EU551" s="76"/>
      <c r="EV551" s="76"/>
      <c r="EW551" s="76"/>
      <c r="EX551" s="76"/>
      <c r="EY551" s="76"/>
      <c r="EZ551" s="76"/>
      <c r="FA551" s="76"/>
      <c r="FB551" s="76"/>
      <c r="FC551" s="76"/>
      <c r="FD551" s="76"/>
      <c r="FE551" s="76"/>
      <c r="FF551" s="76"/>
      <c r="FG551" s="76"/>
      <c r="FH551" s="76"/>
      <c r="FI551" s="76"/>
      <c r="FJ551" s="76"/>
      <c r="FK551" s="76"/>
      <c r="FL551" s="76"/>
      <c r="FM551" s="76"/>
      <c r="FN551" s="76"/>
      <c r="FO551" s="76"/>
      <c r="FP551" s="76"/>
      <c r="FQ551" s="76"/>
      <c r="FR551" s="76"/>
      <c r="FS551" s="76"/>
      <c r="FT551" s="76"/>
      <c r="FU551" s="76"/>
      <c r="FV551" s="76"/>
      <c r="FW551" s="76"/>
      <c r="FX551" s="76"/>
      <c r="FY551" s="76"/>
      <c r="FZ551" s="76"/>
      <c r="GA551" s="76"/>
      <c r="GB551" s="76"/>
      <c r="GC551" s="76"/>
      <c r="GD551" s="76"/>
      <c r="GE551" s="76"/>
      <c r="GF551" s="76"/>
      <c r="GG551" s="76"/>
      <c r="GH551" s="76"/>
      <c r="GI551" s="76"/>
      <c r="GJ551" s="76"/>
      <c r="GK551" s="76"/>
      <c r="GL551" s="76"/>
      <c r="GM551" s="76"/>
      <c r="GN551" s="76"/>
      <c r="GO551" s="76"/>
      <c r="GP551" s="76"/>
      <c r="GQ551" s="76"/>
      <c r="GR551" s="76"/>
      <c r="GS551" s="76"/>
      <c r="GT551" s="76"/>
      <c r="GU551" s="76"/>
      <c r="GV551" s="76"/>
      <c r="GW551" s="76"/>
      <c r="GX551" s="76"/>
      <c r="GY551" s="76"/>
      <c r="GZ551" s="76"/>
      <c r="HA551" s="76"/>
      <c r="HB551" s="76"/>
      <c r="HC551" s="76"/>
      <c r="HD551" s="76"/>
      <c r="HE551" s="76"/>
      <c r="HF551" s="76"/>
      <c r="HG551" s="76"/>
      <c r="HH551" s="76"/>
      <c r="HI551" s="76"/>
      <c r="HJ551" s="76"/>
      <c r="HK551" s="76"/>
      <c r="HL551" s="76"/>
      <c r="HM551" s="76"/>
      <c r="HN551" s="76"/>
      <c r="HO551" s="76"/>
      <c r="HP551" s="76"/>
      <c r="HQ551" s="76"/>
      <c r="HR551" s="76"/>
      <c r="HS551" s="76"/>
      <c r="HT551" s="76"/>
      <c r="HU551" s="76"/>
      <c r="HV551" s="76"/>
      <c r="HW551" s="76"/>
      <c r="HX551" s="76"/>
      <c r="HY551" s="76"/>
      <c r="HZ551" s="76"/>
      <c r="IA551" s="76"/>
      <c r="IB551" s="76"/>
      <c r="IC551" s="76"/>
      <c r="ID551" s="76"/>
      <c r="IE551" s="76"/>
      <c r="IF551" s="76"/>
      <c r="IG551" s="76"/>
      <c r="IH551" s="76"/>
      <c r="II551" s="76"/>
      <c r="IJ551" s="76"/>
      <c r="IK551" s="76"/>
    </row>
    <row r="552" spans="1:245" s="125" customFormat="1">
      <c r="A552" s="19"/>
      <c r="B552" s="19"/>
      <c r="C552" s="19"/>
      <c r="D552" s="19"/>
      <c r="E552" s="89"/>
      <c r="F552" s="89"/>
      <c r="G552" s="19"/>
      <c r="H552" s="90"/>
      <c r="I552" s="90"/>
      <c r="J552" s="19"/>
      <c r="K552" s="19"/>
      <c r="L552" s="19"/>
      <c r="M552" s="19"/>
      <c r="N552" s="19"/>
      <c r="O552" s="19"/>
      <c r="P552" s="19"/>
      <c r="Q552" s="19"/>
      <c r="R552" s="141"/>
      <c r="S552" s="141"/>
      <c r="T552" s="141"/>
      <c r="U552" s="141"/>
      <c r="V552" s="141"/>
      <c r="W552" s="141"/>
      <c r="X552" s="141"/>
      <c r="Y552" s="141"/>
      <c r="Z552" s="19"/>
      <c r="AA552" s="19"/>
      <c r="AB552" s="19"/>
      <c r="AC552" s="424" t="s">
        <v>5</v>
      </c>
      <c r="AD552" s="390">
        <f t="shared" ref="AD552:AP552" si="64">IF(COUNT(AD536:AD551)=0,"-",SUMPRODUCT(AD536:AD551,AD470:AD485)/AD486)</f>
        <v>0</v>
      </c>
      <c r="AE552" s="391">
        <f t="shared" si="64"/>
        <v>8.6198547215496468E-2</v>
      </c>
      <c r="AF552" s="391">
        <f t="shared" si="64"/>
        <v>-0.73766986410871294</v>
      </c>
      <c r="AG552" s="391" t="str">
        <f t="shared" si="64"/>
        <v>-</v>
      </c>
      <c r="AH552" s="391" t="str">
        <f t="shared" si="64"/>
        <v>-</v>
      </c>
      <c r="AI552" s="391" t="str">
        <f t="shared" si="64"/>
        <v>-</v>
      </c>
      <c r="AJ552" s="391" t="str">
        <f t="shared" si="64"/>
        <v>-</v>
      </c>
      <c r="AK552" s="391" t="str">
        <f t="shared" si="64"/>
        <v>-</v>
      </c>
      <c r="AL552" s="391" t="str">
        <f t="shared" si="64"/>
        <v>-</v>
      </c>
      <c r="AM552" s="391" t="str">
        <f t="shared" si="64"/>
        <v>-</v>
      </c>
      <c r="AN552" s="391" t="str">
        <f t="shared" si="64"/>
        <v>-</v>
      </c>
      <c r="AO552" s="392" t="str">
        <f t="shared" si="64"/>
        <v>-</v>
      </c>
      <c r="AP552" s="393">
        <f t="shared" si="64"/>
        <v>-0.28651878604125786</v>
      </c>
      <c r="AQ552" s="19"/>
      <c r="AR552" s="8"/>
      <c r="AS552" s="19"/>
      <c r="AT552" s="19"/>
      <c r="AU552" s="19"/>
      <c r="AV552" s="19"/>
      <c r="AW552" s="19"/>
      <c r="AX552" s="19"/>
      <c r="AY552" s="19"/>
      <c r="AZ552" s="19"/>
      <c r="BA552" s="19"/>
      <c r="BB552" s="19"/>
      <c r="BC552" s="19"/>
      <c r="BQ552" s="12"/>
      <c r="BR552" s="12"/>
      <c r="BS552" s="12"/>
      <c r="BV552" s="76"/>
      <c r="BW552" s="76"/>
      <c r="BX552" s="76"/>
      <c r="BY552" s="76"/>
      <c r="BZ552" s="76"/>
      <c r="CA552" s="76"/>
      <c r="CB552" s="76"/>
      <c r="CC552" s="76"/>
      <c r="CD552" s="76"/>
      <c r="CE552" s="76"/>
      <c r="CF552" s="76"/>
      <c r="CG552" s="76"/>
      <c r="CH552" s="76"/>
      <c r="CI552" s="76"/>
      <c r="CJ552" s="76"/>
      <c r="CK552" s="76"/>
      <c r="CL552" s="76"/>
      <c r="CM552" s="76"/>
      <c r="CN552" s="76"/>
      <c r="CO552" s="76"/>
      <c r="CP552" s="76"/>
      <c r="CQ552" s="76"/>
      <c r="CR552" s="76"/>
      <c r="CS552" s="76"/>
      <c r="CT552" s="76"/>
      <c r="CU552" s="76"/>
      <c r="CV552" s="76"/>
      <c r="CW552" s="76"/>
      <c r="CX552" s="76"/>
      <c r="CY552" s="76"/>
      <c r="CZ552" s="76"/>
      <c r="DA552" s="76"/>
      <c r="DB552" s="76"/>
      <c r="DC552" s="76"/>
      <c r="DD552" s="76"/>
      <c r="DE552" s="76"/>
      <c r="DF552" s="76"/>
      <c r="DG552" s="76"/>
      <c r="DH552" s="76"/>
      <c r="DI552" s="76"/>
      <c r="DJ552" s="76"/>
      <c r="DK552" s="76"/>
      <c r="DL552" s="76"/>
      <c r="DM552" s="76"/>
      <c r="DN552" s="76"/>
      <c r="DO552" s="76"/>
      <c r="DP552" s="76"/>
      <c r="DQ552" s="76"/>
      <c r="DR552" s="76"/>
      <c r="DS552" s="76"/>
      <c r="DT552" s="76"/>
      <c r="DU552" s="76"/>
      <c r="DV552" s="76"/>
      <c r="DW552" s="76"/>
      <c r="DX552" s="76"/>
      <c r="DY552" s="76"/>
      <c r="DZ552" s="76"/>
      <c r="EA552" s="76"/>
      <c r="EB552" s="76"/>
      <c r="EC552" s="76"/>
      <c r="ED552" s="76"/>
      <c r="EE552" s="76"/>
      <c r="EF552" s="76"/>
      <c r="EG552" s="76"/>
      <c r="EH552" s="76"/>
      <c r="EI552" s="76"/>
      <c r="EJ552" s="76"/>
      <c r="EK552" s="76"/>
      <c r="EL552" s="76"/>
      <c r="EM552" s="76"/>
      <c r="EN552" s="76"/>
      <c r="EO552" s="76"/>
      <c r="EP552" s="76"/>
      <c r="EQ552" s="76"/>
      <c r="ER552" s="76"/>
      <c r="ES552" s="76"/>
      <c r="ET552" s="76"/>
      <c r="EU552" s="76"/>
      <c r="EV552" s="76"/>
      <c r="EW552" s="76"/>
      <c r="EX552" s="76"/>
      <c r="EY552" s="76"/>
      <c r="EZ552" s="76"/>
      <c r="FA552" s="76"/>
      <c r="FB552" s="76"/>
      <c r="FC552" s="76"/>
      <c r="FD552" s="76"/>
      <c r="FE552" s="76"/>
      <c r="FF552" s="76"/>
      <c r="FG552" s="76"/>
      <c r="FH552" s="76"/>
      <c r="FI552" s="76"/>
      <c r="FJ552" s="76"/>
      <c r="FK552" s="76"/>
      <c r="FL552" s="76"/>
      <c r="FM552" s="76"/>
      <c r="FN552" s="76"/>
      <c r="FO552" s="76"/>
      <c r="FP552" s="76"/>
      <c r="FQ552" s="76"/>
      <c r="FR552" s="76"/>
      <c r="FS552" s="76"/>
      <c r="FT552" s="76"/>
      <c r="FU552" s="76"/>
      <c r="FV552" s="76"/>
      <c r="FW552" s="76"/>
      <c r="FX552" s="76"/>
      <c r="FY552" s="76"/>
      <c r="FZ552" s="76"/>
      <c r="GA552" s="76"/>
      <c r="GB552" s="76"/>
      <c r="GC552" s="76"/>
      <c r="GD552" s="76"/>
      <c r="GE552" s="76"/>
      <c r="GF552" s="76"/>
      <c r="GG552" s="76"/>
      <c r="GH552" s="76"/>
      <c r="GI552" s="76"/>
      <c r="GJ552" s="76"/>
      <c r="GK552" s="76"/>
      <c r="GL552" s="76"/>
      <c r="GM552" s="76"/>
      <c r="GN552" s="76"/>
      <c r="GO552" s="76"/>
      <c r="GP552" s="76"/>
      <c r="GQ552" s="76"/>
      <c r="GR552" s="76"/>
      <c r="GS552" s="76"/>
      <c r="GT552" s="76"/>
      <c r="GU552" s="76"/>
      <c r="GV552" s="76"/>
      <c r="GW552" s="76"/>
      <c r="GX552" s="76"/>
      <c r="GY552" s="76"/>
      <c r="GZ552" s="76"/>
      <c r="HA552" s="76"/>
      <c r="HB552" s="76"/>
      <c r="HC552" s="76"/>
      <c r="HD552" s="76"/>
      <c r="HE552" s="76"/>
      <c r="HF552" s="76"/>
      <c r="HG552" s="76"/>
      <c r="HH552" s="76"/>
      <c r="HI552" s="76"/>
      <c r="HJ552" s="76"/>
      <c r="HK552" s="76"/>
      <c r="HL552" s="76"/>
      <c r="HM552" s="76"/>
      <c r="HN552" s="76"/>
      <c r="HO552" s="76"/>
      <c r="HP552" s="76"/>
      <c r="HQ552" s="76"/>
      <c r="HR552" s="76"/>
      <c r="HS552" s="76"/>
      <c r="HT552" s="76"/>
      <c r="HU552" s="76"/>
      <c r="HV552" s="76"/>
      <c r="HW552" s="76"/>
      <c r="HX552" s="76"/>
      <c r="HY552" s="76"/>
      <c r="HZ552" s="76"/>
      <c r="IA552" s="76"/>
      <c r="IB552" s="76"/>
      <c r="IC552" s="76"/>
      <c r="ID552" s="76"/>
      <c r="IE552" s="76"/>
      <c r="IF552" s="76"/>
      <c r="IG552" s="76"/>
      <c r="IH552" s="76"/>
      <c r="II552" s="76"/>
      <c r="IJ552" s="76"/>
      <c r="IK552" s="76"/>
    </row>
    <row r="553" spans="1:245" s="125" customFormat="1">
      <c r="A553" s="19"/>
      <c r="B553" s="19"/>
      <c r="C553" s="19"/>
      <c r="D553" s="19"/>
      <c r="E553" s="89"/>
      <c r="F553" s="89"/>
      <c r="G553" s="19"/>
      <c r="H553" s="90"/>
      <c r="I553" s="90"/>
      <c r="J553" s="19"/>
      <c r="K553" s="19"/>
      <c r="L553" s="19"/>
      <c r="M553" s="19"/>
      <c r="N553" s="19"/>
      <c r="O553" s="19"/>
      <c r="P553" s="19"/>
      <c r="Q553" s="19"/>
      <c r="R553" s="141"/>
      <c r="S553" s="141"/>
      <c r="T553" s="141"/>
      <c r="U553" s="141"/>
      <c r="V553" s="141"/>
      <c r="W553" s="141"/>
      <c r="X553" s="141"/>
      <c r="Y553" s="141"/>
      <c r="Z553" s="19"/>
      <c r="AA553" s="19"/>
      <c r="AB553" s="19"/>
      <c r="AC553" s="367" t="s">
        <v>88</v>
      </c>
      <c r="AD553" s="118"/>
      <c r="AE553" s="118"/>
      <c r="AF553" s="118"/>
      <c r="AG553" s="118"/>
      <c r="AH553" s="118"/>
      <c r="AI553" s="118"/>
      <c r="AJ553" s="118"/>
      <c r="AK553" s="118"/>
      <c r="AL553" s="118"/>
      <c r="AM553" s="118"/>
      <c r="AN553" s="118"/>
      <c r="AO553" s="118"/>
      <c r="AP553" s="118"/>
      <c r="AQ553" s="19"/>
      <c r="AR553" s="8"/>
      <c r="AS553" s="19"/>
      <c r="AT553" s="19"/>
      <c r="AU553" s="19"/>
      <c r="AV553" s="19"/>
      <c r="AW553" s="19"/>
      <c r="AX553" s="19"/>
      <c r="AY553" s="19"/>
      <c r="AZ553" s="19"/>
      <c r="BA553" s="19"/>
      <c r="BB553" s="19"/>
      <c r="BC553" s="19"/>
      <c r="BQ553" s="12"/>
      <c r="BR553" s="12"/>
      <c r="BS553" s="12"/>
      <c r="BV553" s="76"/>
      <c r="BW553" s="76"/>
      <c r="BX553" s="76"/>
      <c r="BY553" s="76"/>
      <c r="BZ553" s="76"/>
      <c r="CA553" s="76"/>
      <c r="CB553" s="76"/>
      <c r="CC553" s="76"/>
      <c r="CD553" s="76"/>
      <c r="CE553" s="76"/>
      <c r="CF553" s="76"/>
      <c r="CG553" s="76"/>
      <c r="CH553" s="76"/>
      <c r="CI553" s="76"/>
      <c r="CJ553" s="76"/>
      <c r="CK553" s="76"/>
      <c r="CL553" s="76"/>
      <c r="CM553" s="76"/>
      <c r="CN553" s="76"/>
      <c r="CO553" s="76"/>
      <c r="CP553" s="76"/>
      <c r="CQ553" s="76"/>
      <c r="CR553" s="76"/>
      <c r="CS553" s="76"/>
      <c r="CT553" s="76"/>
      <c r="CU553" s="76"/>
      <c r="CV553" s="76"/>
      <c r="CW553" s="76"/>
      <c r="CX553" s="76"/>
      <c r="CY553" s="76"/>
      <c r="CZ553" s="76"/>
      <c r="DA553" s="76"/>
      <c r="DB553" s="76"/>
      <c r="DC553" s="76"/>
      <c r="DD553" s="76"/>
      <c r="DE553" s="76"/>
      <c r="DF553" s="76"/>
      <c r="DG553" s="76"/>
      <c r="DH553" s="76"/>
      <c r="DI553" s="76"/>
      <c r="DJ553" s="76"/>
      <c r="DK553" s="76"/>
      <c r="DL553" s="76"/>
      <c r="DM553" s="76"/>
      <c r="DN553" s="76"/>
      <c r="DO553" s="76"/>
      <c r="DP553" s="76"/>
      <c r="DQ553" s="76"/>
      <c r="DR553" s="76"/>
      <c r="DS553" s="76"/>
      <c r="DT553" s="76"/>
      <c r="DU553" s="76"/>
      <c r="DV553" s="76"/>
      <c r="DW553" s="76"/>
      <c r="DX553" s="76"/>
      <c r="DY553" s="76"/>
      <c r="DZ553" s="76"/>
      <c r="EA553" s="76"/>
      <c r="EB553" s="76"/>
      <c r="EC553" s="76"/>
      <c r="ED553" s="76"/>
      <c r="EE553" s="76"/>
      <c r="EF553" s="76"/>
      <c r="EG553" s="76"/>
      <c r="EH553" s="76"/>
      <c r="EI553" s="76"/>
      <c r="EJ553" s="76"/>
      <c r="EK553" s="76"/>
      <c r="EL553" s="76"/>
      <c r="EM553" s="76"/>
      <c r="EN553" s="76"/>
      <c r="EO553" s="76"/>
      <c r="EP553" s="76"/>
      <c r="EQ553" s="76"/>
      <c r="ER553" s="76"/>
      <c r="ES553" s="76"/>
      <c r="ET553" s="76"/>
      <c r="EU553" s="76"/>
      <c r="EV553" s="76"/>
      <c r="EW553" s="76"/>
      <c r="EX553" s="76"/>
      <c r="EY553" s="76"/>
      <c r="EZ553" s="76"/>
      <c r="FA553" s="76"/>
      <c r="FB553" s="76"/>
      <c r="FC553" s="76"/>
      <c r="FD553" s="76"/>
      <c r="FE553" s="76"/>
      <c r="FF553" s="76"/>
      <c r="FG553" s="76"/>
      <c r="FH553" s="76"/>
      <c r="FI553" s="76"/>
      <c r="FJ553" s="76"/>
      <c r="FK553" s="76"/>
      <c r="FL553" s="76"/>
      <c r="FM553" s="76"/>
      <c r="FN553" s="76"/>
      <c r="FO553" s="76"/>
      <c r="FP553" s="76"/>
      <c r="FQ553" s="76"/>
      <c r="FR553" s="76"/>
      <c r="FS553" s="76"/>
      <c r="FT553" s="76"/>
      <c r="FU553" s="76"/>
      <c r="FV553" s="76"/>
      <c r="FW553" s="76"/>
      <c r="FX553" s="76"/>
      <c r="FY553" s="76"/>
      <c r="FZ553" s="76"/>
      <c r="GA553" s="76"/>
      <c r="GB553" s="76"/>
      <c r="GC553" s="76"/>
      <c r="GD553" s="76"/>
      <c r="GE553" s="76"/>
      <c r="GF553" s="76"/>
      <c r="GG553" s="76"/>
      <c r="GH553" s="76"/>
      <c r="GI553" s="76"/>
      <c r="GJ553" s="76"/>
      <c r="GK553" s="76"/>
      <c r="GL553" s="76"/>
      <c r="GM553" s="76"/>
      <c r="GN553" s="76"/>
      <c r="GO553" s="76"/>
      <c r="GP553" s="76"/>
      <c r="GQ553" s="76"/>
      <c r="GR553" s="76"/>
      <c r="GS553" s="76"/>
      <c r="GT553" s="76"/>
      <c r="GU553" s="76"/>
      <c r="GV553" s="76"/>
      <c r="GW553" s="76"/>
      <c r="GX553" s="76"/>
      <c r="GY553" s="76"/>
      <c r="GZ553" s="76"/>
      <c r="HA553" s="76"/>
      <c r="HB553" s="76"/>
      <c r="HC553" s="76"/>
      <c r="HD553" s="76"/>
      <c r="HE553" s="76"/>
      <c r="HF553" s="76"/>
      <c r="HG553" s="76"/>
      <c r="HH553" s="76"/>
      <c r="HI553" s="76"/>
      <c r="HJ553" s="76"/>
      <c r="HK553" s="76"/>
      <c r="HL553" s="76"/>
      <c r="HM553" s="76"/>
      <c r="HN553" s="76"/>
      <c r="HO553" s="76"/>
      <c r="HP553" s="76"/>
      <c r="HQ553" s="76"/>
      <c r="HR553" s="76"/>
      <c r="HS553" s="76"/>
      <c r="HT553" s="76"/>
      <c r="HU553" s="76"/>
      <c r="HV553" s="76"/>
      <c r="HW553" s="76"/>
      <c r="HX553" s="76"/>
      <c r="HY553" s="76"/>
      <c r="HZ553" s="76"/>
      <c r="IA553" s="76"/>
      <c r="IB553" s="76"/>
      <c r="IC553" s="76"/>
      <c r="ID553" s="76"/>
      <c r="IE553" s="76"/>
      <c r="IF553" s="76"/>
      <c r="IG553" s="76"/>
      <c r="IH553" s="76"/>
      <c r="II553" s="76"/>
      <c r="IJ553" s="76"/>
      <c r="IK553" s="76"/>
    </row>
    <row r="554" spans="1:245" s="125" customFormat="1">
      <c r="A554" s="19"/>
      <c r="B554" s="19"/>
      <c r="C554" s="19"/>
      <c r="D554" s="19"/>
      <c r="E554" s="89"/>
      <c r="F554" s="89"/>
      <c r="G554" s="19"/>
      <c r="H554" s="90"/>
      <c r="I554" s="90"/>
      <c r="J554" s="19"/>
      <c r="K554" s="19"/>
      <c r="L554" s="19"/>
      <c r="M554" s="19"/>
      <c r="N554" s="19"/>
      <c r="O554" s="19"/>
      <c r="P554" s="19"/>
      <c r="Q554" s="19"/>
      <c r="R554" s="141"/>
      <c r="S554" s="141"/>
      <c r="T554" s="141"/>
      <c r="U554" s="141"/>
      <c r="V554" s="141"/>
      <c r="W554" s="141"/>
      <c r="X554" s="141"/>
      <c r="Y554" s="141"/>
      <c r="Z554" s="19"/>
      <c r="AA554" s="19"/>
      <c r="AB554" s="19"/>
      <c r="AC554" s="19"/>
      <c r="AD554" s="19"/>
      <c r="AE554" s="19"/>
      <c r="AF554" s="19"/>
      <c r="AG554" s="19"/>
      <c r="AH554" s="19"/>
      <c r="AI554" s="19"/>
      <c r="AJ554" s="19"/>
      <c r="AK554" s="19"/>
      <c r="AL554" s="19"/>
      <c r="AM554" s="19"/>
      <c r="AN554" s="19"/>
      <c r="AO554" s="19"/>
      <c r="AP554" s="19"/>
      <c r="AQ554" s="19"/>
      <c r="AR554" s="8"/>
      <c r="AS554" s="19"/>
      <c r="AT554" s="19"/>
      <c r="AU554" s="19"/>
      <c r="AV554" s="19"/>
      <c r="AW554" s="19"/>
      <c r="AX554" s="19"/>
      <c r="AY554" s="19"/>
      <c r="AZ554" s="19"/>
      <c r="BA554" s="19"/>
      <c r="BB554" s="19"/>
      <c r="BC554" s="19"/>
      <c r="BQ554" s="12"/>
      <c r="BR554" s="12"/>
      <c r="BS554" s="12"/>
      <c r="BV554" s="76"/>
      <c r="BW554" s="76"/>
      <c r="BX554" s="76"/>
      <c r="BY554" s="76"/>
      <c r="BZ554" s="76"/>
      <c r="CA554" s="76"/>
      <c r="CB554" s="76"/>
      <c r="CC554" s="76"/>
      <c r="CD554" s="76"/>
      <c r="CE554" s="76"/>
      <c r="CF554" s="76"/>
      <c r="CG554" s="76"/>
      <c r="CH554" s="76"/>
      <c r="CI554" s="76"/>
      <c r="CJ554" s="76"/>
      <c r="CK554" s="76"/>
      <c r="CL554" s="76"/>
      <c r="CM554" s="76"/>
      <c r="CN554" s="76"/>
      <c r="CO554" s="76"/>
      <c r="CP554" s="76"/>
      <c r="CQ554" s="76"/>
      <c r="CR554" s="76"/>
      <c r="CS554" s="76"/>
      <c r="CT554" s="76"/>
      <c r="CU554" s="76"/>
      <c r="CV554" s="76"/>
      <c r="CW554" s="76"/>
      <c r="CX554" s="76"/>
      <c r="CY554" s="76"/>
      <c r="CZ554" s="76"/>
      <c r="DA554" s="76"/>
      <c r="DB554" s="76"/>
      <c r="DC554" s="76"/>
      <c r="DD554" s="76"/>
      <c r="DE554" s="76"/>
      <c r="DF554" s="76"/>
      <c r="DG554" s="76"/>
      <c r="DH554" s="76"/>
      <c r="DI554" s="76"/>
      <c r="DJ554" s="76"/>
      <c r="DK554" s="76"/>
      <c r="DL554" s="76"/>
      <c r="DM554" s="76"/>
      <c r="DN554" s="76"/>
      <c r="DO554" s="76"/>
      <c r="DP554" s="76"/>
      <c r="DQ554" s="76"/>
      <c r="DR554" s="76"/>
      <c r="DS554" s="76"/>
      <c r="DT554" s="76"/>
      <c r="DU554" s="76"/>
      <c r="DV554" s="76"/>
      <c r="DW554" s="76"/>
      <c r="DX554" s="76"/>
      <c r="DY554" s="76"/>
      <c r="DZ554" s="76"/>
      <c r="EA554" s="76"/>
      <c r="EB554" s="76"/>
      <c r="EC554" s="76"/>
      <c r="ED554" s="76"/>
      <c r="EE554" s="76"/>
      <c r="EF554" s="76"/>
      <c r="EG554" s="76"/>
      <c r="EH554" s="76"/>
      <c r="EI554" s="76"/>
      <c r="EJ554" s="76"/>
      <c r="EK554" s="76"/>
      <c r="EL554" s="76"/>
      <c r="EM554" s="76"/>
      <c r="EN554" s="76"/>
      <c r="EO554" s="76"/>
      <c r="EP554" s="76"/>
      <c r="EQ554" s="76"/>
      <c r="ER554" s="76"/>
      <c r="ES554" s="76"/>
      <c r="ET554" s="76"/>
      <c r="EU554" s="76"/>
      <c r="EV554" s="76"/>
      <c r="EW554" s="76"/>
      <c r="EX554" s="76"/>
      <c r="EY554" s="76"/>
      <c r="EZ554" s="76"/>
      <c r="FA554" s="76"/>
      <c r="FB554" s="76"/>
      <c r="FC554" s="76"/>
      <c r="FD554" s="76"/>
      <c r="FE554" s="76"/>
      <c r="FF554" s="76"/>
      <c r="FG554" s="76"/>
      <c r="FH554" s="76"/>
      <c r="FI554" s="76"/>
      <c r="FJ554" s="76"/>
      <c r="FK554" s="76"/>
      <c r="FL554" s="76"/>
      <c r="FM554" s="76"/>
      <c r="FN554" s="76"/>
      <c r="FO554" s="76"/>
      <c r="FP554" s="76"/>
      <c r="FQ554" s="76"/>
      <c r="FR554" s="76"/>
      <c r="FS554" s="76"/>
      <c r="FT554" s="76"/>
      <c r="FU554" s="76"/>
      <c r="FV554" s="76"/>
      <c r="FW554" s="76"/>
      <c r="FX554" s="76"/>
      <c r="FY554" s="76"/>
      <c r="FZ554" s="76"/>
      <c r="GA554" s="76"/>
      <c r="GB554" s="76"/>
      <c r="GC554" s="76"/>
      <c r="GD554" s="76"/>
      <c r="GE554" s="76"/>
      <c r="GF554" s="76"/>
      <c r="GG554" s="76"/>
      <c r="GH554" s="76"/>
      <c r="GI554" s="76"/>
      <c r="GJ554" s="76"/>
      <c r="GK554" s="76"/>
      <c r="GL554" s="76"/>
      <c r="GM554" s="76"/>
      <c r="GN554" s="76"/>
      <c r="GO554" s="76"/>
      <c r="GP554" s="76"/>
      <c r="GQ554" s="76"/>
      <c r="GR554" s="76"/>
      <c r="GS554" s="76"/>
      <c r="GT554" s="76"/>
      <c r="GU554" s="76"/>
      <c r="GV554" s="76"/>
      <c r="GW554" s="76"/>
      <c r="GX554" s="76"/>
      <c r="GY554" s="76"/>
      <c r="GZ554" s="76"/>
      <c r="HA554" s="76"/>
      <c r="HB554" s="76"/>
      <c r="HC554" s="76"/>
      <c r="HD554" s="76"/>
      <c r="HE554" s="76"/>
      <c r="HF554" s="76"/>
      <c r="HG554" s="76"/>
      <c r="HH554" s="76"/>
      <c r="HI554" s="76"/>
      <c r="HJ554" s="76"/>
      <c r="HK554" s="76"/>
      <c r="HL554" s="76"/>
      <c r="HM554" s="76"/>
      <c r="HN554" s="76"/>
      <c r="HO554" s="76"/>
      <c r="HP554" s="76"/>
      <c r="HQ554" s="76"/>
      <c r="HR554" s="76"/>
      <c r="HS554" s="76"/>
      <c r="HT554" s="76"/>
      <c r="HU554" s="76"/>
      <c r="HV554" s="76"/>
      <c r="HW554" s="76"/>
      <c r="HX554" s="76"/>
      <c r="HY554" s="76"/>
      <c r="HZ554" s="76"/>
      <c r="IA554" s="76"/>
      <c r="IB554" s="76"/>
      <c r="IC554" s="76"/>
      <c r="ID554" s="76"/>
      <c r="IE554" s="76"/>
      <c r="IF554" s="76"/>
      <c r="IG554" s="76"/>
      <c r="IH554" s="76"/>
      <c r="II554" s="76"/>
      <c r="IJ554" s="76"/>
      <c r="IK554" s="76"/>
    </row>
    <row r="555" spans="1:245" s="125" customFormat="1">
      <c r="A555" s="19"/>
      <c r="B555" s="19"/>
      <c r="C555" s="19"/>
      <c r="D555" s="19"/>
      <c r="E555" s="89"/>
      <c r="F555" s="89"/>
      <c r="G555" s="19"/>
      <c r="H555" s="90"/>
      <c r="I555" s="90"/>
      <c r="J555" s="19"/>
      <c r="K555" s="19"/>
      <c r="L555" s="19"/>
      <c r="M555" s="19"/>
      <c r="N555" s="19"/>
      <c r="O555" s="19"/>
      <c r="P555" s="19"/>
      <c r="Q555" s="19"/>
      <c r="R555" s="141"/>
      <c r="S555" s="141"/>
      <c r="T555" s="141"/>
      <c r="U555" s="141"/>
      <c r="V555" s="141"/>
      <c r="W555" s="141"/>
      <c r="X555" s="141"/>
      <c r="Y555" s="141"/>
      <c r="Z555" s="19"/>
      <c r="AA555" s="19"/>
      <c r="AB555" s="19"/>
      <c r="AC555" s="19"/>
      <c r="AD555" s="19"/>
      <c r="AE555" s="19"/>
      <c r="AF555" s="19"/>
      <c r="AG555" s="19"/>
      <c r="AH555" s="19"/>
      <c r="AI555" s="19"/>
      <c r="AJ555" s="19"/>
      <c r="AK555" s="19"/>
      <c r="AL555" s="19"/>
      <c r="AM555" s="19"/>
      <c r="AN555" s="19"/>
      <c r="AO555" s="19"/>
      <c r="AP555" s="19"/>
      <c r="AQ555" s="19"/>
      <c r="AR555" s="19"/>
      <c r="AS555" s="19"/>
      <c r="AT555" s="19"/>
      <c r="AU555" s="19"/>
      <c r="AV555" s="19"/>
      <c r="AW555" s="19"/>
      <c r="AX555" s="19"/>
      <c r="AY555" s="19"/>
      <c r="AZ555" s="19"/>
      <c r="BA555" s="19"/>
      <c r="BB555" s="19"/>
      <c r="BC555" s="19"/>
      <c r="BQ555" s="12"/>
      <c r="BR555" s="12"/>
      <c r="BS555" s="12"/>
      <c r="BV555" s="76"/>
      <c r="BW555" s="76"/>
      <c r="BX555" s="76"/>
      <c r="BY555" s="76"/>
      <c r="BZ555" s="76"/>
      <c r="CA555" s="76"/>
      <c r="CB555" s="76"/>
      <c r="CC555" s="76"/>
      <c r="CD555" s="76"/>
      <c r="CE555" s="76"/>
      <c r="CF555" s="76"/>
      <c r="CG555" s="76"/>
      <c r="CH555" s="76"/>
      <c r="CI555" s="76"/>
      <c r="CJ555" s="76"/>
      <c r="CK555" s="76"/>
      <c r="CL555" s="76"/>
      <c r="CM555" s="76"/>
      <c r="CN555" s="76"/>
      <c r="CO555" s="76"/>
      <c r="CP555" s="76"/>
      <c r="CQ555" s="76"/>
      <c r="CR555" s="76"/>
      <c r="CS555" s="76"/>
      <c r="CT555" s="76"/>
      <c r="CU555" s="76"/>
      <c r="CV555" s="76"/>
      <c r="CW555" s="76"/>
      <c r="CX555" s="76"/>
      <c r="CY555" s="76"/>
      <c r="CZ555" s="76"/>
      <c r="DA555" s="76"/>
      <c r="DB555" s="76"/>
      <c r="DC555" s="76"/>
      <c r="DD555" s="76"/>
      <c r="DE555" s="76"/>
      <c r="DF555" s="76"/>
      <c r="DG555" s="76"/>
      <c r="DH555" s="76"/>
      <c r="DI555" s="76"/>
      <c r="DJ555" s="76"/>
      <c r="DK555" s="76"/>
      <c r="DL555" s="76"/>
      <c r="DM555" s="76"/>
      <c r="DN555" s="76"/>
      <c r="DO555" s="76"/>
      <c r="DP555" s="76"/>
      <c r="DQ555" s="76"/>
      <c r="DR555" s="76"/>
      <c r="DS555" s="76"/>
      <c r="DT555" s="76"/>
      <c r="DU555" s="76"/>
      <c r="DV555" s="76"/>
      <c r="DW555" s="76"/>
      <c r="DX555" s="76"/>
      <c r="DY555" s="76"/>
      <c r="DZ555" s="76"/>
      <c r="EA555" s="76"/>
      <c r="EB555" s="76"/>
      <c r="EC555" s="76"/>
      <c r="ED555" s="76"/>
      <c r="EE555" s="76"/>
      <c r="EF555" s="76"/>
      <c r="EG555" s="76"/>
      <c r="EH555" s="76"/>
      <c r="EI555" s="76"/>
      <c r="EJ555" s="76"/>
      <c r="EK555" s="76"/>
      <c r="EL555" s="76"/>
      <c r="EM555" s="76"/>
      <c r="EN555" s="76"/>
      <c r="EO555" s="76"/>
      <c r="EP555" s="76"/>
      <c r="EQ555" s="76"/>
      <c r="ER555" s="76"/>
      <c r="ES555" s="76"/>
      <c r="ET555" s="76"/>
      <c r="EU555" s="76"/>
      <c r="EV555" s="76"/>
      <c r="EW555" s="76"/>
      <c r="EX555" s="76"/>
      <c r="EY555" s="76"/>
      <c r="EZ555" s="76"/>
      <c r="FA555" s="76"/>
      <c r="FB555" s="76"/>
      <c r="FC555" s="76"/>
      <c r="FD555" s="76"/>
      <c r="FE555" s="76"/>
      <c r="FF555" s="76"/>
      <c r="FG555" s="76"/>
      <c r="FH555" s="76"/>
      <c r="FI555" s="76"/>
      <c r="FJ555" s="76"/>
      <c r="FK555" s="76"/>
      <c r="FL555" s="76"/>
      <c r="FM555" s="76"/>
      <c r="FN555" s="76"/>
      <c r="FO555" s="76"/>
      <c r="FP555" s="76"/>
      <c r="FQ555" s="76"/>
      <c r="FR555" s="76"/>
      <c r="FS555" s="76"/>
      <c r="FT555" s="76"/>
      <c r="FU555" s="76"/>
      <c r="FV555" s="76"/>
      <c r="FW555" s="76"/>
      <c r="FX555" s="76"/>
      <c r="FY555" s="76"/>
      <c r="FZ555" s="76"/>
      <c r="GA555" s="76"/>
      <c r="GB555" s="76"/>
      <c r="GC555" s="76"/>
      <c r="GD555" s="76"/>
      <c r="GE555" s="76"/>
      <c r="GF555" s="76"/>
      <c r="GG555" s="76"/>
      <c r="GH555" s="76"/>
      <c r="GI555" s="76"/>
      <c r="GJ555" s="76"/>
      <c r="GK555" s="76"/>
      <c r="GL555" s="76"/>
      <c r="GM555" s="76"/>
      <c r="GN555" s="76"/>
      <c r="GO555" s="76"/>
      <c r="GP555" s="76"/>
      <c r="GQ555" s="76"/>
      <c r="GR555" s="76"/>
      <c r="GS555" s="76"/>
      <c r="GT555" s="76"/>
      <c r="GU555" s="76"/>
      <c r="GV555" s="76"/>
      <c r="GW555" s="76"/>
      <c r="GX555" s="76"/>
      <c r="GY555" s="76"/>
      <c r="GZ555" s="76"/>
      <c r="HA555" s="76"/>
      <c r="HB555" s="76"/>
      <c r="HC555" s="76"/>
      <c r="HD555" s="76"/>
      <c r="HE555" s="76"/>
      <c r="HF555" s="76"/>
      <c r="HG555" s="76"/>
      <c r="HH555" s="76"/>
      <c r="HI555" s="76"/>
      <c r="HJ555" s="76"/>
      <c r="HK555" s="76"/>
      <c r="HL555" s="76"/>
      <c r="HM555" s="76"/>
      <c r="HN555" s="76"/>
      <c r="HO555" s="76"/>
      <c r="HP555" s="76"/>
      <c r="HQ555" s="76"/>
      <c r="HR555" s="76"/>
      <c r="HS555" s="76"/>
      <c r="HT555" s="76"/>
      <c r="HU555" s="76"/>
      <c r="HV555" s="76"/>
      <c r="HW555" s="76"/>
      <c r="HX555" s="76"/>
      <c r="HY555" s="76"/>
      <c r="HZ555" s="76"/>
      <c r="IA555" s="76"/>
      <c r="IB555" s="76"/>
      <c r="IC555" s="76"/>
      <c r="ID555" s="76"/>
      <c r="IE555" s="76"/>
      <c r="IF555" s="76"/>
      <c r="IG555" s="76"/>
      <c r="IH555" s="76"/>
      <c r="II555" s="76"/>
      <c r="IJ555" s="76"/>
      <c r="IK555" s="76"/>
    </row>
    <row r="556" spans="1:245" s="125" customFormat="1" ht="23.25">
      <c r="A556" s="19"/>
      <c r="B556" s="19"/>
      <c r="C556" s="19"/>
      <c r="D556" s="19"/>
      <c r="E556" s="89"/>
      <c r="F556" s="89"/>
      <c r="G556" s="19"/>
      <c r="H556" s="90"/>
      <c r="I556" s="90"/>
      <c r="J556" s="19"/>
      <c r="K556" s="19"/>
      <c r="L556" s="19"/>
      <c r="M556" s="19"/>
      <c r="N556" s="19"/>
      <c r="O556" s="19"/>
      <c r="P556" s="19"/>
      <c r="Q556" s="19"/>
      <c r="R556" s="141"/>
      <c r="S556" s="141"/>
      <c r="T556" s="141"/>
      <c r="U556" s="141"/>
      <c r="V556" s="141"/>
      <c r="W556" s="141"/>
      <c r="X556" s="141"/>
      <c r="Y556" s="141"/>
      <c r="Z556" s="19"/>
      <c r="AA556" s="92" t="str">
        <f>J1</f>
        <v>North Sea cod International reading 2012, AGE</v>
      </c>
      <c r="AB556" s="266"/>
      <c r="AC556" s="266"/>
      <c r="AD556" s="266"/>
      <c r="AE556" s="266"/>
      <c r="AF556" s="266"/>
      <c r="AG556" s="266"/>
      <c r="AH556" s="266"/>
      <c r="AI556" s="266"/>
      <c r="AJ556" s="266"/>
      <c r="AK556" s="266"/>
      <c r="AL556" s="266"/>
      <c r="AM556" s="266"/>
      <c r="AN556" s="266"/>
      <c r="AO556" s="266"/>
      <c r="AP556" s="266"/>
      <c r="AQ556" s="266"/>
      <c r="AR556" s="266"/>
      <c r="AS556" s="266"/>
      <c r="AT556" s="266"/>
      <c r="AU556" s="266"/>
      <c r="AV556" s="266"/>
      <c r="AW556" s="118"/>
      <c r="AX556" s="118"/>
      <c r="AY556" s="118"/>
      <c r="AZ556" s="118"/>
      <c r="BA556" s="118"/>
      <c r="BB556" s="19"/>
      <c r="BC556" s="19"/>
      <c r="BQ556" s="12"/>
      <c r="BR556" s="12"/>
      <c r="BS556" s="12"/>
      <c r="BV556" s="76"/>
      <c r="BW556" s="76"/>
      <c r="BX556" s="76"/>
      <c r="BY556" s="76"/>
      <c r="BZ556" s="76"/>
      <c r="CA556" s="76"/>
      <c r="CB556" s="76"/>
      <c r="CC556" s="76"/>
      <c r="CD556" s="76"/>
      <c r="CE556" s="76"/>
      <c r="CF556" s="76"/>
      <c r="CG556" s="76"/>
      <c r="CH556" s="76"/>
      <c r="CI556" s="76"/>
      <c r="CJ556" s="76"/>
      <c r="CK556" s="76"/>
      <c r="CL556" s="76"/>
      <c r="CM556" s="76"/>
      <c r="CN556" s="76"/>
      <c r="CO556" s="76"/>
      <c r="CP556" s="76"/>
      <c r="CQ556" s="76"/>
      <c r="CR556" s="76"/>
      <c r="CS556" s="76"/>
      <c r="CT556" s="76"/>
      <c r="CU556" s="76"/>
      <c r="CV556" s="76"/>
      <c r="CW556" s="76"/>
      <c r="CX556" s="76"/>
      <c r="CY556" s="76"/>
      <c r="CZ556" s="76"/>
      <c r="DA556" s="76"/>
      <c r="DB556" s="76"/>
      <c r="DC556" s="76"/>
      <c r="DD556" s="76"/>
      <c r="DE556" s="76"/>
      <c r="DF556" s="76"/>
      <c r="DG556" s="76"/>
      <c r="DH556" s="76"/>
      <c r="DI556" s="76"/>
      <c r="DJ556" s="76"/>
      <c r="DK556" s="76"/>
      <c r="DL556" s="76"/>
      <c r="DM556" s="76"/>
      <c r="DN556" s="76"/>
      <c r="DO556" s="76"/>
      <c r="DP556" s="76"/>
      <c r="DQ556" s="76"/>
      <c r="DR556" s="76"/>
      <c r="DS556" s="76"/>
      <c r="DT556" s="76"/>
      <c r="DU556" s="76"/>
      <c r="DV556" s="76"/>
      <c r="DW556" s="76"/>
      <c r="DX556" s="76"/>
      <c r="DY556" s="76"/>
      <c r="DZ556" s="76"/>
      <c r="EA556" s="76"/>
      <c r="EB556" s="76"/>
      <c r="EC556" s="76"/>
      <c r="ED556" s="76"/>
      <c r="EE556" s="76"/>
      <c r="EF556" s="76"/>
      <c r="EG556" s="76"/>
      <c r="EH556" s="76"/>
      <c r="EI556" s="76"/>
      <c r="EJ556" s="76"/>
      <c r="EK556" s="76"/>
      <c r="EL556" s="76"/>
      <c r="EM556" s="76"/>
      <c r="EN556" s="76"/>
      <c r="EO556" s="76"/>
      <c r="EP556" s="76"/>
      <c r="EQ556" s="76"/>
      <c r="ER556" s="76"/>
      <c r="ES556" s="76"/>
      <c r="ET556" s="76"/>
      <c r="EU556" s="76"/>
      <c r="EV556" s="76"/>
      <c r="EW556" s="76"/>
      <c r="EX556" s="76"/>
      <c r="EY556" s="76"/>
      <c r="EZ556" s="76"/>
      <c r="FA556" s="76"/>
      <c r="FB556" s="76"/>
      <c r="FC556" s="76"/>
      <c r="FD556" s="76"/>
      <c r="FE556" s="76"/>
      <c r="FF556" s="76"/>
      <c r="FG556" s="76"/>
      <c r="FH556" s="76"/>
      <c r="FI556" s="76"/>
      <c r="FJ556" s="76"/>
      <c r="FK556" s="76"/>
      <c r="FL556" s="76"/>
      <c r="FM556" s="76"/>
      <c r="FN556" s="76"/>
      <c r="FO556" s="76"/>
      <c r="FP556" s="76"/>
      <c r="FQ556" s="76"/>
      <c r="FR556" s="76"/>
      <c r="FS556" s="76"/>
      <c r="FT556" s="76"/>
      <c r="FU556" s="76"/>
      <c r="FV556" s="76"/>
      <c r="FW556" s="76"/>
      <c r="FX556" s="76"/>
      <c r="FY556" s="76"/>
      <c r="FZ556" s="76"/>
      <c r="GA556" s="76"/>
      <c r="GB556" s="76"/>
      <c r="GC556" s="76"/>
      <c r="GD556" s="76"/>
      <c r="GE556" s="76"/>
      <c r="GF556" s="76"/>
      <c r="GG556" s="76"/>
      <c r="GH556" s="76"/>
      <c r="GI556" s="76"/>
      <c r="GJ556" s="76"/>
      <c r="GK556" s="76"/>
      <c r="GL556" s="76"/>
      <c r="GM556" s="76"/>
      <c r="GN556" s="76"/>
      <c r="GO556" s="76"/>
      <c r="GP556" s="76"/>
      <c r="GQ556" s="76"/>
      <c r="GR556" s="76"/>
      <c r="GS556" s="76"/>
      <c r="GT556" s="76"/>
      <c r="GU556" s="76"/>
      <c r="GV556" s="76"/>
      <c r="GW556" s="76"/>
      <c r="GX556" s="76"/>
      <c r="GY556" s="76"/>
      <c r="GZ556" s="76"/>
      <c r="HA556" s="76"/>
      <c r="HB556" s="76"/>
      <c r="HC556" s="76"/>
      <c r="HD556" s="76"/>
      <c r="HE556" s="76"/>
      <c r="HF556" s="76"/>
      <c r="HG556" s="76"/>
      <c r="HH556" s="76"/>
      <c r="HI556" s="76"/>
      <c r="HJ556" s="76"/>
      <c r="HK556" s="76"/>
      <c r="HL556" s="76"/>
      <c r="HM556" s="76"/>
      <c r="HN556" s="76"/>
      <c r="HO556" s="76"/>
      <c r="HP556" s="76"/>
      <c r="HQ556" s="76"/>
      <c r="HR556" s="76"/>
      <c r="HS556" s="76"/>
      <c r="HT556" s="76"/>
      <c r="HU556" s="76"/>
      <c r="HV556" s="76"/>
      <c r="HW556" s="76"/>
      <c r="HX556" s="76"/>
      <c r="HY556" s="76"/>
      <c r="HZ556" s="76"/>
      <c r="IA556" s="76"/>
      <c r="IB556" s="76"/>
      <c r="IC556" s="76"/>
      <c r="ID556" s="76"/>
      <c r="IE556" s="76"/>
      <c r="IF556" s="76"/>
      <c r="IG556" s="76"/>
      <c r="IH556" s="76"/>
      <c r="II556" s="76"/>
      <c r="IJ556" s="76"/>
      <c r="IK556" s="76"/>
    </row>
    <row r="557" spans="1:245" s="125" customFormat="1" ht="15.75">
      <c r="A557" s="19"/>
      <c r="B557" s="19"/>
      <c r="C557" s="19"/>
      <c r="D557" s="19"/>
      <c r="E557" s="89"/>
      <c r="F557" s="89"/>
      <c r="G557" s="19"/>
      <c r="H557" s="90"/>
      <c r="I557" s="90"/>
      <c r="J557" s="19"/>
      <c r="K557" s="19"/>
      <c r="L557" s="19"/>
      <c r="M557" s="19"/>
      <c r="N557" s="19"/>
      <c r="O557" s="19"/>
      <c r="P557" s="19"/>
      <c r="Q557" s="19"/>
      <c r="R557" s="141"/>
      <c r="S557" s="141"/>
      <c r="T557" s="141"/>
      <c r="U557" s="141"/>
      <c r="V557" s="141"/>
      <c r="W557" s="141"/>
      <c r="X557" s="141"/>
      <c r="Y557" s="141"/>
      <c r="Z557" s="19"/>
      <c r="AA557" s="114"/>
      <c r="AB557" s="114"/>
      <c r="AC557" s="114"/>
      <c r="AD557" s="114"/>
      <c r="AE557" s="114"/>
      <c r="AF557" s="114"/>
      <c r="AG557" s="114"/>
      <c r="AH557" s="114"/>
      <c r="AI557" s="114"/>
      <c r="AJ557" s="114"/>
      <c r="AK557" s="114"/>
      <c r="AL557" s="114"/>
      <c r="AM557" s="114"/>
      <c r="AN557" s="114"/>
      <c r="AO557" s="114"/>
      <c r="AP557" s="114"/>
      <c r="AQ557" s="114"/>
      <c r="AR557" s="114"/>
      <c r="AS557" s="114"/>
      <c r="AT557" s="114"/>
      <c r="AU557" s="114"/>
      <c r="AV557" s="114"/>
      <c r="AW557" s="118"/>
      <c r="AX557" s="118"/>
      <c r="AY557" s="118"/>
      <c r="AZ557" s="118"/>
      <c r="BA557" s="118"/>
      <c r="BB557" s="19"/>
      <c r="BC557" s="19"/>
      <c r="BQ557" s="12"/>
      <c r="BR557" s="12"/>
      <c r="BS557" s="12"/>
      <c r="BV557" s="76"/>
      <c r="BW557" s="76"/>
      <c r="BX557" s="76"/>
      <c r="BY557" s="76"/>
      <c r="BZ557" s="76"/>
      <c r="CA557" s="76"/>
      <c r="CB557" s="76"/>
      <c r="CC557" s="76"/>
      <c r="CD557" s="76"/>
      <c r="CE557" s="76"/>
      <c r="CF557" s="76"/>
      <c r="CG557" s="76"/>
      <c r="CH557" s="76"/>
      <c r="CI557" s="76"/>
      <c r="CJ557" s="76"/>
      <c r="CK557" s="76"/>
      <c r="CL557" s="76"/>
      <c r="CM557" s="76"/>
      <c r="CN557" s="76"/>
      <c r="CO557" s="76"/>
      <c r="CP557" s="76"/>
      <c r="CQ557" s="76"/>
      <c r="CR557" s="76"/>
      <c r="CS557" s="76"/>
      <c r="CT557" s="76"/>
      <c r="CU557" s="76"/>
      <c r="CV557" s="76"/>
      <c r="CW557" s="76"/>
      <c r="CX557" s="76"/>
      <c r="CY557" s="76"/>
      <c r="CZ557" s="76"/>
      <c r="DA557" s="76"/>
      <c r="DB557" s="76"/>
      <c r="DC557" s="76"/>
      <c r="DD557" s="76"/>
      <c r="DE557" s="76"/>
      <c r="DF557" s="76"/>
      <c r="DG557" s="76"/>
      <c r="DH557" s="76"/>
      <c r="DI557" s="76"/>
      <c r="DJ557" s="76"/>
      <c r="DK557" s="76"/>
      <c r="DL557" s="76"/>
      <c r="DM557" s="76"/>
      <c r="DN557" s="76"/>
      <c r="DO557" s="76"/>
      <c r="DP557" s="76"/>
      <c r="DQ557" s="76"/>
      <c r="DR557" s="76"/>
      <c r="DS557" s="76"/>
      <c r="DT557" s="76"/>
      <c r="DU557" s="76"/>
      <c r="DV557" s="76"/>
      <c r="DW557" s="76"/>
      <c r="DX557" s="76"/>
      <c r="DY557" s="76"/>
      <c r="DZ557" s="76"/>
      <c r="EA557" s="76"/>
      <c r="EB557" s="76"/>
      <c r="EC557" s="76"/>
      <c r="ED557" s="76"/>
      <c r="EE557" s="76"/>
      <c r="EF557" s="76"/>
      <c r="EG557" s="76"/>
      <c r="EH557" s="76"/>
      <c r="EI557" s="76"/>
      <c r="EJ557" s="76"/>
      <c r="EK557" s="76"/>
      <c r="EL557" s="76"/>
      <c r="EM557" s="76"/>
      <c r="EN557" s="76"/>
      <c r="EO557" s="76"/>
      <c r="EP557" s="76"/>
      <c r="EQ557" s="76"/>
      <c r="ER557" s="76"/>
      <c r="ES557" s="76"/>
      <c r="ET557" s="76"/>
      <c r="EU557" s="76"/>
      <c r="EV557" s="76"/>
      <c r="EW557" s="76"/>
      <c r="EX557" s="76"/>
      <c r="EY557" s="76"/>
      <c r="EZ557" s="76"/>
      <c r="FA557" s="76"/>
      <c r="FB557" s="76"/>
      <c r="FC557" s="76"/>
      <c r="FD557" s="76"/>
      <c r="FE557" s="76"/>
      <c r="FF557" s="76"/>
      <c r="FG557" s="76"/>
      <c r="FH557" s="76"/>
      <c r="FI557" s="76"/>
      <c r="FJ557" s="76"/>
      <c r="FK557" s="76"/>
      <c r="FL557" s="76"/>
      <c r="FM557" s="76"/>
      <c r="FN557" s="76"/>
      <c r="FO557" s="76"/>
      <c r="FP557" s="76"/>
      <c r="FQ557" s="76"/>
      <c r="FR557" s="76"/>
      <c r="FS557" s="76"/>
      <c r="FT557" s="76"/>
      <c r="FU557" s="76"/>
      <c r="FV557" s="76"/>
      <c r="FW557" s="76"/>
      <c r="FX557" s="76"/>
      <c r="FY557" s="76"/>
      <c r="FZ557" s="76"/>
      <c r="GA557" s="76"/>
      <c r="GB557" s="76"/>
      <c r="GC557" s="76"/>
      <c r="GD557" s="76"/>
      <c r="GE557" s="76"/>
      <c r="GF557" s="76"/>
      <c r="GG557" s="76"/>
      <c r="GH557" s="76"/>
      <c r="GI557" s="76"/>
      <c r="GJ557" s="76"/>
      <c r="GK557" s="76"/>
      <c r="GL557" s="76"/>
      <c r="GM557" s="76"/>
      <c r="GN557" s="76"/>
      <c r="GO557" s="76"/>
      <c r="GP557" s="76"/>
      <c r="GQ557" s="76"/>
      <c r="GR557" s="76"/>
      <c r="GS557" s="76"/>
      <c r="GT557" s="76"/>
      <c r="GU557" s="76"/>
      <c r="GV557" s="76"/>
      <c r="GW557" s="76"/>
      <c r="GX557" s="76"/>
      <c r="GY557" s="76"/>
      <c r="GZ557" s="76"/>
      <c r="HA557" s="76"/>
      <c r="HB557" s="76"/>
      <c r="HC557" s="76"/>
      <c r="HD557" s="76"/>
      <c r="HE557" s="76"/>
      <c r="HF557" s="76"/>
      <c r="HG557" s="76"/>
      <c r="HH557" s="76"/>
      <c r="HI557" s="76"/>
      <c r="HJ557" s="76"/>
      <c r="HK557" s="76"/>
      <c r="HL557" s="76"/>
      <c r="HM557" s="76"/>
      <c r="HN557" s="76"/>
      <c r="HO557" s="76"/>
      <c r="HP557" s="76"/>
      <c r="HQ557" s="76"/>
      <c r="HR557" s="76"/>
      <c r="HS557" s="76"/>
      <c r="HT557" s="76"/>
      <c r="HU557" s="76"/>
      <c r="HV557" s="76"/>
      <c r="HW557" s="76"/>
      <c r="HX557" s="76"/>
      <c r="HY557" s="76"/>
      <c r="HZ557" s="76"/>
      <c r="IA557" s="76"/>
      <c r="IB557" s="76"/>
      <c r="IC557" s="76"/>
      <c r="ID557" s="76"/>
      <c r="IE557" s="76"/>
      <c r="IF557" s="76"/>
      <c r="IG557" s="76"/>
      <c r="IH557" s="76"/>
      <c r="II557" s="76"/>
      <c r="IJ557" s="76"/>
      <c r="IK557" s="76"/>
    </row>
    <row r="558" spans="1:245" s="125" customFormat="1" ht="18.75">
      <c r="A558" s="19"/>
      <c r="B558" s="19"/>
      <c r="C558" s="19"/>
      <c r="D558" s="19"/>
      <c r="E558" s="89"/>
      <c r="F558" s="89"/>
      <c r="G558" s="19"/>
      <c r="H558" s="90"/>
      <c r="I558" s="90"/>
      <c r="J558" s="19"/>
      <c r="K558" s="19"/>
      <c r="L558" s="19"/>
      <c r="M558" s="19"/>
      <c r="N558" s="19"/>
      <c r="O558" s="19"/>
      <c r="P558" s="19"/>
      <c r="Q558" s="19"/>
      <c r="R558" s="141"/>
      <c r="S558" s="141"/>
      <c r="T558" s="141"/>
      <c r="U558" s="141"/>
      <c r="V558" s="141"/>
      <c r="W558" s="141"/>
      <c r="X558" s="141"/>
      <c r="Y558" s="141"/>
      <c r="Z558" s="19"/>
      <c r="AA558" s="220" t="s">
        <v>100</v>
      </c>
      <c r="AB558" s="425"/>
      <c r="AC558" s="425"/>
      <c r="AD558" s="426"/>
      <c r="AE558" s="96"/>
      <c r="AF558" s="427"/>
      <c r="AG558" s="94"/>
      <c r="AH558" s="94"/>
      <c r="AI558" s="94"/>
      <c r="AJ558" s="94"/>
      <c r="AK558" s="94"/>
      <c r="AL558" s="94"/>
      <c r="AM558" s="94"/>
      <c r="AN558" s="94"/>
      <c r="AO558" s="94"/>
      <c r="AP558" s="94"/>
      <c r="AQ558" s="94"/>
      <c r="AR558" s="94"/>
      <c r="AS558" s="94"/>
      <c r="AT558" s="94"/>
      <c r="AU558" s="94"/>
      <c r="AV558" s="94"/>
      <c r="AW558" s="96"/>
      <c r="AX558" s="118"/>
      <c r="AY558" s="118"/>
      <c r="AZ558" s="118"/>
      <c r="BA558" s="118"/>
      <c r="BB558" s="19"/>
      <c r="BC558" s="19"/>
      <c r="BQ558" s="12"/>
      <c r="BR558" s="12"/>
      <c r="BS558" s="12"/>
      <c r="BV558" s="76"/>
      <c r="BW558" s="76"/>
      <c r="BX558" s="76"/>
      <c r="BY558" s="76"/>
      <c r="BZ558" s="76"/>
      <c r="CA558" s="76"/>
      <c r="CB558" s="76"/>
      <c r="CC558" s="76"/>
      <c r="CD558" s="76"/>
      <c r="CE558" s="76"/>
      <c r="CF558" s="76"/>
      <c r="CG558" s="76"/>
      <c r="CH558" s="76"/>
      <c r="CI558" s="76"/>
      <c r="CJ558" s="76"/>
      <c r="CK558" s="76"/>
      <c r="CL558" s="76"/>
      <c r="CM558" s="76"/>
      <c r="CN558" s="76"/>
      <c r="CO558" s="76"/>
      <c r="CP558" s="76"/>
      <c r="CQ558" s="76"/>
      <c r="CR558" s="76"/>
      <c r="CS558" s="76"/>
      <c r="CT558" s="76"/>
      <c r="CU558" s="76"/>
      <c r="CV558" s="76"/>
      <c r="CW558" s="76"/>
      <c r="CX558" s="76"/>
      <c r="CY558" s="76"/>
      <c r="CZ558" s="76"/>
      <c r="DA558" s="76"/>
      <c r="DB558" s="76"/>
      <c r="DC558" s="76"/>
      <c r="DD558" s="76"/>
      <c r="DE558" s="76"/>
      <c r="DF558" s="76"/>
      <c r="DG558" s="76"/>
      <c r="DH558" s="76"/>
      <c r="DI558" s="76"/>
      <c r="DJ558" s="76"/>
      <c r="DK558" s="76"/>
      <c r="DL558" s="76"/>
      <c r="DM558" s="76"/>
      <c r="DN558" s="76"/>
      <c r="DO558" s="76"/>
      <c r="DP558" s="76"/>
      <c r="DQ558" s="76"/>
      <c r="DR558" s="76"/>
      <c r="DS558" s="76"/>
      <c r="DT558" s="76"/>
      <c r="DU558" s="76"/>
      <c r="DV558" s="76"/>
      <c r="DW558" s="76"/>
      <c r="DX558" s="76"/>
      <c r="DY558" s="76"/>
      <c r="DZ558" s="76"/>
      <c r="EA558" s="76"/>
      <c r="EB558" s="76"/>
      <c r="EC558" s="76"/>
      <c r="ED558" s="76"/>
      <c r="EE558" s="76"/>
      <c r="EF558" s="76"/>
      <c r="EG558" s="76"/>
      <c r="EH558" s="76"/>
      <c r="EI558" s="76"/>
      <c r="EJ558" s="76"/>
      <c r="EK558" s="76"/>
      <c r="EL558" s="76"/>
      <c r="EM558" s="76"/>
      <c r="EN558" s="76"/>
      <c r="EO558" s="76"/>
      <c r="EP558" s="76"/>
      <c r="EQ558" s="76"/>
      <c r="ER558" s="76"/>
      <c r="ES558" s="76"/>
      <c r="ET558" s="76"/>
      <c r="EU558" s="76"/>
      <c r="EV558" s="76"/>
      <c r="EW558" s="76"/>
      <c r="EX558" s="76"/>
      <c r="EY558" s="76"/>
      <c r="EZ558" s="76"/>
      <c r="FA558" s="76"/>
      <c r="FB558" s="76"/>
      <c r="FC558" s="76"/>
      <c r="FD558" s="76"/>
      <c r="FE558" s="76"/>
      <c r="FF558" s="76"/>
      <c r="FG558" s="76"/>
      <c r="FH558" s="76"/>
      <c r="FI558" s="76"/>
      <c r="FJ558" s="76"/>
      <c r="FK558" s="76"/>
      <c r="FL558" s="76"/>
      <c r="FM558" s="76"/>
      <c r="FN558" s="76"/>
      <c r="FO558" s="76"/>
      <c r="FP558" s="76"/>
      <c r="FQ558" s="76"/>
      <c r="FR558" s="76"/>
      <c r="FS558" s="76"/>
      <c r="FT558" s="76"/>
      <c r="FU558" s="76"/>
      <c r="FV558" s="76"/>
      <c r="FW558" s="76"/>
      <c r="FX558" s="76"/>
      <c r="FY558" s="76"/>
      <c r="FZ558" s="76"/>
      <c r="GA558" s="76"/>
      <c r="GB558" s="76"/>
      <c r="GC558" s="76"/>
      <c r="GD558" s="76"/>
      <c r="GE558" s="76"/>
      <c r="GF558" s="76"/>
      <c r="GG558" s="76"/>
      <c r="GH558" s="76"/>
      <c r="GI558" s="76"/>
      <c r="GJ558" s="76"/>
      <c r="GK558" s="76"/>
      <c r="GL558" s="76"/>
      <c r="GM558" s="76"/>
      <c r="GN558" s="76"/>
      <c r="GO558" s="76"/>
      <c r="GP558" s="76"/>
      <c r="GQ558" s="76"/>
      <c r="GR558" s="76"/>
      <c r="GS558" s="76"/>
      <c r="GT558" s="76"/>
      <c r="GU558" s="76"/>
      <c r="GV558" s="76"/>
      <c r="GW558" s="76"/>
      <c r="GX558" s="76"/>
      <c r="GY558" s="76"/>
      <c r="GZ558" s="76"/>
      <c r="HA558" s="76"/>
      <c r="HB558" s="76"/>
      <c r="HC558" s="76"/>
      <c r="HD558" s="76"/>
      <c r="HE558" s="76"/>
      <c r="HF558" s="76"/>
      <c r="HG558" s="76"/>
      <c r="HH558" s="76"/>
      <c r="HI558" s="76"/>
      <c r="HJ558" s="76"/>
      <c r="HK558" s="76"/>
      <c r="HL558" s="76"/>
      <c r="HM558" s="76"/>
      <c r="HN558" s="76"/>
      <c r="HO558" s="76"/>
      <c r="HP558" s="76"/>
      <c r="HQ558" s="76"/>
      <c r="HR558" s="76"/>
      <c r="HS558" s="76"/>
      <c r="HT558" s="76"/>
      <c r="HU558" s="76"/>
      <c r="HV558" s="76"/>
      <c r="HW558" s="76"/>
      <c r="HX558" s="76"/>
      <c r="HY558" s="76"/>
      <c r="HZ558" s="76"/>
      <c r="IA558" s="76"/>
      <c r="IB558" s="76"/>
      <c r="IC558" s="76"/>
      <c r="ID558" s="76"/>
      <c r="IE558" s="76"/>
      <c r="IF558" s="76"/>
      <c r="IG558" s="76"/>
      <c r="IH558" s="76"/>
      <c r="II558" s="76"/>
      <c r="IJ558" s="76"/>
      <c r="IK558" s="76"/>
    </row>
    <row r="559" spans="1:245" s="125" customFormat="1" ht="18.75">
      <c r="A559" s="214"/>
      <c r="B559" s="214"/>
      <c r="C559" s="214"/>
      <c r="D559" s="214"/>
      <c r="E559" s="332"/>
      <c r="F559" s="332"/>
      <c r="G559" s="214"/>
      <c r="H559" s="333"/>
      <c r="I559" s="333"/>
      <c r="J559" s="214"/>
      <c r="K559" s="214"/>
      <c r="L559" s="214"/>
      <c r="M559" s="214"/>
      <c r="N559" s="214"/>
      <c r="O559" s="214"/>
      <c r="P559" s="214"/>
      <c r="Q559" s="214"/>
      <c r="R559" s="248"/>
      <c r="S559" s="248"/>
      <c r="T559" s="248"/>
      <c r="U559" s="248"/>
      <c r="V559" s="248"/>
      <c r="W559" s="248"/>
      <c r="X559" s="248"/>
      <c r="Y559" s="248"/>
      <c r="Z559" s="19"/>
      <c r="AA559" s="93"/>
      <c r="AB559" s="102"/>
      <c r="AC559" s="93"/>
      <c r="AD559" s="426"/>
      <c r="AE559" s="96"/>
      <c r="AF559" s="427"/>
      <c r="AG559" s="94"/>
      <c r="AH559" s="94"/>
      <c r="AI559" s="94"/>
      <c r="AJ559" s="94"/>
      <c r="AK559" s="94"/>
      <c r="AL559" s="94"/>
      <c r="AM559" s="94"/>
      <c r="AN559" s="94"/>
      <c r="AO559" s="94"/>
      <c r="AP559" s="94"/>
      <c r="AQ559" s="94"/>
      <c r="AR559" s="94"/>
      <c r="AS559" s="94"/>
      <c r="AT559" s="94"/>
      <c r="AU559" s="94"/>
      <c r="AV559" s="94"/>
      <c r="AW559" s="96"/>
      <c r="AX559" s="118"/>
      <c r="AY559" s="118"/>
      <c r="AZ559" s="118"/>
      <c r="BA559" s="118"/>
      <c r="BB559" s="19"/>
      <c r="BC559" s="19"/>
      <c r="BQ559" s="12"/>
      <c r="BR559" s="12"/>
      <c r="BS559" s="12"/>
      <c r="BV559" s="76"/>
      <c r="BW559" s="76"/>
      <c r="BX559" s="76"/>
      <c r="BY559" s="76"/>
      <c r="BZ559" s="76"/>
      <c r="CA559" s="76"/>
      <c r="CB559" s="76"/>
      <c r="CC559" s="76"/>
      <c r="CD559" s="76"/>
      <c r="CE559" s="76"/>
      <c r="CF559" s="76"/>
      <c r="CG559" s="76"/>
      <c r="CH559" s="76"/>
      <c r="CI559" s="76"/>
      <c r="CJ559" s="76"/>
      <c r="CK559" s="76"/>
      <c r="CL559" s="76"/>
      <c r="CM559" s="76"/>
      <c r="CN559" s="76"/>
      <c r="CO559" s="76"/>
      <c r="CP559" s="76"/>
      <c r="CQ559" s="76"/>
      <c r="CR559" s="76"/>
      <c r="CS559" s="76"/>
      <c r="CT559" s="76"/>
      <c r="CU559" s="76"/>
      <c r="CV559" s="76"/>
      <c r="CW559" s="76"/>
      <c r="CX559" s="76"/>
      <c r="CY559" s="76"/>
      <c r="CZ559" s="76"/>
      <c r="DA559" s="76"/>
      <c r="DB559" s="76"/>
      <c r="DC559" s="76"/>
      <c r="DD559" s="76"/>
      <c r="DE559" s="76"/>
      <c r="DF559" s="76"/>
      <c r="DG559" s="76"/>
      <c r="DH559" s="76"/>
      <c r="DI559" s="76"/>
      <c r="DJ559" s="76"/>
      <c r="DK559" s="76"/>
      <c r="DL559" s="76"/>
      <c r="DM559" s="76"/>
      <c r="DN559" s="76"/>
      <c r="DO559" s="76"/>
      <c r="DP559" s="76"/>
      <c r="DQ559" s="76"/>
      <c r="DR559" s="76"/>
      <c r="DS559" s="76"/>
      <c r="DT559" s="76"/>
      <c r="DU559" s="76"/>
      <c r="DV559" s="76"/>
      <c r="DW559" s="76"/>
      <c r="DX559" s="76"/>
      <c r="DY559" s="76"/>
      <c r="DZ559" s="76"/>
      <c r="EA559" s="76"/>
      <c r="EB559" s="76"/>
      <c r="EC559" s="76"/>
      <c r="ED559" s="76"/>
      <c r="EE559" s="76"/>
      <c r="EF559" s="76"/>
      <c r="EG559" s="76"/>
      <c r="EH559" s="76"/>
      <c r="EI559" s="76"/>
      <c r="EJ559" s="76"/>
      <c r="EK559" s="76"/>
      <c r="EL559" s="76"/>
      <c r="EM559" s="76"/>
      <c r="EN559" s="76"/>
      <c r="EO559" s="76"/>
      <c r="EP559" s="76"/>
      <c r="EQ559" s="76"/>
      <c r="ER559" s="76"/>
      <c r="ES559" s="76"/>
      <c r="ET559" s="76"/>
      <c r="EU559" s="76"/>
      <c r="EV559" s="76"/>
      <c r="EW559" s="76"/>
      <c r="EX559" s="76"/>
      <c r="EY559" s="76"/>
      <c r="EZ559" s="76"/>
      <c r="FA559" s="76"/>
      <c r="FB559" s="76"/>
      <c r="FC559" s="76"/>
      <c r="FD559" s="76"/>
      <c r="FE559" s="76"/>
      <c r="FF559" s="76"/>
      <c r="FG559" s="76"/>
      <c r="FH559" s="76"/>
      <c r="FI559" s="76"/>
      <c r="FJ559" s="76"/>
      <c r="FK559" s="76"/>
      <c r="FL559" s="76"/>
      <c r="FM559" s="76"/>
      <c r="FN559" s="76"/>
      <c r="FO559" s="76"/>
      <c r="FP559" s="76"/>
      <c r="FQ559" s="76"/>
      <c r="FR559" s="76"/>
      <c r="FS559" s="76"/>
      <c r="FT559" s="76"/>
      <c r="FU559" s="76"/>
      <c r="FV559" s="76"/>
      <c r="FW559" s="76"/>
      <c r="FX559" s="76"/>
      <c r="FY559" s="76"/>
      <c r="FZ559" s="76"/>
      <c r="GA559" s="76"/>
      <c r="GB559" s="76"/>
      <c r="GC559" s="76"/>
      <c r="GD559" s="76"/>
      <c r="GE559" s="76"/>
      <c r="GF559" s="76"/>
      <c r="GG559" s="76"/>
      <c r="GH559" s="76"/>
      <c r="GI559" s="76"/>
      <c r="GJ559" s="76"/>
      <c r="GK559" s="76"/>
      <c r="GL559" s="76"/>
      <c r="GM559" s="76"/>
      <c r="GN559" s="76"/>
      <c r="GO559" s="76"/>
      <c r="GP559" s="76"/>
      <c r="GQ559" s="76"/>
      <c r="GR559" s="76"/>
      <c r="GS559" s="76"/>
      <c r="GT559" s="76"/>
      <c r="GU559" s="76"/>
      <c r="GV559" s="76"/>
      <c r="GW559" s="76"/>
      <c r="GX559" s="76"/>
      <c r="GY559" s="76"/>
      <c r="GZ559" s="76"/>
      <c r="HA559" s="76"/>
      <c r="HB559" s="76"/>
      <c r="HC559" s="76"/>
      <c r="HD559" s="76"/>
      <c r="HE559" s="76"/>
      <c r="HF559" s="76"/>
      <c r="HG559" s="76"/>
      <c r="HH559" s="76"/>
      <c r="HI559" s="76"/>
      <c r="HJ559" s="76"/>
      <c r="HK559" s="76"/>
      <c r="HL559" s="76"/>
      <c r="HM559" s="76"/>
      <c r="HN559" s="76"/>
      <c r="HO559" s="76"/>
      <c r="HP559" s="76"/>
      <c r="HQ559" s="76"/>
      <c r="HR559" s="76"/>
      <c r="HS559" s="76"/>
      <c r="HT559" s="76"/>
      <c r="HU559" s="76"/>
      <c r="HV559" s="76"/>
      <c r="HW559" s="76"/>
      <c r="HX559" s="76"/>
      <c r="HY559" s="76"/>
      <c r="HZ559" s="76"/>
      <c r="IA559" s="76"/>
      <c r="IB559" s="76"/>
      <c r="IC559" s="76"/>
      <c r="ID559" s="76"/>
      <c r="IE559" s="76"/>
      <c r="IF559" s="76"/>
      <c r="IG559" s="76"/>
      <c r="IH559" s="76"/>
      <c r="II559" s="76"/>
      <c r="IJ559" s="76"/>
      <c r="IK559" s="76"/>
    </row>
    <row r="560" spans="1:245" s="125" customFormat="1" ht="18.75">
      <c r="A560" s="335" t="s">
        <v>101</v>
      </c>
      <c r="B560" s="336"/>
      <c r="C560" s="337"/>
      <c r="D560" s="336" t="s">
        <v>70</v>
      </c>
      <c r="E560" s="338"/>
      <c r="F560" s="336" t="s">
        <v>70</v>
      </c>
      <c r="G560" s="337"/>
      <c r="H560" s="336" t="s">
        <v>70</v>
      </c>
      <c r="I560" s="336"/>
      <c r="J560" s="337"/>
      <c r="K560" s="336" t="s">
        <v>70</v>
      </c>
      <c r="L560" s="337"/>
      <c r="M560" s="336" t="s">
        <v>70</v>
      </c>
      <c r="N560" s="337"/>
      <c r="O560" s="337"/>
      <c r="P560" s="337"/>
      <c r="Q560" s="337"/>
      <c r="R560" s="339"/>
      <c r="S560" s="336" t="s">
        <v>70</v>
      </c>
      <c r="T560" s="339"/>
      <c r="U560" s="336" t="s">
        <v>70</v>
      </c>
      <c r="V560" s="339"/>
      <c r="W560" s="336" t="s">
        <v>70</v>
      </c>
      <c r="X560" s="339"/>
      <c r="Y560" s="339"/>
      <c r="Z560" s="19"/>
      <c r="AA560" s="94"/>
      <c r="AB560" s="94"/>
      <c r="AC560" s="94"/>
      <c r="AD560" s="426"/>
      <c r="AE560" s="96"/>
      <c r="AF560" s="428"/>
      <c r="AG560" s="428"/>
      <c r="AH560" s="428"/>
      <c r="AI560" s="428"/>
      <c r="AJ560" s="428"/>
      <c r="AK560" s="428"/>
      <c r="AL560" s="428"/>
      <c r="AM560" s="428"/>
      <c r="AN560" s="428"/>
      <c r="AO560" s="428"/>
      <c r="AP560" s="428"/>
      <c r="AQ560" s="428"/>
      <c r="AR560" s="428"/>
      <c r="AS560" s="428"/>
      <c r="AT560" s="428"/>
      <c r="AU560" s="428"/>
      <c r="AV560" s="428"/>
      <c r="AW560" s="96"/>
      <c r="AX560" s="118"/>
      <c r="AY560" s="118"/>
      <c r="AZ560" s="118"/>
      <c r="BA560" s="118"/>
      <c r="BB560" s="19"/>
      <c r="BC560" s="19"/>
      <c r="BQ560" s="12"/>
      <c r="BR560" s="12"/>
      <c r="BS560" s="12"/>
      <c r="BV560" s="76"/>
      <c r="BW560" s="76"/>
      <c r="BX560" s="76"/>
      <c r="BY560" s="76"/>
      <c r="BZ560" s="76"/>
      <c r="CA560" s="76"/>
      <c r="CB560" s="76"/>
      <c r="CC560" s="76"/>
      <c r="CD560" s="76"/>
      <c r="CE560" s="76"/>
      <c r="CF560" s="76"/>
      <c r="CG560" s="76"/>
      <c r="CH560" s="76"/>
      <c r="CI560" s="76"/>
      <c r="CJ560" s="76"/>
      <c r="CK560" s="76"/>
      <c r="CL560" s="76"/>
      <c r="CM560" s="76"/>
      <c r="CN560" s="76"/>
      <c r="CO560" s="76"/>
      <c r="CP560" s="76"/>
      <c r="CQ560" s="76"/>
      <c r="CR560" s="76"/>
      <c r="CS560" s="76"/>
      <c r="CT560" s="76"/>
      <c r="CU560" s="76"/>
      <c r="CV560" s="76"/>
      <c r="CW560" s="76"/>
      <c r="CX560" s="76"/>
      <c r="CY560" s="76"/>
      <c r="CZ560" s="76"/>
      <c r="DA560" s="76"/>
      <c r="DB560" s="76"/>
      <c r="DC560" s="76"/>
      <c r="DD560" s="76"/>
      <c r="DE560" s="76"/>
      <c r="DF560" s="76"/>
      <c r="DG560" s="76"/>
      <c r="DH560" s="76"/>
      <c r="DI560" s="76"/>
      <c r="DJ560" s="76"/>
      <c r="DK560" s="76"/>
      <c r="DL560" s="76"/>
      <c r="DM560" s="76"/>
      <c r="DN560" s="76"/>
      <c r="DO560" s="76"/>
      <c r="DP560" s="76"/>
      <c r="DQ560" s="76"/>
      <c r="DR560" s="76"/>
      <c r="DS560" s="76"/>
      <c r="DT560" s="76"/>
      <c r="DU560" s="76"/>
      <c r="DV560" s="76"/>
      <c r="DW560" s="76"/>
      <c r="DX560" s="76"/>
      <c r="DY560" s="76"/>
      <c r="DZ560" s="76"/>
      <c r="EA560" s="76"/>
      <c r="EB560" s="76"/>
      <c r="EC560" s="76"/>
      <c r="ED560" s="76"/>
      <c r="EE560" s="76"/>
      <c r="EF560" s="76"/>
      <c r="EG560" s="76"/>
      <c r="EH560" s="76"/>
      <c r="EI560" s="76"/>
      <c r="EJ560" s="76"/>
      <c r="EK560" s="76"/>
      <c r="EL560" s="76"/>
      <c r="EM560" s="76"/>
      <c r="EN560" s="76"/>
      <c r="EO560" s="76"/>
      <c r="EP560" s="76"/>
      <c r="EQ560" s="76"/>
      <c r="ER560" s="76"/>
      <c r="ES560" s="76"/>
      <c r="ET560" s="76"/>
      <c r="EU560" s="76"/>
      <c r="EV560" s="76"/>
      <c r="EW560" s="76"/>
      <c r="EX560" s="76"/>
      <c r="EY560" s="76"/>
      <c r="EZ560" s="76"/>
      <c r="FA560" s="76"/>
      <c r="FB560" s="76"/>
      <c r="FC560" s="76"/>
      <c r="FD560" s="76"/>
      <c r="FE560" s="76"/>
      <c r="FF560" s="76"/>
      <c r="FG560" s="76"/>
      <c r="FH560" s="76"/>
      <c r="FI560" s="76"/>
      <c r="FJ560" s="76"/>
      <c r="FK560" s="76"/>
      <c r="FL560" s="76"/>
      <c r="FM560" s="76"/>
      <c r="FN560" s="76"/>
      <c r="FO560" s="76"/>
      <c r="FP560" s="76"/>
      <c r="FQ560" s="76"/>
      <c r="FR560" s="76"/>
      <c r="FS560" s="76"/>
      <c r="FT560" s="76"/>
      <c r="FU560" s="76"/>
      <c r="FV560" s="76"/>
      <c r="FW560" s="76"/>
      <c r="FX560" s="76"/>
      <c r="FY560" s="76"/>
      <c r="FZ560" s="76"/>
      <c r="GA560" s="76"/>
      <c r="GB560" s="76"/>
      <c r="GC560" s="76"/>
      <c r="GD560" s="76"/>
      <c r="GE560" s="76"/>
      <c r="GF560" s="76"/>
      <c r="GG560" s="76"/>
      <c r="GH560" s="76"/>
      <c r="GI560" s="76"/>
      <c r="GJ560" s="76"/>
      <c r="GK560" s="76"/>
      <c r="GL560" s="76"/>
      <c r="GM560" s="76"/>
      <c r="GN560" s="76"/>
      <c r="GO560" s="76"/>
      <c r="GP560" s="76"/>
      <c r="GQ560" s="76"/>
      <c r="GR560" s="76"/>
      <c r="GS560" s="76"/>
      <c r="GT560" s="76"/>
      <c r="GU560" s="76"/>
      <c r="GV560" s="76"/>
      <c r="GW560" s="76"/>
      <c r="GX560" s="76"/>
      <c r="GY560" s="76"/>
      <c r="GZ560" s="76"/>
      <c r="HA560" s="76"/>
      <c r="HB560" s="76"/>
      <c r="HC560" s="76"/>
      <c r="HD560" s="76"/>
      <c r="HE560" s="76"/>
      <c r="HF560" s="76"/>
      <c r="HG560" s="76"/>
      <c r="HH560" s="76"/>
      <c r="HI560" s="76"/>
      <c r="HJ560" s="76"/>
      <c r="HK560" s="76"/>
      <c r="HL560" s="76"/>
      <c r="HM560" s="76"/>
      <c r="HN560" s="76"/>
      <c r="HO560" s="76"/>
      <c r="HP560" s="76"/>
      <c r="HQ560" s="76"/>
      <c r="HR560" s="76"/>
      <c r="HS560" s="76"/>
      <c r="HT560" s="76"/>
      <c r="HU560" s="76"/>
      <c r="HV560" s="76"/>
      <c r="HW560" s="76"/>
      <c r="HX560" s="76"/>
      <c r="HY560" s="76"/>
      <c r="HZ560" s="76"/>
      <c r="IA560" s="76"/>
      <c r="IB560" s="76"/>
      <c r="IC560" s="76"/>
      <c r="ID560" s="76"/>
      <c r="IE560" s="76"/>
      <c r="IF560" s="76"/>
      <c r="IG560" s="76"/>
      <c r="IH560" s="76"/>
      <c r="II560" s="76"/>
      <c r="IJ560" s="76"/>
      <c r="IK560" s="76"/>
    </row>
    <row r="561" spans="1:245" s="125" customFormat="1" ht="15.75">
      <c r="A561" s="214"/>
      <c r="B561" s="214"/>
      <c r="C561" s="214"/>
      <c r="D561" s="214"/>
      <c r="E561" s="332"/>
      <c r="F561" s="332"/>
      <c r="G561" s="214"/>
      <c r="H561" s="333"/>
      <c r="I561" s="333"/>
      <c r="J561" s="214"/>
      <c r="K561" s="214"/>
      <c r="L561" s="214"/>
      <c r="M561" s="214"/>
      <c r="N561" s="214"/>
      <c r="O561" s="214"/>
      <c r="P561" s="214"/>
      <c r="Q561" s="214"/>
      <c r="R561" s="214"/>
      <c r="S561" s="214"/>
      <c r="T561" s="214"/>
      <c r="U561" s="214"/>
      <c r="V561" s="214"/>
      <c r="W561" s="214"/>
      <c r="X561" s="214"/>
      <c r="Y561" s="214"/>
      <c r="Z561" s="19"/>
      <c r="AA561" s="114"/>
      <c r="AB561" s="114"/>
      <c r="AC561" s="114"/>
      <c r="AD561" s="111"/>
      <c r="AE561" s="111"/>
      <c r="AF561" s="111"/>
      <c r="AG561" s="111"/>
      <c r="AH561" s="111"/>
      <c r="AI561" s="111"/>
      <c r="AJ561" s="111"/>
      <c r="AK561" s="111"/>
      <c r="AL561" s="111"/>
      <c r="AM561" s="111"/>
      <c r="AN561" s="111"/>
      <c r="AO561" s="111"/>
      <c r="AP561" s="111"/>
      <c r="AQ561" s="111"/>
      <c r="AR561" s="111"/>
      <c r="AS561" s="111"/>
      <c r="AT561" s="111"/>
      <c r="AU561" s="111"/>
      <c r="AV561" s="111"/>
      <c r="AW561" s="118"/>
      <c r="AX561" s="118"/>
      <c r="AY561" s="118"/>
      <c r="AZ561" s="118"/>
      <c r="BA561" s="118"/>
      <c r="BB561" s="19"/>
      <c r="BC561" s="19"/>
      <c r="BQ561" s="12"/>
      <c r="BR561" s="12"/>
      <c r="BS561" s="12"/>
      <c r="BV561" s="76"/>
      <c r="BW561" s="76"/>
      <c r="BX561" s="76"/>
      <c r="BY561" s="76"/>
      <c r="BZ561" s="76"/>
      <c r="CA561" s="76"/>
      <c r="CB561" s="76"/>
      <c r="CC561" s="76"/>
      <c r="CD561" s="76"/>
      <c r="CE561" s="76"/>
      <c r="CF561" s="76"/>
      <c r="CG561" s="76"/>
      <c r="CH561" s="76"/>
      <c r="CI561" s="76"/>
      <c r="CJ561" s="76"/>
      <c r="CK561" s="76"/>
      <c r="CL561" s="76"/>
      <c r="CM561" s="76"/>
      <c r="CN561" s="76"/>
      <c r="CO561" s="76"/>
      <c r="CP561" s="76"/>
      <c r="CQ561" s="76"/>
      <c r="CR561" s="76"/>
      <c r="CS561" s="76"/>
      <c r="CT561" s="76"/>
      <c r="CU561" s="76"/>
      <c r="CV561" s="76"/>
      <c r="CW561" s="76"/>
      <c r="CX561" s="76"/>
      <c r="CY561" s="76"/>
      <c r="CZ561" s="76"/>
      <c r="DA561" s="76"/>
      <c r="DB561" s="76"/>
      <c r="DC561" s="76"/>
      <c r="DD561" s="76"/>
      <c r="DE561" s="76"/>
      <c r="DF561" s="76"/>
      <c r="DG561" s="76"/>
      <c r="DH561" s="76"/>
      <c r="DI561" s="76"/>
      <c r="DJ561" s="76"/>
      <c r="DK561" s="76"/>
      <c r="DL561" s="76"/>
      <c r="DM561" s="76"/>
      <c r="DN561" s="76"/>
      <c r="DO561" s="76"/>
      <c r="DP561" s="76"/>
      <c r="DQ561" s="76"/>
      <c r="DR561" s="76"/>
      <c r="DS561" s="76"/>
      <c r="DT561" s="76"/>
      <c r="DU561" s="76"/>
      <c r="DV561" s="76"/>
      <c r="DW561" s="76"/>
      <c r="DX561" s="76"/>
      <c r="DY561" s="76"/>
      <c r="DZ561" s="76"/>
      <c r="EA561" s="76"/>
      <c r="EB561" s="76"/>
      <c r="EC561" s="76"/>
      <c r="ED561" s="76"/>
      <c r="EE561" s="76"/>
      <c r="EF561" s="76"/>
      <c r="EG561" s="76"/>
      <c r="EH561" s="76"/>
      <c r="EI561" s="76"/>
      <c r="EJ561" s="76"/>
      <c r="EK561" s="76"/>
      <c r="EL561" s="76"/>
      <c r="EM561" s="76"/>
      <c r="EN561" s="76"/>
      <c r="EO561" s="76"/>
      <c r="EP561" s="76"/>
      <c r="EQ561" s="76"/>
      <c r="ER561" s="76"/>
      <c r="ES561" s="76"/>
      <c r="ET561" s="76"/>
      <c r="EU561" s="76"/>
      <c r="EV561" s="76"/>
      <c r="EW561" s="76"/>
      <c r="EX561" s="76"/>
      <c r="EY561" s="76"/>
      <c r="EZ561" s="76"/>
      <c r="FA561" s="76"/>
      <c r="FB561" s="76"/>
      <c r="FC561" s="76"/>
      <c r="FD561" s="76"/>
      <c r="FE561" s="76"/>
      <c r="FF561" s="76"/>
      <c r="FG561" s="76"/>
      <c r="FH561" s="76"/>
      <c r="FI561" s="76"/>
      <c r="FJ561" s="76"/>
      <c r="FK561" s="76"/>
      <c r="FL561" s="76"/>
      <c r="FM561" s="76"/>
      <c r="FN561" s="76"/>
      <c r="FO561" s="76"/>
      <c r="FP561" s="76"/>
      <c r="FQ561" s="76"/>
      <c r="FR561" s="76"/>
      <c r="FS561" s="76"/>
      <c r="FT561" s="76"/>
      <c r="FU561" s="76"/>
      <c r="FV561" s="76"/>
      <c r="FW561" s="76"/>
      <c r="FX561" s="76"/>
      <c r="FY561" s="76"/>
      <c r="FZ561" s="76"/>
      <c r="GA561" s="76"/>
      <c r="GB561" s="76"/>
      <c r="GC561" s="76"/>
      <c r="GD561" s="76"/>
      <c r="GE561" s="76"/>
      <c r="GF561" s="76"/>
      <c r="GG561" s="76"/>
      <c r="GH561" s="76"/>
      <c r="GI561" s="76"/>
      <c r="GJ561" s="76"/>
      <c r="GK561" s="76"/>
      <c r="GL561" s="76"/>
      <c r="GM561" s="76"/>
      <c r="GN561" s="76"/>
      <c r="GO561" s="76"/>
      <c r="GP561" s="76"/>
      <c r="GQ561" s="76"/>
      <c r="GR561" s="76"/>
      <c r="GS561" s="76"/>
      <c r="GT561" s="76"/>
      <c r="GU561" s="76"/>
      <c r="GV561" s="76"/>
      <c r="GW561" s="76"/>
      <c r="GX561" s="76"/>
      <c r="GY561" s="76"/>
      <c r="GZ561" s="76"/>
      <c r="HA561" s="76"/>
      <c r="HB561" s="76"/>
      <c r="HC561" s="76"/>
      <c r="HD561" s="76"/>
      <c r="HE561" s="76"/>
      <c r="HF561" s="76"/>
      <c r="HG561" s="76"/>
      <c r="HH561" s="76"/>
      <c r="HI561" s="76"/>
      <c r="HJ561" s="76"/>
      <c r="HK561" s="76"/>
      <c r="HL561" s="76"/>
      <c r="HM561" s="76"/>
      <c r="HN561" s="76"/>
      <c r="HO561" s="76"/>
      <c r="HP561" s="76"/>
      <c r="HQ561" s="76"/>
      <c r="HR561" s="76"/>
      <c r="HS561" s="76"/>
      <c r="HT561" s="76"/>
      <c r="HU561" s="76"/>
      <c r="HV561" s="76"/>
      <c r="HW561" s="76"/>
      <c r="HX561" s="76"/>
      <c r="HY561" s="76"/>
      <c r="HZ561" s="76"/>
      <c r="IA561" s="76"/>
      <c r="IB561" s="76"/>
      <c r="IC561" s="76"/>
      <c r="ID561" s="76"/>
      <c r="IE561" s="76"/>
      <c r="IF561" s="76"/>
      <c r="IG561" s="76"/>
      <c r="IH561" s="76"/>
      <c r="II561" s="76"/>
      <c r="IJ561" s="76"/>
      <c r="IK561" s="76"/>
    </row>
    <row r="562" spans="1:245" s="125" customFormat="1">
      <c r="A562" s="19"/>
      <c r="B562" s="19"/>
      <c r="C562" s="19"/>
      <c r="D562" s="19"/>
      <c r="E562" s="89"/>
      <c r="F562" s="89"/>
      <c r="G562" s="19"/>
      <c r="H562" s="90"/>
      <c r="I562" s="90"/>
      <c r="J562" s="19"/>
      <c r="K562" s="19"/>
      <c r="L562" s="19"/>
      <c r="M562" s="19"/>
      <c r="N562" s="19"/>
      <c r="O562" s="19"/>
      <c r="P562" s="19"/>
      <c r="Q562" s="19"/>
      <c r="R562" s="141"/>
      <c r="S562" s="141"/>
      <c r="T562" s="141"/>
      <c r="U562" s="141"/>
      <c r="V562" s="141"/>
      <c r="W562" s="141"/>
      <c r="X562" s="141"/>
      <c r="Y562" s="141"/>
      <c r="Z562" s="19"/>
      <c r="AA562" s="118"/>
      <c r="AB562" s="118"/>
      <c r="AC562" s="136"/>
      <c r="AD562" s="118"/>
      <c r="AE562" s="118"/>
      <c r="AF562" s="118"/>
      <c r="AG562" s="118"/>
      <c r="AH562" s="118"/>
      <c r="AI562" s="118"/>
      <c r="AJ562" s="118"/>
      <c r="AK562" s="118"/>
      <c r="AL562" s="118"/>
      <c r="AM562" s="118"/>
      <c r="AN562" s="118"/>
      <c r="AO562" s="118"/>
      <c r="AP562" s="118"/>
      <c r="AQ562" s="118"/>
      <c r="AR562" s="118"/>
      <c r="AS562" s="118"/>
      <c r="AT562" s="118"/>
      <c r="AU562" s="118"/>
      <c r="AV562" s="118"/>
      <c r="AW562" s="118"/>
      <c r="AX562" s="118"/>
      <c r="AY562" s="118"/>
      <c r="AZ562" s="118"/>
      <c r="BA562" s="118"/>
      <c r="BB562" s="19"/>
      <c r="BC562" s="19"/>
      <c r="BQ562" s="12"/>
      <c r="BR562" s="12"/>
      <c r="BS562" s="12"/>
      <c r="BV562" s="76"/>
      <c r="BW562" s="76"/>
      <c r="BX562" s="76"/>
      <c r="BY562" s="76"/>
      <c r="BZ562" s="76"/>
      <c r="CA562" s="76"/>
      <c r="CB562" s="76"/>
      <c r="CC562" s="76"/>
      <c r="CD562" s="76"/>
      <c r="CE562" s="76"/>
      <c r="CF562" s="76"/>
      <c r="CG562" s="76"/>
      <c r="CH562" s="76"/>
      <c r="CI562" s="76"/>
      <c r="CJ562" s="76"/>
      <c r="CK562" s="76"/>
      <c r="CL562" s="76"/>
      <c r="CM562" s="76"/>
      <c r="CN562" s="76"/>
      <c r="CO562" s="76"/>
      <c r="CP562" s="76"/>
      <c r="CQ562" s="76"/>
      <c r="CR562" s="76"/>
      <c r="CS562" s="76"/>
      <c r="CT562" s="76"/>
      <c r="CU562" s="76"/>
      <c r="CV562" s="76"/>
      <c r="CW562" s="76"/>
      <c r="CX562" s="76"/>
      <c r="CY562" s="76"/>
      <c r="CZ562" s="76"/>
      <c r="DA562" s="76"/>
      <c r="DB562" s="76"/>
      <c r="DC562" s="76"/>
      <c r="DD562" s="76"/>
      <c r="DE562" s="76"/>
      <c r="DF562" s="76"/>
      <c r="DG562" s="76"/>
      <c r="DH562" s="76"/>
      <c r="DI562" s="76"/>
      <c r="DJ562" s="76"/>
      <c r="DK562" s="76"/>
      <c r="DL562" s="76"/>
      <c r="DM562" s="76"/>
      <c r="DN562" s="76"/>
      <c r="DO562" s="76"/>
      <c r="DP562" s="76"/>
      <c r="DQ562" s="76"/>
      <c r="DR562" s="76"/>
      <c r="DS562" s="76"/>
      <c r="DT562" s="76"/>
      <c r="DU562" s="76"/>
      <c r="DV562" s="76"/>
      <c r="DW562" s="76"/>
      <c r="DX562" s="76"/>
      <c r="DY562" s="76"/>
      <c r="DZ562" s="76"/>
      <c r="EA562" s="76"/>
      <c r="EB562" s="76"/>
      <c r="EC562" s="76"/>
      <c r="ED562" s="76"/>
      <c r="EE562" s="76"/>
      <c r="EF562" s="76"/>
      <c r="EG562" s="76"/>
      <c r="EH562" s="76"/>
      <c r="EI562" s="76"/>
      <c r="EJ562" s="76"/>
      <c r="EK562" s="76"/>
      <c r="EL562" s="76"/>
      <c r="EM562" s="76"/>
      <c r="EN562" s="76"/>
      <c r="EO562" s="76"/>
      <c r="EP562" s="76"/>
      <c r="EQ562" s="76"/>
      <c r="ER562" s="76"/>
      <c r="ES562" s="76"/>
      <c r="ET562" s="76"/>
      <c r="EU562" s="76"/>
      <c r="EV562" s="76"/>
      <c r="EW562" s="76"/>
      <c r="EX562" s="76"/>
      <c r="EY562" s="76"/>
      <c r="EZ562" s="76"/>
      <c r="FA562" s="76"/>
      <c r="FB562" s="76"/>
      <c r="FC562" s="76"/>
      <c r="FD562" s="76"/>
      <c r="FE562" s="76"/>
      <c r="FF562" s="76"/>
      <c r="FG562" s="76"/>
      <c r="FH562" s="76"/>
      <c r="FI562" s="76"/>
      <c r="FJ562" s="76"/>
      <c r="FK562" s="76"/>
      <c r="FL562" s="76"/>
      <c r="FM562" s="76"/>
      <c r="FN562" s="76"/>
      <c r="FO562" s="76"/>
      <c r="FP562" s="76"/>
      <c r="FQ562" s="76"/>
      <c r="FR562" s="76"/>
      <c r="FS562" s="76"/>
      <c r="FT562" s="76"/>
      <c r="FU562" s="76"/>
      <c r="FV562" s="76"/>
      <c r="FW562" s="76"/>
      <c r="FX562" s="76"/>
      <c r="FY562" s="76"/>
      <c r="FZ562" s="76"/>
      <c r="GA562" s="76"/>
      <c r="GB562" s="76"/>
      <c r="GC562" s="76"/>
      <c r="GD562" s="76"/>
      <c r="GE562" s="76"/>
      <c r="GF562" s="76"/>
      <c r="GG562" s="76"/>
      <c r="GH562" s="76"/>
      <c r="GI562" s="76"/>
      <c r="GJ562" s="76"/>
      <c r="GK562" s="76"/>
      <c r="GL562" s="76"/>
      <c r="GM562" s="76"/>
      <c r="GN562" s="76"/>
      <c r="GO562" s="76"/>
      <c r="GP562" s="76"/>
      <c r="GQ562" s="76"/>
      <c r="GR562" s="76"/>
      <c r="GS562" s="76"/>
      <c r="GT562" s="76"/>
      <c r="GU562" s="76"/>
      <c r="GV562" s="76"/>
      <c r="GW562" s="76"/>
      <c r="GX562" s="76"/>
      <c r="GY562" s="76"/>
      <c r="GZ562" s="76"/>
      <c r="HA562" s="76"/>
      <c r="HB562" s="76"/>
      <c r="HC562" s="76"/>
      <c r="HD562" s="76"/>
      <c r="HE562" s="76"/>
      <c r="HF562" s="76"/>
      <c r="HG562" s="76"/>
      <c r="HH562" s="76"/>
      <c r="HI562" s="76"/>
      <c r="HJ562" s="76"/>
      <c r="HK562" s="76"/>
      <c r="HL562" s="76"/>
      <c r="HM562" s="76"/>
      <c r="HN562" s="76"/>
      <c r="HO562" s="76"/>
      <c r="HP562" s="76"/>
      <c r="HQ562" s="76"/>
      <c r="HR562" s="76"/>
      <c r="HS562" s="76"/>
      <c r="HT562" s="76"/>
      <c r="HU562" s="76"/>
      <c r="HV562" s="76"/>
      <c r="HW562" s="76"/>
      <c r="HX562" s="76"/>
      <c r="HY562" s="76"/>
      <c r="HZ562" s="76"/>
      <c r="IA562" s="76"/>
      <c r="IB562" s="76"/>
      <c r="IC562" s="76"/>
      <c r="ID562" s="76"/>
      <c r="IE562" s="76"/>
      <c r="IF562" s="76"/>
      <c r="IG562" s="76"/>
      <c r="IH562" s="76"/>
      <c r="II562" s="76"/>
      <c r="IJ562" s="76"/>
      <c r="IK562" s="76"/>
    </row>
    <row r="563" spans="1:245" s="125" customFormat="1">
      <c r="A563" s="19"/>
      <c r="B563" s="19"/>
      <c r="C563" s="19"/>
      <c r="D563" s="19"/>
      <c r="E563" s="89"/>
      <c r="F563" s="89"/>
      <c r="G563" s="19"/>
      <c r="H563" s="90"/>
      <c r="I563" s="90"/>
      <c r="J563" s="19"/>
      <c r="K563" s="19"/>
      <c r="L563" s="19"/>
      <c r="M563" s="19"/>
      <c r="N563" s="19"/>
      <c r="O563" s="19"/>
      <c r="P563" s="19"/>
      <c r="Q563" s="19"/>
      <c r="R563" s="141"/>
      <c r="S563" s="141"/>
      <c r="T563" s="141"/>
      <c r="U563" s="141"/>
      <c r="V563" s="141"/>
      <c r="W563" s="141"/>
      <c r="X563" s="141"/>
      <c r="Y563" s="141"/>
      <c r="Z563" s="19"/>
      <c r="AA563" s="118"/>
      <c r="AB563" s="118"/>
      <c r="AC563" s="136"/>
      <c r="AD563" s="118"/>
      <c r="AE563" s="118"/>
      <c r="AF563" s="118"/>
      <c r="AG563" s="118"/>
      <c r="AH563" s="118"/>
      <c r="AI563" s="118"/>
      <c r="AJ563" s="118"/>
      <c r="AK563" s="118"/>
      <c r="AL563" s="118"/>
      <c r="AM563" s="118"/>
      <c r="AN563" s="118"/>
      <c r="AO563" s="118"/>
      <c r="AP563" s="118"/>
      <c r="AQ563" s="118"/>
      <c r="AR563" s="118"/>
      <c r="AS563" s="118"/>
      <c r="AT563" s="118"/>
      <c r="AU563" s="118"/>
      <c r="AV563" s="118"/>
      <c r="AW563" s="118"/>
      <c r="AX563" s="118"/>
      <c r="AY563" s="118"/>
      <c r="AZ563" s="118"/>
      <c r="BA563" s="118"/>
      <c r="BB563" s="19"/>
      <c r="BC563" s="19"/>
      <c r="BQ563" s="12"/>
      <c r="BR563" s="12"/>
      <c r="BS563" s="12"/>
      <c r="BV563" s="76"/>
      <c r="BW563" s="76"/>
      <c r="BX563" s="76"/>
      <c r="BY563" s="76"/>
      <c r="BZ563" s="76"/>
      <c r="CA563" s="76"/>
      <c r="CB563" s="76"/>
      <c r="CC563" s="76"/>
      <c r="CD563" s="76"/>
      <c r="CE563" s="76"/>
      <c r="CF563" s="76"/>
      <c r="CG563" s="76"/>
      <c r="CH563" s="76"/>
      <c r="CI563" s="76"/>
      <c r="CJ563" s="76"/>
      <c r="CK563" s="76"/>
      <c r="CL563" s="76"/>
      <c r="CM563" s="76"/>
      <c r="CN563" s="76"/>
      <c r="CO563" s="76"/>
      <c r="CP563" s="76"/>
      <c r="CQ563" s="76"/>
      <c r="CR563" s="76"/>
      <c r="CS563" s="76"/>
      <c r="CT563" s="76"/>
      <c r="CU563" s="76"/>
      <c r="CV563" s="76"/>
      <c r="CW563" s="76"/>
      <c r="CX563" s="76"/>
      <c r="CY563" s="76"/>
      <c r="CZ563" s="76"/>
      <c r="DA563" s="76"/>
      <c r="DB563" s="76"/>
      <c r="DC563" s="76"/>
      <c r="DD563" s="76"/>
      <c r="DE563" s="76"/>
      <c r="DF563" s="76"/>
      <c r="DG563" s="76"/>
      <c r="DH563" s="76"/>
      <c r="DI563" s="76"/>
      <c r="DJ563" s="76"/>
      <c r="DK563" s="76"/>
      <c r="DL563" s="76"/>
      <c r="DM563" s="76"/>
      <c r="DN563" s="76"/>
      <c r="DO563" s="76"/>
      <c r="DP563" s="76"/>
      <c r="DQ563" s="76"/>
      <c r="DR563" s="76"/>
      <c r="DS563" s="76"/>
      <c r="DT563" s="76"/>
      <c r="DU563" s="76"/>
      <c r="DV563" s="76"/>
      <c r="DW563" s="76"/>
      <c r="DX563" s="76"/>
      <c r="DY563" s="76"/>
      <c r="DZ563" s="76"/>
      <c r="EA563" s="76"/>
      <c r="EB563" s="76"/>
      <c r="EC563" s="76"/>
      <c r="ED563" s="76"/>
      <c r="EE563" s="76"/>
      <c r="EF563" s="76"/>
      <c r="EG563" s="76"/>
      <c r="EH563" s="76"/>
      <c r="EI563" s="76"/>
      <c r="EJ563" s="76"/>
      <c r="EK563" s="76"/>
      <c r="EL563" s="76"/>
      <c r="EM563" s="76"/>
      <c r="EN563" s="76"/>
      <c r="EO563" s="76"/>
      <c r="EP563" s="76"/>
      <c r="EQ563" s="76"/>
      <c r="ER563" s="76"/>
      <c r="ES563" s="76"/>
      <c r="ET563" s="76"/>
      <c r="EU563" s="76"/>
      <c r="EV563" s="76"/>
      <c r="EW563" s="76"/>
      <c r="EX563" s="76"/>
      <c r="EY563" s="76"/>
      <c r="EZ563" s="76"/>
      <c r="FA563" s="76"/>
      <c r="FB563" s="76"/>
      <c r="FC563" s="76"/>
      <c r="FD563" s="76"/>
      <c r="FE563" s="76"/>
      <c r="FF563" s="76"/>
      <c r="FG563" s="76"/>
      <c r="FH563" s="76"/>
      <c r="FI563" s="76"/>
      <c r="FJ563" s="76"/>
      <c r="FK563" s="76"/>
      <c r="FL563" s="76"/>
      <c r="FM563" s="76"/>
      <c r="FN563" s="76"/>
      <c r="FO563" s="76"/>
      <c r="FP563" s="76"/>
      <c r="FQ563" s="76"/>
      <c r="FR563" s="76"/>
      <c r="FS563" s="76"/>
      <c r="FT563" s="76"/>
      <c r="FU563" s="76"/>
      <c r="FV563" s="76"/>
      <c r="FW563" s="76"/>
      <c r="FX563" s="76"/>
      <c r="FY563" s="76"/>
      <c r="FZ563" s="76"/>
      <c r="GA563" s="76"/>
      <c r="GB563" s="76"/>
      <c r="GC563" s="76"/>
      <c r="GD563" s="76"/>
      <c r="GE563" s="76"/>
      <c r="GF563" s="76"/>
      <c r="GG563" s="76"/>
      <c r="GH563" s="76"/>
      <c r="GI563" s="76"/>
      <c r="GJ563" s="76"/>
      <c r="GK563" s="76"/>
      <c r="GL563" s="76"/>
      <c r="GM563" s="76"/>
      <c r="GN563" s="76"/>
      <c r="GO563" s="76"/>
      <c r="GP563" s="76"/>
      <c r="GQ563" s="76"/>
      <c r="GR563" s="76"/>
      <c r="GS563" s="76"/>
      <c r="GT563" s="76"/>
      <c r="GU563" s="76"/>
      <c r="GV563" s="76"/>
      <c r="GW563" s="76"/>
      <c r="GX563" s="76"/>
      <c r="GY563" s="76"/>
      <c r="GZ563" s="76"/>
      <c r="HA563" s="76"/>
      <c r="HB563" s="76"/>
      <c r="HC563" s="76"/>
      <c r="HD563" s="76"/>
      <c r="HE563" s="76"/>
      <c r="HF563" s="76"/>
      <c r="HG563" s="76"/>
      <c r="HH563" s="76"/>
      <c r="HI563" s="76"/>
      <c r="HJ563" s="76"/>
      <c r="HK563" s="76"/>
      <c r="HL563" s="76"/>
      <c r="HM563" s="76"/>
      <c r="HN563" s="76"/>
      <c r="HO563" s="76"/>
      <c r="HP563" s="76"/>
      <c r="HQ563" s="76"/>
      <c r="HR563" s="76"/>
      <c r="HS563" s="76"/>
      <c r="HT563" s="76"/>
      <c r="HU563" s="76"/>
      <c r="HV563" s="76"/>
      <c r="HW563" s="76"/>
      <c r="HX563" s="76"/>
      <c r="HY563" s="76"/>
      <c r="HZ563" s="76"/>
      <c r="IA563" s="76"/>
      <c r="IB563" s="76"/>
      <c r="IC563" s="76"/>
      <c r="ID563" s="76"/>
      <c r="IE563" s="76"/>
      <c r="IF563" s="76"/>
      <c r="IG563" s="76"/>
      <c r="IH563" s="76"/>
      <c r="II563" s="76"/>
      <c r="IJ563" s="76"/>
      <c r="IK563" s="76"/>
    </row>
    <row r="564" spans="1:245" s="125" customFormat="1" ht="19.5">
      <c r="A564" s="19"/>
      <c r="B564" s="19"/>
      <c r="C564" s="19"/>
      <c r="D564" s="19"/>
      <c r="E564" s="89"/>
      <c r="F564" s="89"/>
      <c r="G564" s="19"/>
      <c r="H564" s="90"/>
      <c r="I564" s="90"/>
      <c r="J564" s="19"/>
      <c r="K564" s="19"/>
      <c r="L564" s="19"/>
      <c r="M564" s="19"/>
      <c r="N564" s="19"/>
      <c r="O564" s="19"/>
      <c r="P564" s="19"/>
      <c r="Q564" s="19"/>
      <c r="R564" s="141"/>
      <c r="S564" s="141"/>
      <c r="T564" s="141"/>
      <c r="U564" s="141"/>
      <c r="V564" s="141"/>
      <c r="W564" s="141"/>
      <c r="X564" s="141"/>
      <c r="Y564" s="141"/>
      <c r="Z564" s="19"/>
      <c r="AA564" s="627" t="str">
        <f>H3</f>
        <v>Norway Harald Senneset</v>
      </c>
      <c r="AB564" s="627"/>
      <c r="AC564" s="136"/>
      <c r="AD564" s="118"/>
      <c r="AE564" s="118"/>
      <c r="AF564" s="118"/>
      <c r="AG564" s="118"/>
      <c r="AH564" s="118"/>
      <c r="AI564" s="118"/>
      <c r="AJ564" s="118"/>
      <c r="AK564" s="118"/>
      <c r="AL564" s="118"/>
      <c r="AM564" s="118"/>
      <c r="AN564" s="118"/>
      <c r="AO564" s="118"/>
      <c r="AP564" s="118"/>
      <c r="AQ564" s="118"/>
      <c r="AR564" s="118"/>
      <c r="AS564" s="118"/>
      <c r="AT564" s="118"/>
      <c r="AU564" s="545" t="str">
        <f>J3</f>
        <v>Scotland Peter Clark</v>
      </c>
      <c r="AV564" s="429"/>
      <c r="AW564" s="118"/>
      <c r="AX564" s="118"/>
      <c r="AY564" s="118"/>
      <c r="AZ564" s="118"/>
      <c r="BA564" s="118"/>
      <c r="BB564" s="19"/>
      <c r="BC564" s="19"/>
      <c r="BQ564" s="12"/>
      <c r="BR564" s="12"/>
      <c r="BS564" s="12"/>
      <c r="BV564" s="76"/>
      <c r="BW564" s="76"/>
      <c r="BX564" s="76"/>
      <c r="BY564" s="76"/>
      <c r="BZ564" s="76"/>
      <c r="CA564" s="76"/>
      <c r="CB564" s="76"/>
      <c r="CC564" s="76"/>
      <c r="CD564" s="76"/>
      <c r="CE564" s="76"/>
      <c r="CF564" s="76"/>
      <c r="CG564" s="76"/>
      <c r="CH564" s="76"/>
      <c r="CI564" s="76"/>
      <c r="CJ564" s="76"/>
      <c r="CK564" s="76"/>
      <c r="CL564" s="76"/>
      <c r="CM564" s="76"/>
      <c r="CN564" s="76"/>
      <c r="CO564" s="76"/>
      <c r="CP564" s="76"/>
      <c r="CQ564" s="76"/>
      <c r="CR564" s="76"/>
      <c r="CS564" s="76"/>
      <c r="CT564" s="76"/>
      <c r="CU564" s="76"/>
      <c r="CV564" s="76"/>
      <c r="CW564" s="76"/>
      <c r="CX564" s="76"/>
      <c r="CY564" s="76"/>
      <c r="CZ564" s="76"/>
      <c r="DA564" s="76"/>
      <c r="DB564" s="76"/>
      <c r="DC564" s="76"/>
      <c r="DD564" s="76"/>
      <c r="DE564" s="76"/>
      <c r="DF564" s="76"/>
      <c r="DG564" s="76"/>
      <c r="DH564" s="76"/>
      <c r="DI564" s="76"/>
      <c r="DJ564" s="76"/>
      <c r="DK564" s="76"/>
      <c r="DL564" s="76"/>
      <c r="DM564" s="76"/>
      <c r="DN564" s="76"/>
      <c r="DO564" s="76"/>
      <c r="DP564" s="76"/>
      <c r="DQ564" s="76"/>
      <c r="DR564" s="76"/>
      <c r="DS564" s="76"/>
      <c r="DT564" s="76"/>
      <c r="DU564" s="76"/>
      <c r="DV564" s="76"/>
      <c r="DW564" s="76"/>
      <c r="DX564" s="76"/>
      <c r="DY564" s="76"/>
      <c r="DZ564" s="76"/>
      <c r="EA564" s="76"/>
      <c r="EB564" s="76"/>
      <c r="EC564" s="76"/>
      <c r="ED564" s="76"/>
      <c r="EE564" s="76"/>
      <c r="EF564" s="76"/>
      <c r="EG564" s="76"/>
      <c r="EH564" s="76"/>
      <c r="EI564" s="76"/>
      <c r="EJ564" s="76"/>
      <c r="EK564" s="76"/>
      <c r="EL564" s="76"/>
      <c r="EM564" s="76"/>
      <c r="EN564" s="76"/>
      <c r="EO564" s="76"/>
      <c r="EP564" s="76"/>
      <c r="EQ564" s="76"/>
      <c r="ER564" s="76"/>
      <c r="ES564" s="76"/>
      <c r="ET564" s="76"/>
      <c r="EU564" s="76"/>
      <c r="EV564" s="76"/>
      <c r="EW564" s="76"/>
      <c r="EX564" s="76"/>
      <c r="EY564" s="76"/>
      <c r="EZ564" s="76"/>
      <c r="FA564" s="76"/>
      <c r="FB564" s="76"/>
      <c r="FC564" s="76"/>
      <c r="FD564" s="76"/>
      <c r="FE564" s="76"/>
      <c r="FF564" s="76"/>
      <c r="FG564" s="76"/>
      <c r="FH564" s="76"/>
      <c r="FI564" s="76"/>
      <c r="FJ564" s="76"/>
      <c r="FK564" s="76"/>
      <c r="FL564" s="76"/>
      <c r="FM564" s="76"/>
      <c r="FN564" s="76"/>
      <c r="FO564" s="76"/>
      <c r="FP564" s="76"/>
      <c r="FQ564" s="76"/>
      <c r="FR564" s="76"/>
      <c r="FS564" s="76"/>
      <c r="FT564" s="76"/>
      <c r="FU564" s="76"/>
      <c r="FV564" s="76"/>
      <c r="FW564" s="76"/>
      <c r="FX564" s="76"/>
      <c r="FY564" s="76"/>
      <c r="FZ564" s="76"/>
      <c r="GA564" s="76"/>
      <c r="GB564" s="76"/>
      <c r="GC564" s="76"/>
      <c r="GD564" s="76"/>
      <c r="GE564" s="76"/>
      <c r="GF564" s="76"/>
      <c r="GG564" s="76"/>
      <c r="GH564" s="76"/>
      <c r="GI564" s="76"/>
      <c r="GJ564" s="76"/>
      <c r="GK564" s="76"/>
      <c r="GL564" s="76"/>
      <c r="GM564" s="76"/>
      <c r="GN564" s="76"/>
      <c r="GO564" s="76"/>
      <c r="GP564" s="76"/>
      <c r="GQ564" s="76"/>
      <c r="GR564" s="76"/>
      <c r="GS564" s="76"/>
      <c r="GT564" s="76"/>
      <c r="GU564" s="76"/>
      <c r="GV564" s="76"/>
      <c r="GW564" s="76"/>
      <c r="GX564" s="76"/>
      <c r="GY564" s="76"/>
      <c r="GZ564" s="76"/>
      <c r="HA564" s="76"/>
      <c r="HB564" s="76"/>
      <c r="HC564" s="76"/>
      <c r="HD564" s="76"/>
      <c r="HE564" s="76"/>
      <c r="HF564" s="76"/>
      <c r="HG564" s="76"/>
      <c r="HH564" s="76"/>
      <c r="HI564" s="76"/>
      <c r="HJ564" s="76"/>
      <c r="HK564" s="76"/>
      <c r="HL564" s="76"/>
      <c r="HM564" s="76"/>
      <c r="HN564" s="76"/>
      <c r="HO564" s="76"/>
      <c r="HP564" s="76"/>
      <c r="HQ564" s="76"/>
      <c r="HR564" s="76"/>
      <c r="HS564" s="76"/>
      <c r="HT564" s="76"/>
      <c r="HU564" s="76"/>
      <c r="HV564" s="76"/>
      <c r="HW564" s="76"/>
      <c r="HX564" s="76"/>
      <c r="HY564" s="76"/>
      <c r="HZ564" s="76"/>
      <c r="IA564" s="76"/>
      <c r="IB564" s="76"/>
      <c r="IC564" s="76"/>
      <c r="ID564" s="76"/>
      <c r="IE564" s="76"/>
      <c r="IF564" s="76"/>
      <c r="IG564" s="76"/>
      <c r="IH564" s="76"/>
      <c r="II564" s="76"/>
      <c r="IJ564" s="76"/>
      <c r="IK564" s="76"/>
    </row>
    <row r="565" spans="1:245" s="125" customFormat="1">
      <c r="A565" s="19"/>
      <c r="B565" s="19"/>
      <c r="C565" s="19"/>
      <c r="D565" s="19"/>
      <c r="E565" s="89"/>
      <c r="F565" s="89"/>
      <c r="G565" s="19"/>
      <c r="H565" s="90"/>
      <c r="I565" s="90"/>
      <c r="J565" s="19"/>
      <c r="K565" s="19"/>
      <c r="L565" s="19"/>
      <c r="M565" s="19"/>
      <c r="N565" s="19"/>
      <c r="O565" s="19"/>
      <c r="P565" s="19"/>
      <c r="Q565" s="19"/>
      <c r="R565" s="141"/>
      <c r="S565" s="141"/>
      <c r="T565" s="141"/>
      <c r="U565" s="141"/>
      <c r="V565" s="141"/>
      <c r="W565" s="141"/>
      <c r="X565" s="141"/>
      <c r="Y565" s="141"/>
      <c r="Z565" s="19"/>
      <c r="AA565" s="601" t="str">
        <f>H4</f>
        <v>Leser 1</v>
      </c>
      <c r="AB565" s="601"/>
      <c r="AC565" s="136"/>
      <c r="AD565" s="118"/>
      <c r="AE565" s="118"/>
      <c r="AF565" s="118"/>
      <c r="AG565" s="118"/>
      <c r="AH565" s="118"/>
      <c r="AI565" s="118"/>
      <c r="AJ565" s="118"/>
      <c r="AK565" s="118"/>
      <c r="AL565" s="118"/>
      <c r="AM565" s="118"/>
      <c r="AN565" s="118"/>
      <c r="AO565" s="118"/>
      <c r="AP565" s="118"/>
      <c r="AQ565" s="118"/>
      <c r="AR565" s="118"/>
      <c r="AS565" s="118"/>
      <c r="AT565" s="118"/>
      <c r="AU565" s="601" t="str">
        <f>J4</f>
        <v>Leser 3</v>
      </c>
      <c r="AV565" s="601"/>
      <c r="AW565" s="118"/>
      <c r="AX565" s="118"/>
      <c r="AY565" s="118"/>
      <c r="AZ565" s="118"/>
      <c r="BA565" s="118"/>
      <c r="BB565" s="19"/>
      <c r="BC565" s="19"/>
      <c r="BQ565" s="12"/>
      <c r="BR565" s="12"/>
      <c r="BS565" s="12"/>
      <c r="BV565" s="76"/>
      <c r="BW565" s="76"/>
      <c r="BX565" s="76"/>
      <c r="BY565" s="76"/>
      <c r="BZ565" s="76"/>
      <c r="CA565" s="76"/>
      <c r="CB565" s="76"/>
      <c r="CC565" s="76"/>
      <c r="CD565" s="76"/>
      <c r="CE565" s="76"/>
      <c r="CF565" s="76"/>
      <c r="CG565" s="76"/>
      <c r="CH565" s="76"/>
      <c r="CI565" s="76"/>
      <c r="CJ565" s="76"/>
      <c r="CK565" s="76"/>
      <c r="CL565" s="76"/>
      <c r="CM565" s="76"/>
      <c r="CN565" s="76"/>
      <c r="CO565" s="76"/>
      <c r="CP565" s="76"/>
      <c r="CQ565" s="76"/>
      <c r="CR565" s="76"/>
      <c r="CS565" s="76"/>
      <c r="CT565" s="76"/>
      <c r="CU565" s="76"/>
      <c r="CV565" s="76"/>
      <c r="CW565" s="76"/>
      <c r="CX565" s="76"/>
      <c r="CY565" s="76"/>
      <c r="CZ565" s="76"/>
      <c r="DA565" s="76"/>
      <c r="DB565" s="76"/>
      <c r="DC565" s="76"/>
      <c r="DD565" s="76"/>
      <c r="DE565" s="76"/>
      <c r="DF565" s="76"/>
      <c r="DG565" s="76"/>
      <c r="DH565" s="76"/>
      <c r="DI565" s="76"/>
      <c r="DJ565" s="76"/>
      <c r="DK565" s="76"/>
      <c r="DL565" s="76"/>
      <c r="DM565" s="76"/>
      <c r="DN565" s="76"/>
      <c r="DO565" s="76"/>
      <c r="DP565" s="76"/>
      <c r="DQ565" s="76"/>
      <c r="DR565" s="76"/>
      <c r="DS565" s="76"/>
      <c r="DT565" s="76"/>
      <c r="DU565" s="76"/>
      <c r="DV565" s="76"/>
      <c r="DW565" s="76"/>
      <c r="DX565" s="76"/>
      <c r="DY565" s="76"/>
      <c r="DZ565" s="76"/>
      <c r="EA565" s="76"/>
      <c r="EB565" s="76"/>
      <c r="EC565" s="76"/>
      <c r="ED565" s="76"/>
      <c r="EE565" s="76"/>
      <c r="EF565" s="76"/>
      <c r="EG565" s="76"/>
      <c r="EH565" s="76"/>
      <c r="EI565" s="76"/>
      <c r="EJ565" s="76"/>
      <c r="EK565" s="76"/>
      <c r="EL565" s="76"/>
      <c r="EM565" s="76"/>
      <c r="EN565" s="76"/>
      <c r="EO565" s="76"/>
      <c r="EP565" s="76"/>
      <c r="EQ565" s="76"/>
      <c r="ER565" s="76"/>
      <c r="ES565" s="76"/>
      <c r="ET565" s="76"/>
      <c r="EU565" s="76"/>
      <c r="EV565" s="76"/>
      <c r="EW565" s="76"/>
      <c r="EX565" s="76"/>
      <c r="EY565" s="76"/>
      <c r="EZ565" s="76"/>
      <c r="FA565" s="76"/>
      <c r="FB565" s="76"/>
      <c r="FC565" s="76"/>
      <c r="FD565" s="76"/>
      <c r="FE565" s="76"/>
      <c r="FF565" s="76"/>
      <c r="FG565" s="76"/>
      <c r="FH565" s="76"/>
      <c r="FI565" s="76"/>
      <c r="FJ565" s="76"/>
      <c r="FK565" s="76"/>
      <c r="FL565" s="76"/>
      <c r="FM565" s="76"/>
      <c r="FN565" s="76"/>
      <c r="FO565" s="76"/>
      <c r="FP565" s="76"/>
      <c r="FQ565" s="76"/>
      <c r="FR565" s="76"/>
      <c r="FS565" s="76"/>
      <c r="FT565" s="76"/>
      <c r="FU565" s="76"/>
      <c r="FV565" s="76"/>
      <c r="FW565" s="76"/>
      <c r="FX565" s="76"/>
      <c r="FY565" s="76"/>
      <c r="FZ565" s="76"/>
      <c r="GA565" s="76"/>
      <c r="GB565" s="76"/>
      <c r="GC565" s="76"/>
      <c r="GD565" s="76"/>
      <c r="GE565" s="76"/>
      <c r="GF565" s="76"/>
      <c r="GG565" s="76"/>
      <c r="GH565" s="76"/>
      <c r="GI565" s="76"/>
      <c r="GJ565" s="76"/>
      <c r="GK565" s="76"/>
      <c r="GL565" s="76"/>
      <c r="GM565" s="76"/>
      <c r="GN565" s="76"/>
      <c r="GO565" s="76"/>
      <c r="GP565" s="76"/>
      <c r="GQ565" s="76"/>
      <c r="GR565" s="76"/>
      <c r="GS565" s="76"/>
      <c r="GT565" s="76"/>
      <c r="GU565" s="76"/>
      <c r="GV565" s="76"/>
      <c r="GW565" s="76"/>
      <c r="GX565" s="76"/>
      <c r="GY565" s="76"/>
      <c r="GZ565" s="76"/>
      <c r="HA565" s="76"/>
      <c r="HB565" s="76"/>
      <c r="HC565" s="76"/>
      <c r="HD565" s="76"/>
      <c r="HE565" s="76"/>
      <c r="HF565" s="76"/>
      <c r="HG565" s="76"/>
      <c r="HH565" s="76"/>
      <c r="HI565" s="76"/>
      <c r="HJ565" s="76"/>
      <c r="HK565" s="76"/>
      <c r="HL565" s="76"/>
      <c r="HM565" s="76"/>
      <c r="HN565" s="76"/>
      <c r="HO565" s="76"/>
      <c r="HP565" s="76"/>
      <c r="HQ565" s="76"/>
      <c r="HR565" s="76"/>
      <c r="HS565" s="76"/>
      <c r="HT565" s="76"/>
      <c r="HU565" s="76"/>
      <c r="HV565" s="76"/>
      <c r="HW565" s="76"/>
      <c r="HX565" s="76"/>
      <c r="HY565" s="76"/>
      <c r="HZ565" s="76"/>
      <c r="IA565" s="76"/>
      <c r="IB565" s="76"/>
      <c r="IC565" s="76"/>
      <c r="ID565" s="76"/>
      <c r="IE565" s="76"/>
      <c r="IF565" s="76"/>
      <c r="IG565" s="76"/>
      <c r="IH565" s="76"/>
      <c r="II565" s="76"/>
      <c r="IJ565" s="76"/>
      <c r="IK565" s="76"/>
    </row>
    <row r="566" spans="1:245" s="125" customFormat="1">
      <c r="A566" s="19"/>
      <c r="B566" s="19"/>
      <c r="C566" s="19"/>
      <c r="D566" s="19"/>
      <c r="E566" s="89"/>
      <c r="F566" s="89"/>
      <c r="G566" s="19"/>
      <c r="H566" s="90"/>
      <c r="I566" s="90"/>
      <c r="J566" s="19"/>
      <c r="K566" s="19"/>
      <c r="L566" s="19"/>
      <c r="M566" s="19"/>
      <c r="N566" s="19"/>
      <c r="O566" s="19"/>
      <c r="P566" s="19"/>
      <c r="Q566" s="19"/>
      <c r="R566" s="141"/>
      <c r="S566" s="141"/>
      <c r="T566" s="141"/>
      <c r="U566" s="141"/>
      <c r="V566" s="141"/>
      <c r="W566" s="141"/>
      <c r="X566" s="141"/>
      <c r="Y566" s="141"/>
      <c r="Z566" s="19"/>
      <c r="AA566" s="601"/>
      <c r="AB566" s="601"/>
      <c r="AC566" s="136"/>
      <c r="AD566" s="118"/>
      <c r="AE566" s="118"/>
      <c r="AF566" s="118"/>
      <c r="AG566" s="118"/>
      <c r="AH566" s="118"/>
      <c r="AI566" s="118"/>
      <c r="AJ566" s="118"/>
      <c r="AK566" s="118"/>
      <c r="AL566" s="118"/>
      <c r="AM566" s="118"/>
      <c r="AN566" s="118"/>
      <c r="AO566" s="118"/>
      <c r="AP566" s="118"/>
      <c r="AQ566" s="118"/>
      <c r="AR566" s="118"/>
      <c r="AS566" s="118"/>
      <c r="AT566" s="118"/>
      <c r="AU566" s="601"/>
      <c r="AV566" s="601"/>
      <c r="AW566" s="118"/>
      <c r="AX566" s="118"/>
      <c r="AY566" s="118"/>
      <c r="AZ566" s="118"/>
      <c r="BA566" s="118"/>
      <c r="BB566" s="19"/>
      <c r="BC566" s="19"/>
      <c r="BQ566" s="12"/>
      <c r="BR566" s="12"/>
      <c r="BS566" s="12"/>
      <c r="BV566" s="76"/>
      <c r="BW566" s="76"/>
      <c r="BX566" s="76"/>
      <c r="BY566" s="76"/>
      <c r="BZ566" s="76"/>
      <c r="CA566" s="76"/>
      <c r="CB566" s="76"/>
      <c r="CC566" s="76"/>
      <c r="CD566" s="76"/>
      <c r="CE566" s="76"/>
      <c r="CF566" s="76"/>
      <c r="CG566" s="76"/>
      <c r="CH566" s="76"/>
      <c r="CI566" s="76"/>
      <c r="CJ566" s="76"/>
      <c r="CK566" s="76"/>
      <c r="CL566" s="76"/>
      <c r="CM566" s="76"/>
      <c r="CN566" s="76"/>
      <c r="CO566" s="76"/>
      <c r="CP566" s="76"/>
      <c r="CQ566" s="76"/>
      <c r="CR566" s="76"/>
      <c r="CS566" s="76"/>
      <c r="CT566" s="76"/>
      <c r="CU566" s="76"/>
      <c r="CV566" s="76"/>
      <c r="CW566" s="76"/>
      <c r="CX566" s="76"/>
      <c r="CY566" s="76"/>
      <c r="CZ566" s="76"/>
      <c r="DA566" s="76"/>
      <c r="DB566" s="76"/>
      <c r="DC566" s="76"/>
      <c r="DD566" s="76"/>
      <c r="DE566" s="76"/>
      <c r="DF566" s="76"/>
      <c r="DG566" s="76"/>
      <c r="DH566" s="76"/>
      <c r="DI566" s="76"/>
      <c r="DJ566" s="76"/>
      <c r="DK566" s="76"/>
      <c r="DL566" s="76"/>
      <c r="DM566" s="76"/>
      <c r="DN566" s="76"/>
      <c r="DO566" s="76"/>
      <c r="DP566" s="76"/>
      <c r="DQ566" s="76"/>
      <c r="DR566" s="76"/>
      <c r="DS566" s="76"/>
      <c r="DT566" s="76"/>
      <c r="DU566" s="76"/>
      <c r="DV566" s="76"/>
      <c r="DW566" s="76"/>
      <c r="DX566" s="76"/>
      <c r="DY566" s="76"/>
      <c r="DZ566" s="76"/>
      <c r="EA566" s="76"/>
      <c r="EB566" s="76"/>
      <c r="EC566" s="76"/>
      <c r="ED566" s="76"/>
      <c r="EE566" s="76"/>
      <c r="EF566" s="76"/>
      <c r="EG566" s="76"/>
      <c r="EH566" s="76"/>
      <c r="EI566" s="76"/>
      <c r="EJ566" s="76"/>
      <c r="EK566" s="76"/>
      <c r="EL566" s="76"/>
      <c r="EM566" s="76"/>
      <c r="EN566" s="76"/>
      <c r="EO566" s="76"/>
      <c r="EP566" s="76"/>
      <c r="EQ566" s="76"/>
      <c r="ER566" s="76"/>
      <c r="ES566" s="76"/>
      <c r="ET566" s="76"/>
      <c r="EU566" s="76"/>
      <c r="EV566" s="76"/>
      <c r="EW566" s="76"/>
      <c r="EX566" s="76"/>
      <c r="EY566" s="76"/>
      <c r="EZ566" s="76"/>
      <c r="FA566" s="76"/>
      <c r="FB566" s="76"/>
      <c r="FC566" s="76"/>
      <c r="FD566" s="76"/>
      <c r="FE566" s="76"/>
      <c r="FF566" s="76"/>
      <c r="FG566" s="76"/>
      <c r="FH566" s="76"/>
      <c r="FI566" s="76"/>
      <c r="FJ566" s="76"/>
      <c r="FK566" s="76"/>
      <c r="FL566" s="76"/>
      <c r="FM566" s="76"/>
      <c r="FN566" s="76"/>
      <c r="FO566" s="76"/>
      <c r="FP566" s="76"/>
      <c r="FQ566" s="76"/>
      <c r="FR566" s="76"/>
      <c r="FS566" s="76"/>
      <c r="FT566" s="76"/>
      <c r="FU566" s="76"/>
      <c r="FV566" s="76"/>
      <c r="FW566" s="76"/>
      <c r="FX566" s="76"/>
      <c r="FY566" s="76"/>
      <c r="FZ566" s="76"/>
      <c r="GA566" s="76"/>
      <c r="GB566" s="76"/>
      <c r="GC566" s="76"/>
      <c r="GD566" s="76"/>
      <c r="GE566" s="76"/>
      <c r="GF566" s="76"/>
      <c r="GG566" s="76"/>
      <c r="GH566" s="76"/>
      <c r="GI566" s="76"/>
      <c r="GJ566" s="76"/>
      <c r="GK566" s="76"/>
      <c r="GL566" s="76"/>
      <c r="GM566" s="76"/>
      <c r="GN566" s="76"/>
      <c r="GO566" s="76"/>
      <c r="GP566" s="76"/>
      <c r="GQ566" s="76"/>
      <c r="GR566" s="76"/>
      <c r="GS566" s="76"/>
      <c r="GT566" s="76"/>
      <c r="GU566" s="76"/>
      <c r="GV566" s="76"/>
      <c r="GW566" s="76"/>
      <c r="GX566" s="76"/>
      <c r="GY566" s="76"/>
      <c r="GZ566" s="76"/>
      <c r="HA566" s="76"/>
      <c r="HB566" s="76"/>
      <c r="HC566" s="76"/>
      <c r="HD566" s="76"/>
      <c r="HE566" s="76"/>
      <c r="HF566" s="76"/>
      <c r="HG566" s="76"/>
      <c r="HH566" s="76"/>
      <c r="HI566" s="76"/>
      <c r="HJ566" s="76"/>
      <c r="HK566" s="76"/>
      <c r="HL566" s="76"/>
      <c r="HM566" s="76"/>
      <c r="HN566" s="76"/>
      <c r="HO566" s="76"/>
      <c r="HP566" s="76"/>
      <c r="HQ566" s="76"/>
      <c r="HR566" s="76"/>
      <c r="HS566" s="76"/>
      <c r="HT566" s="76"/>
      <c r="HU566" s="76"/>
      <c r="HV566" s="76"/>
      <c r="HW566" s="76"/>
      <c r="HX566" s="76"/>
      <c r="HY566" s="76"/>
      <c r="HZ566" s="76"/>
      <c r="IA566" s="76"/>
      <c r="IB566" s="76"/>
      <c r="IC566" s="76"/>
      <c r="ID566" s="76"/>
      <c r="IE566" s="76"/>
      <c r="IF566" s="76"/>
      <c r="IG566" s="76"/>
      <c r="IH566" s="76"/>
      <c r="II566" s="76"/>
      <c r="IJ566" s="76"/>
      <c r="IK566" s="76"/>
    </row>
    <row r="567" spans="1:245" s="125" customFormat="1">
      <c r="A567" s="19"/>
      <c r="B567" s="19"/>
      <c r="C567" s="19"/>
      <c r="D567" s="19"/>
      <c r="E567" s="89"/>
      <c r="F567" s="89"/>
      <c r="G567" s="19"/>
      <c r="H567" s="90"/>
      <c r="I567" s="90"/>
      <c r="J567" s="19"/>
      <c r="K567" s="19"/>
      <c r="L567" s="19"/>
      <c r="M567" s="19"/>
      <c r="N567" s="19"/>
      <c r="O567" s="19"/>
      <c r="P567" s="19"/>
      <c r="Q567" s="19"/>
      <c r="R567" s="141"/>
      <c r="S567" s="141"/>
      <c r="T567" s="141"/>
      <c r="U567" s="141"/>
      <c r="V567" s="141"/>
      <c r="W567" s="141"/>
      <c r="X567" s="141"/>
      <c r="Y567" s="141"/>
      <c r="Z567" s="19"/>
      <c r="AA567" s="601"/>
      <c r="AB567" s="601"/>
      <c r="AC567" s="136"/>
      <c r="AD567" s="118"/>
      <c r="AE567" s="118"/>
      <c r="AF567" s="118"/>
      <c r="AG567" s="118"/>
      <c r="AH567" s="118"/>
      <c r="AI567" s="118"/>
      <c r="AJ567" s="118"/>
      <c r="AK567" s="118"/>
      <c r="AL567" s="118"/>
      <c r="AM567" s="118"/>
      <c r="AN567" s="118"/>
      <c r="AO567" s="118"/>
      <c r="AP567" s="118"/>
      <c r="AQ567" s="118"/>
      <c r="AR567" s="118"/>
      <c r="AS567" s="118"/>
      <c r="AT567" s="118"/>
      <c r="AU567" s="601"/>
      <c r="AV567" s="601"/>
      <c r="AW567" s="118"/>
      <c r="AX567" s="118"/>
      <c r="AY567" s="118"/>
      <c r="AZ567" s="118"/>
      <c r="BA567" s="118"/>
      <c r="BB567" s="19"/>
      <c r="BC567" s="19"/>
      <c r="BQ567" s="12"/>
      <c r="BR567" s="12"/>
      <c r="BS567" s="12"/>
      <c r="BV567" s="76"/>
      <c r="BW567" s="76"/>
      <c r="BX567" s="76"/>
      <c r="BY567" s="76"/>
      <c r="BZ567" s="76"/>
      <c r="CA567" s="76"/>
      <c r="CB567" s="76"/>
      <c r="CC567" s="76"/>
      <c r="CD567" s="76"/>
      <c r="CE567" s="76"/>
      <c r="CF567" s="76"/>
      <c r="CG567" s="76"/>
      <c r="CH567" s="76"/>
      <c r="CI567" s="76"/>
      <c r="CJ567" s="76"/>
      <c r="CK567" s="76"/>
      <c r="CL567" s="76"/>
      <c r="CM567" s="76"/>
      <c r="CN567" s="76"/>
      <c r="CO567" s="76"/>
      <c r="CP567" s="76"/>
      <c r="CQ567" s="76"/>
      <c r="CR567" s="76"/>
      <c r="CS567" s="76"/>
      <c r="CT567" s="76"/>
      <c r="CU567" s="76"/>
      <c r="CV567" s="76"/>
      <c r="CW567" s="76"/>
      <c r="CX567" s="76"/>
      <c r="CY567" s="76"/>
      <c r="CZ567" s="76"/>
      <c r="DA567" s="76"/>
      <c r="DB567" s="76"/>
      <c r="DC567" s="76"/>
      <c r="DD567" s="76"/>
      <c r="DE567" s="76"/>
      <c r="DF567" s="76"/>
      <c r="DG567" s="76"/>
      <c r="DH567" s="76"/>
      <c r="DI567" s="76"/>
      <c r="DJ567" s="76"/>
      <c r="DK567" s="76"/>
      <c r="DL567" s="76"/>
      <c r="DM567" s="76"/>
      <c r="DN567" s="76"/>
      <c r="DO567" s="76"/>
      <c r="DP567" s="76"/>
      <c r="DQ567" s="76"/>
      <c r="DR567" s="76"/>
      <c r="DS567" s="76"/>
      <c r="DT567" s="76"/>
      <c r="DU567" s="76"/>
      <c r="DV567" s="76"/>
      <c r="DW567" s="76"/>
      <c r="DX567" s="76"/>
      <c r="DY567" s="76"/>
      <c r="DZ567" s="76"/>
      <c r="EA567" s="76"/>
      <c r="EB567" s="76"/>
      <c r="EC567" s="76"/>
      <c r="ED567" s="76"/>
      <c r="EE567" s="76"/>
      <c r="EF567" s="76"/>
      <c r="EG567" s="76"/>
      <c r="EH567" s="76"/>
      <c r="EI567" s="76"/>
      <c r="EJ567" s="76"/>
      <c r="EK567" s="76"/>
      <c r="EL567" s="76"/>
      <c r="EM567" s="76"/>
      <c r="EN567" s="76"/>
      <c r="EO567" s="76"/>
      <c r="EP567" s="76"/>
      <c r="EQ567" s="76"/>
      <c r="ER567" s="76"/>
      <c r="ES567" s="76"/>
      <c r="ET567" s="76"/>
      <c r="EU567" s="76"/>
      <c r="EV567" s="76"/>
      <c r="EW567" s="76"/>
      <c r="EX567" s="76"/>
      <c r="EY567" s="76"/>
      <c r="EZ567" s="76"/>
      <c r="FA567" s="76"/>
      <c r="FB567" s="76"/>
      <c r="FC567" s="76"/>
      <c r="FD567" s="76"/>
      <c r="FE567" s="76"/>
      <c r="FF567" s="76"/>
      <c r="FG567" s="76"/>
      <c r="FH567" s="76"/>
      <c r="FI567" s="76"/>
      <c r="FJ567" s="76"/>
      <c r="FK567" s="76"/>
      <c r="FL567" s="76"/>
      <c r="FM567" s="76"/>
      <c r="FN567" s="76"/>
      <c r="FO567" s="76"/>
      <c r="FP567" s="76"/>
      <c r="FQ567" s="76"/>
      <c r="FR567" s="76"/>
      <c r="FS567" s="76"/>
      <c r="FT567" s="76"/>
      <c r="FU567" s="76"/>
      <c r="FV567" s="76"/>
      <c r="FW567" s="76"/>
      <c r="FX567" s="76"/>
      <c r="FY567" s="76"/>
      <c r="FZ567" s="76"/>
      <c r="GA567" s="76"/>
      <c r="GB567" s="76"/>
      <c r="GC567" s="76"/>
      <c r="GD567" s="76"/>
      <c r="GE567" s="76"/>
      <c r="GF567" s="76"/>
      <c r="GG567" s="76"/>
      <c r="GH567" s="76"/>
      <c r="GI567" s="76"/>
      <c r="GJ567" s="76"/>
      <c r="GK567" s="76"/>
      <c r="GL567" s="76"/>
      <c r="GM567" s="76"/>
      <c r="GN567" s="76"/>
      <c r="GO567" s="76"/>
      <c r="GP567" s="76"/>
      <c r="GQ567" s="76"/>
      <c r="GR567" s="76"/>
      <c r="GS567" s="76"/>
      <c r="GT567" s="76"/>
      <c r="GU567" s="76"/>
      <c r="GV567" s="76"/>
      <c r="GW567" s="76"/>
      <c r="GX567" s="76"/>
      <c r="GY567" s="76"/>
      <c r="GZ567" s="76"/>
      <c r="HA567" s="76"/>
      <c r="HB567" s="76"/>
      <c r="HC567" s="76"/>
      <c r="HD567" s="76"/>
      <c r="HE567" s="76"/>
      <c r="HF567" s="76"/>
      <c r="HG567" s="76"/>
      <c r="HH567" s="76"/>
      <c r="HI567" s="76"/>
      <c r="HJ567" s="76"/>
      <c r="HK567" s="76"/>
      <c r="HL567" s="76"/>
      <c r="HM567" s="76"/>
      <c r="HN567" s="76"/>
      <c r="HO567" s="76"/>
      <c r="HP567" s="76"/>
      <c r="HQ567" s="76"/>
      <c r="HR567" s="76"/>
      <c r="HS567" s="76"/>
      <c r="HT567" s="76"/>
      <c r="HU567" s="76"/>
      <c r="HV567" s="76"/>
      <c r="HW567" s="76"/>
      <c r="HX567" s="76"/>
      <c r="HY567" s="76"/>
      <c r="HZ567" s="76"/>
      <c r="IA567" s="76"/>
      <c r="IB567" s="76"/>
      <c r="IC567" s="76"/>
      <c r="ID567" s="76"/>
      <c r="IE567" s="76"/>
      <c r="IF567" s="76"/>
      <c r="IG567" s="76"/>
      <c r="IH567" s="76"/>
      <c r="II567" s="76"/>
      <c r="IJ567" s="76"/>
      <c r="IK567" s="76"/>
    </row>
    <row r="568" spans="1:245" s="125" customFormat="1">
      <c r="A568" s="19"/>
      <c r="B568" s="19"/>
      <c r="C568" s="19"/>
      <c r="D568" s="19"/>
      <c r="E568" s="89"/>
      <c r="F568" s="89"/>
      <c r="G568" s="19"/>
      <c r="H568" s="90"/>
      <c r="I568" s="90"/>
      <c r="J568" s="19"/>
      <c r="K568" s="19"/>
      <c r="L568" s="19"/>
      <c r="M568" s="19"/>
      <c r="N568" s="19"/>
      <c r="O568" s="19"/>
      <c r="P568" s="19"/>
      <c r="Q568" s="19"/>
      <c r="R568" s="141"/>
      <c r="S568" s="141"/>
      <c r="T568" s="141"/>
      <c r="U568" s="141"/>
      <c r="V568" s="141"/>
      <c r="W568" s="141"/>
      <c r="X568" s="141"/>
      <c r="Y568" s="141"/>
      <c r="Z568" s="19"/>
      <c r="AA568" s="601"/>
      <c r="AB568" s="601"/>
      <c r="AC568" s="136"/>
      <c r="AD568" s="118"/>
      <c r="AE568" s="118"/>
      <c r="AF568" s="118"/>
      <c r="AG568" s="118"/>
      <c r="AH568" s="118"/>
      <c r="AI568" s="118"/>
      <c r="AJ568" s="118"/>
      <c r="AK568" s="118"/>
      <c r="AL568" s="118"/>
      <c r="AM568" s="118"/>
      <c r="AN568" s="118"/>
      <c r="AO568" s="118"/>
      <c r="AP568" s="118"/>
      <c r="AQ568" s="118"/>
      <c r="AR568" s="118"/>
      <c r="AS568" s="118"/>
      <c r="AT568" s="118"/>
      <c r="AU568" s="601"/>
      <c r="AV568" s="601"/>
      <c r="AW568" s="118"/>
      <c r="AX568" s="118"/>
      <c r="AY568" s="118"/>
      <c r="AZ568" s="118"/>
      <c r="BA568" s="118"/>
      <c r="BB568" s="19"/>
      <c r="BC568" s="19"/>
      <c r="BQ568" s="12"/>
      <c r="BR568" s="12"/>
      <c r="BS568" s="12"/>
      <c r="BV568" s="76"/>
      <c r="BW568" s="76"/>
      <c r="BX568" s="76"/>
      <c r="BY568" s="76"/>
      <c r="BZ568" s="76"/>
      <c r="CA568" s="76"/>
      <c r="CB568" s="76"/>
      <c r="CC568" s="76"/>
      <c r="CD568" s="76"/>
      <c r="CE568" s="76"/>
      <c r="CF568" s="76"/>
      <c r="CG568" s="76"/>
      <c r="CH568" s="76"/>
      <c r="CI568" s="76"/>
      <c r="CJ568" s="76"/>
      <c r="CK568" s="76"/>
      <c r="CL568" s="76"/>
      <c r="CM568" s="76"/>
      <c r="CN568" s="76"/>
      <c r="CO568" s="76"/>
      <c r="CP568" s="76"/>
      <c r="CQ568" s="76"/>
      <c r="CR568" s="76"/>
      <c r="CS568" s="76"/>
      <c r="CT568" s="76"/>
      <c r="CU568" s="76"/>
      <c r="CV568" s="76"/>
      <c r="CW568" s="76"/>
      <c r="CX568" s="76"/>
      <c r="CY568" s="76"/>
      <c r="CZ568" s="76"/>
      <c r="DA568" s="76"/>
      <c r="DB568" s="76"/>
      <c r="DC568" s="76"/>
      <c r="DD568" s="76"/>
      <c r="DE568" s="76"/>
      <c r="DF568" s="76"/>
      <c r="DG568" s="76"/>
      <c r="DH568" s="76"/>
      <c r="DI568" s="76"/>
      <c r="DJ568" s="76"/>
      <c r="DK568" s="76"/>
      <c r="DL568" s="76"/>
      <c r="DM568" s="76"/>
      <c r="DN568" s="76"/>
      <c r="DO568" s="76"/>
      <c r="DP568" s="76"/>
      <c r="DQ568" s="76"/>
      <c r="DR568" s="76"/>
      <c r="DS568" s="76"/>
      <c r="DT568" s="76"/>
      <c r="DU568" s="76"/>
      <c r="DV568" s="76"/>
      <c r="DW568" s="76"/>
      <c r="DX568" s="76"/>
      <c r="DY568" s="76"/>
      <c r="DZ568" s="76"/>
      <c r="EA568" s="76"/>
      <c r="EB568" s="76"/>
      <c r="EC568" s="76"/>
      <c r="ED568" s="76"/>
      <c r="EE568" s="76"/>
      <c r="EF568" s="76"/>
      <c r="EG568" s="76"/>
      <c r="EH568" s="76"/>
      <c r="EI568" s="76"/>
      <c r="EJ568" s="76"/>
      <c r="EK568" s="76"/>
      <c r="EL568" s="76"/>
      <c r="EM568" s="76"/>
      <c r="EN568" s="76"/>
      <c r="EO568" s="76"/>
      <c r="EP568" s="76"/>
      <c r="EQ568" s="76"/>
      <c r="ER568" s="76"/>
      <c r="ES568" s="76"/>
      <c r="ET568" s="76"/>
      <c r="EU568" s="76"/>
      <c r="EV568" s="76"/>
      <c r="EW568" s="76"/>
      <c r="EX568" s="76"/>
      <c r="EY568" s="76"/>
      <c r="EZ568" s="76"/>
      <c r="FA568" s="76"/>
      <c r="FB568" s="76"/>
      <c r="FC568" s="76"/>
      <c r="FD568" s="76"/>
      <c r="FE568" s="76"/>
      <c r="FF568" s="76"/>
      <c r="FG568" s="76"/>
      <c r="FH568" s="76"/>
      <c r="FI568" s="76"/>
      <c r="FJ568" s="76"/>
      <c r="FK568" s="76"/>
      <c r="FL568" s="76"/>
      <c r="FM568" s="76"/>
      <c r="FN568" s="76"/>
      <c r="FO568" s="76"/>
      <c r="FP568" s="76"/>
      <c r="FQ568" s="76"/>
      <c r="FR568" s="76"/>
      <c r="FS568" s="76"/>
      <c r="FT568" s="76"/>
      <c r="FU568" s="76"/>
      <c r="FV568" s="76"/>
      <c r="FW568" s="76"/>
      <c r="FX568" s="76"/>
      <c r="FY568" s="76"/>
      <c r="FZ568" s="76"/>
      <c r="GA568" s="76"/>
      <c r="GB568" s="76"/>
      <c r="GC568" s="76"/>
      <c r="GD568" s="76"/>
      <c r="GE568" s="76"/>
      <c r="GF568" s="76"/>
      <c r="GG568" s="76"/>
      <c r="GH568" s="76"/>
      <c r="GI568" s="76"/>
      <c r="GJ568" s="76"/>
      <c r="GK568" s="76"/>
      <c r="GL568" s="76"/>
      <c r="GM568" s="76"/>
      <c r="GN568" s="76"/>
      <c r="GO568" s="76"/>
      <c r="GP568" s="76"/>
      <c r="GQ568" s="76"/>
      <c r="GR568" s="76"/>
      <c r="GS568" s="76"/>
      <c r="GT568" s="76"/>
      <c r="GU568" s="76"/>
      <c r="GV568" s="76"/>
      <c r="GW568" s="76"/>
      <c r="GX568" s="76"/>
      <c r="GY568" s="76"/>
      <c r="GZ568" s="76"/>
      <c r="HA568" s="76"/>
      <c r="HB568" s="76"/>
      <c r="HC568" s="76"/>
      <c r="HD568" s="76"/>
      <c r="HE568" s="76"/>
      <c r="HF568" s="76"/>
      <c r="HG568" s="76"/>
      <c r="HH568" s="76"/>
      <c r="HI568" s="76"/>
      <c r="HJ568" s="76"/>
      <c r="HK568" s="76"/>
      <c r="HL568" s="76"/>
      <c r="HM568" s="76"/>
      <c r="HN568" s="76"/>
      <c r="HO568" s="76"/>
      <c r="HP568" s="76"/>
      <c r="HQ568" s="76"/>
      <c r="HR568" s="76"/>
      <c r="HS568" s="76"/>
      <c r="HT568" s="76"/>
      <c r="HU568" s="76"/>
      <c r="HV568" s="76"/>
      <c r="HW568" s="76"/>
      <c r="HX568" s="76"/>
      <c r="HY568" s="76"/>
      <c r="HZ568" s="76"/>
      <c r="IA568" s="76"/>
      <c r="IB568" s="76"/>
      <c r="IC568" s="76"/>
      <c r="ID568" s="76"/>
      <c r="IE568" s="76"/>
      <c r="IF568" s="76"/>
      <c r="IG568" s="76"/>
      <c r="IH568" s="76"/>
      <c r="II568" s="76"/>
      <c r="IJ568" s="76"/>
      <c r="IK568" s="76"/>
    </row>
    <row r="569" spans="1:245" s="125" customFormat="1">
      <c r="A569" s="19"/>
      <c r="B569" s="19"/>
      <c r="C569" s="19"/>
      <c r="D569" s="19"/>
      <c r="E569" s="89"/>
      <c r="F569" s="89"/>
      <c r="G569" s="19"/>
      <c r="H569" s="90"/>
      <c r="I569" s="90"/>
      <c r="J569" s="19"/>
      <c r="K569" s="19"/>
      <c r="L569" s="19"/>
      <c r="M569" s="19"/>
      <c r="N569" s="19"/>
      <c r="O569" s="19"/>
      <c r="P569" s="19"/>
      <c r="Q569" s="19"/>
      <c r="R569" s="141"/>
      <c r="S569" s="141"/>
      <c r="T569" s="141"/>
      <c r="U569" s="141"/>
      <c r="V569" s="141"/>
      <c r="W569" s="141"/>
      <c r="X569" s="141"/>
      <c r="Y569" s="141"/>
      <c r="Z569" s="19"/>
      <c r="AA569" s="601"/>
      <c r="AB569" s="601"/>
      <c r="AC569" s="136"/>
      <c r="AD569" s="118"/>
      <c r="AE569" s="118"/>
      <c r="AF569" s="118"/>
      <c r="AG569" s="118"/>
      <c r="AH569" s="118"/>
      <c r="AI569" s="118"/>
      <c r="AJ569" s="118"/>
      <c r="AK569" s="118"/>
      <c r="AL569" s="118"/>
      <c r="AM569" s="118"/>
      <c r="AN569" s="118"/>
      <c r="AO569" s="118"/>
      <c r="AP569" s="118"/>
      <c r="AQ569" s="118"/>
      <c r="AR569" s="118"/>
      <c r="AS569" s="118"/>
      <c r="AT569" s="118"/>
      <c r="AU569" s="601"/>
      <c r="AV569" s="601"/>
      <c r="AW569" s="118"/>
      <c r="AX569" s="118"/>
      <c r="AY569" s="118"/>
      <c r="AZ569" s="118"/>
      <c r="BA569" s="118"/>
      <c r="BB569" s="19"/>
      <c r="BC569" s="19"/>
      <c r="BQ569" s="12"/>
      <c r="BR569" s="12"/>
      <c r="BS569" s="12"/>
      <c r="BV569" s="76"/>
      <c r="BW569" s="76"/>
      <c r="BX569" s="76"/>
      <c r="BY569" s="76"/>
      <c r="BZ569" s="76"/>
      <c r="CA569" s="76"/>
      <c r="CB569" s="76"/>
      <c r="CC569" s="76"/>
      <c r="CD569" s="76"/>
      <c r="CE569" s="76"/>
      <c r="CF569" s="76"/>
      <c r="CG569" s="76"/>
      <c r="CH569" s="76"/>
      <c r="CI569" s="76"/>
      <c r="CJ569" s="76"/>
      <c r="CK569" s="76"/>
      <c r="CL569" s="76"/>
      <c r="CM569" s="76"/>
      <c r="CN569" s="76"/>
      <c r="CO569" s="76"/>
      <c r="CP569" s="76"/>
      <c r="CQ569" s="76"/>
      <c r="CR569" s="76"/>
      <c r="CS569" s="76"/>
      <c r="CT569" s="76"/>
      <c r="CU569" s="76"/>
      <c r="CV569" s="76"/>
      <c r="CW569" s="76"/>
      <c r="CX569" s="76"/>
      <c r="CY569" s="76"/>
      <c r="CZ569" s="76"/>
      <c r="DA569" s="76"/>
      <c r="DB569" s="76"/>
      <c r="DC569" s="76"/>
      <c r="DD569" s="76"/>
      <c r="DE569" s="76"/>
      <c r="DF569" s="76"/>
      <c r="DG569" s="76"/>
      <c r="DH569" s="76"/>
      <c r="DI569" s="76"/>
      <c r="DJ569" s="76"/>
      <c r="DK569" s="76"/>
      <c r="DL569" s="76"/>
      <c r="DM569" s="76"/>
      <c r="DN569" s="76"/>
      <c r="DO569" s="76"/>
      <c r="DP569" s="76"/>
      <c r="DQ569" s="76"/>
      <c r="DR569" s="76"/>
      <c r="DS569" s="76"/>
      <c r="DT569" s="76"/>
      <c r="DU569" s="76"/>
      <c r="DV569" s="76"/>
      <c r="DW569" s="76"/>
      <c r="DX569" s="76"/>
      <c r="DY569" s="76"/>
      <c r="DZ569" s="76"/>
      <c r="EA569" s="76"/>
      <c r="EB569" s="76"/>
      <c r="EC569" s="76"/>
      <c r="ED569" s="76"/>
      <c r="EE569" s="76"/>
      <c r="EF569" s="76"/>
      <c r="EG569" s="76"/>
      <c r="EH569" s="76"/>
      <c r="EI569" s="76"/>
      <c r="EJ569" s="76"/>
      <c r="EK569" s="76"/>
      <c r="EL569" s="76"/>
      <c r="EM569" s="76"/>
      <c r="EN569" s="76"/>
      <c r="EO569" s="76"/>
      <c r="EP569" s="76"/>
      <c r="EQ569" s="76"/>
      <c r="ER569" s="76"/>
      <c r="ES569" s="76"/>
      <c r="ET569" s="76"/>
      <c r="EU569" s="76"/>
      <c r="EV569" s="76"/>
      <c r="EW569" s="76"/>
      <c r="EX569" s="76"/>
      <c r="EY569" s="76"/>
      <c r="EZ569" s="76"/>
      <c r="FA569" s="76"/>
      <c r="FB569" s="76"/>
      <c r="FC569" s="76"/>
      <c r="FD569" s="76"/>
      <c r="FE569" s="76"/>
      <c r="FF569" s="76"/>
      <c r="FG569" s="76"/>
      <c r="FH569" s="76"/>
      <c r="FI569" s="76"/>
      <c r="FJ569" s="76"/>
      <c r="FK569" s="76"/>
      <c r="FL569" s="76"/>
      <c r="FM569" s="76"/>
      <c r="FN569" s="76"/>
      <c r="FO569" s="76"/>
      <c r="FP569" s="76"/>
      <c r="FQ569" s="76"/>
      <c r="FR569" s="76"/>
      <c r="FS569" s="76"/>
      <c r="FT569" s="76"/>
      <c r="FU569" s="76"/>
      <c r="FV569" s="76"/>
      <c r="FW569" s="76"/>
      <c r="FX569" s="76"/>
      <c r="FY569" s="76"/>
      <c r="FZ569" s="76"/>
      <c r="GA569" s="76"/>
      <c r="GB569" s="76"/>
      <c r="GC569" s="76"/>
      <c r="GD569" s="76"/>
      <c r="GE569" s="76"/>
      <c r="GF569" s="76"/>
      <c r="GG569" s="76"/>
      <c r="GH569" s="76"/>
      <c r="GI569" s="76"/>
      <c r="GJ569" s="76"/>
      <c r="GK569" s="76"/>
      <c r="GL569" s="76"/>
      <c r="GM569" s="76"/>
      <c r="GN569" s="76"/>
      <c r="GO569" s="76"/>
      <c r="GP569" s="76"/>
      <c r="GQ569" s="76"/>
      <c r="GR569" s="76"/>
      <c r="GS569" s="76"/>
      <c r="GT569" s="76"/>
      <c r="GU569" s="76"/>
      <c r="GV569" s="76"/>
      <c r="GW569" s="76"/>
      <c r="GX569" s="76"/>
      <c r="GY569" s="76"/>
      <c r="GZ569" s="76"/>
      <c r="HA569" s="76"/>
      <c r="HB569" s="76"/>
      <c r="HC569" s="76"/>
      <c r="HD569" s="76"/>
      <c r="HE569" s="76"/>
      <c r="HF569" s="76"/>
      <c r="HG569" s="76"/>
      <c r="HH569" s="76"/>
      <c r="HI569" s="76"/>
      <c r="HJ569" s="76"/>
      <c r="HK569" s="76"/>
      <c r="HL569" s="76"/>
      <c r="HM569" s="76"/>
      <c r="HN569" s="76"/>
      <c r="HO569" s="76"/>
      <c r="HP569" s="76"/>
      <c r="HQ569" s="76"/>
      <c r="HR569" s="76"/>
      <c r="HS569" s="76"/>
      <c r="HT569" s="76"/>
      <c r="HU569" s="76"/>
      <c r="HV569" s="76"/>
      <c r="HW569" s="76"/>
      <c r="HX569" s="76"/>
      <c r="HY569" s="76"/>
      <c r="HZ569" s="76"/>
      <c r="IA569" s="76"/>
      <c r="IB569" s="76"/>
      <c r="IC569" s="76"/>
      <c r="ID569" s="76"/>
      <c r="IE569" s="76"/>
      <c r="IF569" s="76"/>
      <c r="IG569" s="76"/>
      <c r="IH569" s="76"/>
      <c r="II569" s="76"/>
      <c r="IJ569" s="76"/>
      <c r="IK569" s="76"/>
    </row>
    <row r="570" spans="1:245" s="125" customFormat="1">
      <c r="A570" s="19"/>
      <c r="B570" s="19"/>
      <c r="C570" s="19"/>
      <c r="D570" s="19"/>
      <c r="E570" s="89"/>
      <c r="F570" s="89"/>
      <c r="G570" s="19"/>
      <c r="H570" s="90"/>
      <c r="I570" s="90"/>
      <c r="J570" s="19"/>
      <c r="K570" s="19"/>
      <c r="L570" s="19"/>
      <c r="M570" s="19"/>
      <c r="N570" s="19"/>
      <c r="O570" s="19"/>
      <c r="P570" s="19"/>
      <c r="Q570" s="19"/>
      <c r="R570" s="141"/>
      <c r="S570" s="141"/>
      <c r="T570" s="141"/>
      <c r="U570" s="141"/>
      <c r="V570" s="141"/>
      <c r="W570" s="141"/>
      <c r="X570" s="141"/>
      <c r="Y570" s="141"/>
      <c r="Z570" s="19"/>
      <c r="AA570" s="601"/>
      <c r="AB570" s="601"/>
      <c r="AC570" s="136"/>
      <c r="AD570" s="118"/>
      <c r="AE570" s="118"/>
      <c r="AF570" s="118"/>
      <c r="AG570" s="118"/>
      <c r="AH570" s="118"/>
      <c r="AI570" s="118"/>
      <c r="AJ570" s="118"/>
      <c r="AK570" s="118"/>
      <c r="AL570" s="118"/>
      <c r="AM570" s="118"/>
      <c r="AN570" s="118"/>
      <c r="AO570" s="118"/>
      <c r="AP570" s="118"/>
      <c r="AQ570" s="118"/>
      <c r="AR570" s="118"/>
      <c r="AS570" s="118"/>
      <c r="AT570" s="118"/>
      <c r="AU570" s="601"/>
      <c r="AV570" s="601"/>
      <c r="AW570" s="118"/>
      <c r="AX570" s="118"/>
      <c r="AY570" s="118"/>
      <c r="AZ570" s="118"/>
      <c r="BA570" s="118"/>
      <c r="BB570" s="19"/>
      <c r="BC570" s="19"/>
      <c r="BQ570" s="12"/>
      <c r="BR570" s="12"/>
      <c r="BS570" s="12"/>
      <c r="BV570" s="76"/>
      <c r="BW570" s="76"/>
      <c r="BX570" s="76"/>
      <c r="BY570" s="76"/>
      <c r="BZ570" s="76"/>
      <c r="CA570" s="76"/>
      <c r="CB570" s="76"/>
      <c r="CC570" s="76"/>
      <c r="CD570" s="76"/>
      <c r="CE570" s="76"/>
      <c r="CF570" s="76"/>
      <c r="CG570" s="76"/>
      <c r="CH570" s="76"/>
      <c r="CI570" s="76"/>
      <c r="CJ570" s="76"/>
      <c r="CK570" s="76"/>
      <c r="CL570" s="76"/>
      <c r="CM570" s="76"/>
      <c r="CN570" s="76"/>
      <c r="CO570" s="76"/>
      <c r="CP570" s="76"/>
      <c r="CQ570" s="76"/>
      <c r="CR570" s="76"/>
      <c r="CS570" s="76"/>
      <c r="CT570" s="76"/>
      <c r="CU570" s="76"/>
      <c r="CV570" s="76"/>
      <c r="CW570" s="76"/>
      <c r="CX570" s="76"/>
      <c r="CY570" s="76"/>
      <c r="CZ570" s="76"/>
      <c r="DA570" s="76"/>
      <c r="DB570" s="76"/>
      <c r="DC570" s="76"/>
      <c r="DD570" s="76"/>
      <c r="DE570" s="76"/>
      <c r="DF570" s="76"/>
      <c r="DG570" s="76"/>
      <c r="DH570" s="76"/>
      <c r="DI570" s="76"/>
      <c r="DJ570" s="76"/>
      <c r="DK570" s="76"/>
      <c r="DL570" s="76"/>
      <c r="DM570" s="76"/>
      <c r="DN570" s="76"/>
      <c r="DO570" s="76"/>
      <c r="DP570" s="76"/>
      <c r="DQ570" s="76"/>
      <c r="DR570" s="76"/>
      <c r="DS570" s="76"/>
      <c r="DT570" s="76"/>
      <c r="DU570" s="76"/>
      <c r="DV570" s="76"/>
      <c r="DW570" s="76"/>
      <c r="DX570" s="76"/>
      <c r="DY570" s="76"/>
      <c r="DZ570" s="76"/>
      <c r="EA570" s="76"/>
      <c r="EB570" s="76"/>
      <c r="EC570" s="76"/>
      <c r="ED570" s="76"/>
      <c r="EE570" s="76"/>
      <c r="EF570" s="76"/>
      <c r="EG570" s="76"/>
      <c r="EH570" s="76"/>
      <c r="EI570" s="76"/>
      <c r="EJ570" s="76"/>
      <c r="EK570" s="76"/>
      <c r="EL570" s="76"/>
      <c r="EM570" s="76"/>
      <c r="EN570" s="76"/>
      <c r="EO570" s="76"/>
      <c r="EP570" s="76"/>
      <c r="EQ570" s="76"/>
      <c r="ER570" s="76"/>
      <c r="ES570" s="76"/>
      <c r="ET570" s="76"/>
      <c r="EU570" s="76"/>
      <c r="EV570" s="76"/>
      <c r="EW570" s="76"/>
      <c r="EX570" s="76"/>
      <c r="EY570" s="76"/>
      <c r="EZ570" s="76"/>
      <c r="FA570" s="76"/>
      <c r="FB570" s="76"/>
      <c r="FC570" s="76"/>
      <c r="FD570" s="76"/>
      <c r="FE570" s="76"/>
      <c r="FF570" s="76"/>
      <c r="FG570" s="76"/>
      <c r="FH570" s="76"/>
      <c r="FI570" s="76"/>
      <c r="FJ570" s="76"/>
      <c r="FK570" s="76"/>
      <c r="FL570" s="76"/>
      <c r="FM570" s="76"/>
      <c r="FN570" s="76"/>
      <c r="FO570" s="76"/>
      <c r="FP570" s="76"/>
      <c r="FQ570" s="76"/>
      <c r="FR570" s="76"/>
      <c r="FS570" s="76"/>
      <c r="FT570" s="76"/>
      <c r="FU570" s="76"/>
      <c r="FV570" s="76"/>
      <c r="FW570" s="76"/>
      <c r="FX570" s="76"/>
      <c r="FY570" s="76"/>
      <c r="FZ570" s="76"/>
      <c r="GA570" s="76"/>
      <c r="GB570" s="76"/>
      <c r="GC570" s="76"/>
      <c r="GD570" s="76"/>
      <c r="GE570" s="76"/>
      <c r="GF570" s="76"/>
      <c r="GG570" s="76"/>
      <c r="GH570" s="76"/>
      <c r="GI570" s="76"/>
      <c r="GJ570" s="76"/>
      <c r="GK570" s="76"/>
      <c r="GL570" s="76"/>
      <c r="GM570" s="76"/>
      <c r="GN570" s="76"/>
      <c r="GO570" s="76"/>
      <c r="GP570" s="76"/>
      <c r="GQ570" s="76"/>
      <c r="GR570" s="76"/>
      <c r="GS570" s="76"/>
      <c r="GT570" s="76"/>
      <c r="GU570" s="76"/>
      <c r="GV570" s="76"/>
      <c r="GW570" s="76"/>
      <c r="GX570" s="76"/>
      <c r="GY570" s="76"/>
      <c r="GZ570" s="76"/>
      <c r="HA570" s="76"/>
      <c r="HB570" s="76"/>
      <c r="HC570" s="76"/>
      <c r="HD570" s="76"/>
      <c r="HE570" s="76"/>
      <c r="HF570" s="76"/>
      <c r="HG570" s="76"/>
      <c r="HH570" s="76"/>
      <c r="HI570" s="76"/>
      <c r="HJ570" s="76"/>
      <c r="HK570" s="76"/>
      <c r="HL570" s="76"/>
      <c r="HM570" s="76"/>
      <c r="HN570" s="76"/>
      <c r="HO570" s="76"/>
      <c r="HP570" s="76"/>
      <c r="HQ570" s="76"/>
      <c r="HR570" s="76"/>
      <c r="HS570" s="76"/>
      <c r="HT570" s="76"/>
      <c r="HU570" s="76"/>
      <c r="HV570" s="76"/>
      <c r="HW570" s="76"/>
      <c r="HX570" s="76"/>
      <c r="HY570" s="76"/>
      <c r="HZ570" s="76"/>
      <c r="IA570" s="76"/>
      <c r="IB570" s="76"/>
      <c r="IC570" s="76"/>
      <c r="ID570" s="76"/>
      <c r="IE570" s="76"/>
      <c r="IF570" s="76"/>
      <c r="IG570" s="76"/>
      <c r="IH570" s="76"/>
      <c r="II570" s="76"/>
      <c r="IJ570" s="76"/>
      <c r="IK570" s="76"/>
    </row>
    <row r="571" spans="1:245" s="125" customFormat="1">
      <c r="A571" s="19"/>
      <c r="B571" s="19"/>
      <c r="C571" s="19"/>
      <c r="D571" s="19"/>
      <c r="E571" s="89"/>
      <c r="F571" s="89"/>
      <c r="G571" s="19"/>
      <c r="H571" s="90"/>
      <c r="I571" s="90"/>
      <c r="J571" s="19"/>
      <c r="K571" s="19"/>
      <c r="L571" s="19"/>
      <c r="M571" s="19"/>
      <c r="N571" s="19"/>
      <c r="O571" s="19"/>
      <c r="P571" s="19"/>
      <c r="Q571" s="19"/>
      <c r="R571" s="141"/>
      <c r="S571" s="141"/>
      <c r="T571" s="141"/>
      <c r="U571" s="141"/>
      <c r="V571" s="141"/>
      <c r="W571" s="141"/>
      <c r="X571" s="141"/>
      <c r="Y571" s="141"/>
      <c r="Z571" s="19"/>
      <c r="AA571" s="601"/>
      <c r="AB571" s="601"/>
      <c r="AC571" s="136"/>
      <c r="AD571" s="118"/>
      <c r="AE571" s="118"/>
      <c r="AF571" s="118"/>
      <c r="AG571" s="118"/>
      <c r="AH571" s="118"/>
      <c r="AI571" s="118"/>
      <c r="AJ571" s="118"/>
      <c r="AK571" s="118"/>
      <c r="AL571" s="118"/>
      <c r="AM571" s="118"/>
      <c r="AN571" s="118"/>
      <c r="AO571" s="118"/>
      <c r="AP571" s="118"/>
      <c r="AQ571" s="118"/>
      <c r="AR571" s="118"/>
      <c r="AS571" s="118"/>
      <c r="AT571" s="118"/>
      <c r="AU571" s="601"/>
      <c r="AV571" s="601"/>
      <c r="AW571" s="118"/>
      <c r="AX571" s="118"/>
      <c r="AY571" s="118"/>
      <c r="AZ571" s="118"/>
      <c r="BA571" s="118"/>
      <c r="BB571" s="19"/>
      <c r="BC571" s="19"/>
      <c r="BQ571" s="12"/>
      <c r="BR571" s="12"/>
      <c r="BS571" s="12"/>
      <c r="BV571" s="76"/>
      <c r="BW571" s="76"/>
      <c r="BX571" s="76"/>
      <c r="BY571" s="76"/>
      <c r="BZ571" s="76"/>
      <c r="CA571" s="76"/>
      <c r="CB571" s="76"/>
      <c r="CC571" s="76"/>
      <c r="CD571" s="76"/>
      <c r="CE571" s="76"/>
      <c r="CF571" s="76"/>
      <c r="CG571" s="76"/>
      <c r="CH571" s="76"/>
      <c r="CI571" s="76"/>
      <c r="CJ571" s="76"/>
      <c r="CK571" s="76"/>
      <c r="CL571" s="76"/>
      <c r="CM571" s="76"/>
      <c r="CN571" s="76"/>
      <c r="CO571" s="76"/>
      <c r="CP571" s="76"/>
      <c r="CQ571" s="76"/>
      <c r="CR571" s="76"/>
      <c r="CS571" s="76"/>
      <c r="CT571" s="76"/>
      <c r="CU571" s="76"/>
      <c r="CV571" s="76"/>
      <c r="CW571" s="76"/>
      <c r="CX571" s="76"/>
      <c r="CY571" s="76"/>
      <c r="CZ571" s="76"/>
      <c r="DA571" s="76"/>
      <c r="DB571" s="76"/>
      <c r="DC571" s="76"/>
      <c r="DD571" s="76"/>
      <c r="DE571" s="76"/>
      <c r="DF571" s="76"/>
      <c r="DG571" s="76"/>
      <c r="DH571" s="76"/>
      <c r="DI571" s="76"/>
      <c r="DJ571" s="76"/>
      <c r="DK571" s="76"/>
      <c r="DL571" s="76"/>
      <c r="DM571" s="76"/>
      <c r="DN571" s="76"/>
      <c r="DO571" s="76"/>
      <c r="DP571" s="76"/>
      <c r="DQ571" s="76"/>
      <c r="DR571" s="76"/>
      <c r="DS571" s="76"/>
      <c r="DT571" s="76"/>
      <c r="DU571" s="76"/>
      <c r="DV571" s="76"/>
      <c r="DW571" s="76"/>
      <c r="DX571" s="76"/>
      <c r="DY571" s="76"/>
      <c r="DZ571" s="76"/>
      <c r="EA571" s="76"/>
      <c r="EB571" s="76"/>
      <c r="EC571" s="76"/>
      <c r="ED571" s="76"/>
      <c r="EE571" s="76"/>
      <c r="EF571" s="76"/>
      <c r="EG571" s="76"/>
      <c r="EH571" s="76"/>
      <c r="EI571" s="76"/>
      <c r="EJ571" s="76"/>
      <c r="EK571" s="76"/>
      <c r="EL571" s="76"/>
      <c r="EM571" s="76"/>
      <c r="EN571" s="76"/>
      <c r="EO571" s="76"/>
      <c r="EP571" s="76"/>
      <c r="EQ571" s="76"/>
      <c r="ER571" s="76"/>
      <c r="ES571" s="76"/>
      <c r="ET571" s="76"/>
      <c r="EU571" s="76"/>
      <c r="EV571" s="76"/>
      <c r="EW571" s="76"/>
      <c r="EX571" s="76"/>
      <c r="EY571" s="76"/>
      <c r="EZ571" s="76"/>
      <c r="FA571" s="76"/>
      <c r="FB571" s="76"/>
      <c r="FC571" s="76"/>
      <c r="FD571" s="76"/>
      <c r="FE571" s="76"/>
      <c r="FF571" s="76"/>
      <c r="FG571" s="76"/>
      <c r="FH571" s="76"/>
      <c r="FI571" s="76"/>
      <c r="FJ571" s="76"/>
      <c r="FK571" s="76"/>
      <c r="FL571" s="76"/>
      <c r="FM571" s="76"/>
      <c r="FN571" s="76"/>
      <c r="FO571" s="76"/>
      <c r="FP571" s="76"/>
      <c r="FQ571" s="76"/>
      <c r="FR571" s="76"/>
      <c r="FS571" s="76"/>
      <c r="FT571" s="76"/>
      <c r="FU571" s="76"/>
      <c r="FV571" s="76"/>
      <c r="FW571" s="76"/>
      <c r="FX571" s="76"/>
      <c r="FY571" s="76"/>
      <c r="FZ571" s="76"/>
      <c r="GA571" s="76"/>
      <c r="GB571" s="76"/>
      <c r="GC571" s="76"/>
      <c r="GD571" s="76"/>
      <c r="GE571" s="76"/>
      <c r="GF571" s="76"/>
      <c r="GG571" s="76"/>
      <c r="GH571" s="76"/>
      <c r="GI571" s="76"/>
      <c r="GJ571" s="76"/>
      <c r="GK571" s="76"/>
      <c r="GL571" s="76"/>
      <c r="GM571" s="76"/>
      <c r="GN571" s="76"/>
      <c r="GO571" s="76"/>
      <c r="GP571" s="76"/>
      <c r="GQ571" s="76"/>
      <c r="GR571" s="76"/>
      <c r="GS571" s="76"/>
      <c r="GT571" s="76"/>
      <c r="GU571" s="76"/>
      <c r="GV571" s="76"/>
      <c r="GW571" s="76"/>
      <c r="GX571" s="76"/>
      <c r="GY571" s="76"/>
      <c r="GZ571" s="76"/>
      <c r="HA571" s="76"/>
      <c r="HB571" s="76"/>
      <c r="HC571" s="76"/>
      <c r="HD571" s="76"/>
      <c r="HE571" s="76"/>
      <c r="HF571" s="76"/>
      <c r="HG571" s="76"/>
      <c r="HH571" s="76"/>
      <c r="HI571" s="76"/>
      <c r="HJ571" s="76"/>
      <c r="HK571" s="76"/>
      <c r="HL571" s="76"/>
      <c r="HM571" s="76"/>
      <c r="HN571" s="76"/>
      <c r="HO571" s="76"/>
      <c r="HP571" s="76"/>
      <c r="HQ571" s="76"/>
      <c r="HR571" s="76"/>
      <c r="HS571" s="76"/>
      <c r="HT571" s="76"/>
      <c r="HU571" s="76"/>
      <c r="HV571" s="76"/>
      <c r="HW571" s="76"/>
      <c r="HX571" s="76"/>
      <c r="HY571" s="76"/>
      <c r="HZ571" s="76"/>
      <c r="IA571" s="76"/>
      <c r="IB571" s="76"/>
      <c r="IC571" s="76"/>
      <c r="ID571" s="76"/>
      <c r="IE571" s="76"/>
      <c r="IF571" s="76"/>
      <c r="IG571" s="76"/>
      <c r="IH571" s="76"/>
      <c r="II571" s="76"/>
      <c r="IJ571" s="76"/>
      <c r="IK571" s="76"/>
    </row>
    <row r="572" spans="1:245" s="125" customFormat="1">
      <c r="A572" s="19"/>
      <c r="B572" s="19"/>
      <c r="C572" s="19"/>
      <c r="D572" s="19"/>
      <c r="E572" s="89"/>
      <c r="F572" s="89"/>
      <c r="G572" s="19"/>
      <c r="H572" s="90"/>
      <c r="I572" s="90"/>
      <c r="J572" s="19"/>
      <c r="K572" s="19"/>
      <c r="L572" s="19"/>
      <c r="M572" s="19"/>
      <c r="N572" s="19"/>
      <c r="O572" s="19"/>
      <c r="P572" s="19"/>
      <c r="Q572" s="19"/>
      <c r="R572" s="141"/>
      <c r="S572" s="141"/>
      <c r="T572" s="141"/>
      <c r="U572" s="141"/>
      <c r="V572" s="141"/>
      <c r="W572" s="141"/>
      <c r="X572" s="141"/>
      <c r="Y572" s="141"/>
      <c r="Z572" s="19"/>
      <c r="AA572" s="601"/>
      <c r="AB572" s="601"/>
      <c r="AC572" s="118"/>
      <c r="AD572" s="118"/>
      <c r="AE572" s="118"/>
      <c r="AF572" s="118"/>
      <c r="AG572" s="118"/>
      <c r="AH572" s="118"/>
      <c r="AI572" s="118"/>
      <c r="AJ572" s="118"/>
      <c r="AK572" s="118"/>
      <c r="AL572" s="118"/>
      <c r="AM572" s="118"/>
      <c r="AN572" s="118"/>
      <c r="AO572" s="118"/>
      <c r="AP572" s="118"/>
      <c r="AQ572" s="118"/>
      <c r="AR572" s="118"/>
      <c r="AS572" s="118"/>
      <c r="AT572" s="118"/>
      <c r="AU572" s="601"/>
      <c r="AV572" s="601"/>
      <c r="AW572" s="118"/>
      <c r="AX572" s="118"/>
      <c r="AY572" s="118"/>
      <c r="AZ572" s="118"/>
      <c r="BA572" s="118"/>
      <c r="BB572" s="19"/>
      <c r="BC572" s="19"/>
      <c r="BQ572" s="12"/>
      <c r="BR572" s="12"/>
      <c r="BS572" s="12"/>
      <c r="BV572" s="76"/>
      <c r="BW572" s="76"/>
      <c r="BX572" s="76"/>
      <c r="BY572" s="76"/>
      <c r="BZ572" s="76"/>
      <c r="CA572" s="76"/>
      <c r="CB572" s="76"/>
      <c r="CC572" s="76"/>
      <c r="CD572" s="76"/>
      <c r="CE572" s="76"/>
      <c r="CF572" s="76"/>
      <c r="CG572" s="76"/>
      <c r="CH572" s="76"/>
      <c r="CI572" s="76"/>
      <c r="CJ572" s="76"/>
      <c r="CK572" s="76"/>
      <c r="CL572" s="76"/>
      <c r="CM572" s="76"/>
      <c r="CN572" s="76"/>
      <c r="CO572" s="76"/>
      <c r="CP572" s="76"/>
      <c r="CQ572" s="76"/>
      <c r="CR572" s="76"/>
      <c r="CS572" s="76"/>
      <c r="CT572" s="76"/>
      <c r="CU572" s="76"/>
      <c r="CV572" s="76"/>
      <c r="CW572" s="76"/>
      <c r="CX572" s="76"/>
      <c r="CY572" s="76"/>
      <c r="CZ572" s="76"/>
      <c r="DA572" s="76"/>
      <c r="DB572" s="76"/>
      <c r="DC572" s="76"/>
      <c r="DD572" s="76"/>
      <c r="DE572" s="76"/>
      <c r="DF572" s="76"/>
      <c r="DG572" s="76"/>
      <c r="DH572" s="76"/>
      <c r="DI572" s="76"/>
      <c r="DJ572" s="76"/>
      <c r="DK572" s="76"/>
      <c r="DL572" s="76"/>
      <c r="DM572" s="76"/>
      <c r="DN572" s="76"/>
      <c r="DO572" s="76"/>
      <c r="DP572" s="76"/>
      <c r="DQ572" s="76"/>
      <c r="DR572" s="76"/>
      <c r="DS572" s="76"/>
      <c r="DT572" s="76"/>
      <c r="DU572" s="76"/>
      <c r="DV572" s="76"/>
      <c r="DW572" s="76"/>
      <c r="DX572" s="76"/>
      <c r="DY572" s="76"/>
      <c r="DZ572" s="76"/>
      <c r="EA572" s="76"/>
      <c r="EB572" s="76"/>
      <c r="EC572" s="76"/>
      <c r="ED572" s="76"/>
      <c r="EE572" s="76"/>
      <c r="EF572" s="76"/>
      <c r="EG572" s="76"/>
      <c r="EH572" s="76"/>
      <c r="EI572" s="76"/>
      <c r="EJ572" s="76"/>
      <c r="EK572" s="76"/>
      <c r="EL572" s="76"/>
      <c r="EM572" s="76"/>
      <c r="EN572" s="76"/>
      <c r="EO572" s="76"/>
      <c r="EP572" s="76"/>
      <c r="EQ572" s="76"/>
      <c r="ER572" s="76"/>
      <c r="ES572" s="76"/>
      <c r="ET572" s="76"/>
      <c r="EU572" s="76"/>
      <c r="EV572" s="76"/>
      <c r="EW572" s="76"/>
      <c r="EX572" s="76"/>
      <c r="EY572" s="76"/>
      <c r="EZ572" s="76"/>
      <c r="FA572" s="76"/>
      <c r="FB572" s="76"/>
      <c r="FC572" s="76"/>
      <c r="FD572" s="76"/>
      <c r="FE572" s="76"/>
      <c r="FF572" s="76"/>
      <c r="FG572" s="76"/>
      <c r="FH572" s="76"/>
      <c r="FI572" s="76"/>
      <c r="FJ572" s="76"/>
      <c r="FK572" s="76"/>
      <c r="FL572" s="76"/>
      <c r="FM572" s="76"/>
      <c r="FN572" s="76"/>
      <c r="FO572" s="76"/>
      <c r="FP572" s="76"/>
      <c r="FQ572" s="76"/>
      <c r="FR572" s="76"/>
      <c r="FS572" s="76"/>
      <c r="FT572" s="76"/>
      <c r="FU572" s="76"/>
      <c r="FV572" s="76"/>
      <c r="FW572" s="76"/>
      <c r="FX572" s="76"/>
      <c r="FY572" s="76"/>
      <c r="FZ572" s="76"/>
      <c r="GA572" s="76"/>
      <c r="GB572" s="76"/>
      <c r="GC572" s="76"/>
      <c r="GD572" s="76"/>
      <c r="GE572" s="76"/>
      <c r="GF572" s="76"/>
      <c r="GG572" s="76"/>
      <c r="GH572" s="76"/>
      <c r="GI572" s="76"/>
      <c r="GJ572" s="76"/>
      <c r="GK572" s="76"/>
      <c r="GL572" s="76"/>
      <c r="GM572" s="76"/>
      <c r="GN572" s="76"/>
      <c r="GO572" s="76"/>
      <c r="GP572" s="76"/>
      <c r="GQ572" s="76"/>
      <c r="GR572" s="76"/>
      <c r="GS572" s="76"/>
      <c r="GT572" s="76"/>
      <c r="GU572" s="76"/>
      <c r="GV572" s="76"/>
      <c r="GW572" s="76"/>
      <c r="GX572" s="76"/>
      <c r="GY572" s="76"/>
      <c r="GZ572" s="76"/>
      <c r="HA572" s="76"/>
      <c r="HB572" s="76"/>
      <c r="HC572" s="76"/>
      <c r="HD572" s="76"/>
      <c r="HE572" s="76"/>
      <c r="HF572" s="76"/>
      <c r="HG572" s="76"/>
      <c r="HH572" s="76"/>
      <c r="HI572" s="76"/>
      <c r="HJ572" s="76"/>
      <c r="HK572" s="76"/>
      <c r="HL572" s="76"/>
      <c r="HM572" s="76"/>
      <c r="HN572" s="76"/>
      <c r="HO572" s="76"/>
      <c r="HP572" s="76"/>
      <c r="HQ572" s="76"/>
      <c r="HR572" s="76"/>
      <c r="HS572" s="76"/>
      <c r="HT572" s="76"/>
      <c r="HU572" s="76"/>
      <c r="HV572" s="76"/>
      <c r="HW572" s="76"/>
      <c r="HX572" s="76"/>
      <c r="HY572" s="76"/>
      <c r="HZ572" s="76"/>
      <c r="IA572" s="76"/>
      <c r="IB572" s="76"/>
      <c r="IC572" s="76"/>
      <c r="ID572" s="76"/>
      <c r="IE572" s="76"/>
      <c r="IF572" s="76"/>
      <c r="IG572" s="76"/>
      <c r="IH572" s="76"/>
      <c r="II572" s="76"/>
      <c r="IJ572" s="76"/>
      <c r="IK572" s="76"/>
    </row>
    <row r="573" spans="1:245" s="125" customFormat="1">
      <c r="A573" s="19"/>
      <c r="B573" s="19"/>
      <c r="C573" s="19"/>
      <c r="D573" s="19"/>
      <c r="E573" s="89"/>
      <c r="F573" s="89"/>
      <c r="G573" s="19"/>
      <c r="H573" s="90"/>
      <c r="I573" s="90"/>
      <c r="J573" s="19"/>
      <c r="K573" s="19"/>
      <c r="L573" s="19"/>
      <c r="M573" s="19"/>
      <c r="N573" s="19"/>
      <c r="O573" s="19"/>
      <c r="P573" s="19"/>
      <c r="Q573" s="19"/>
      <c r="R573" s="141"/>
      <c r="S573" s="141"/>
      <c r="T573" s="141"/>
      <c r="U573" s="141"/>
      <c r="V573" s="141"/>
      <c r="W573" s="141"/>
      <c r="X573" s="141"/>
      <c r="Y573" s="141"/>
      <c r="Z573" s="19"/>
      <c r="AA573" s="601"/>
      <c r="AB573" s="601"/>
      <c r="AC573" s="118"/>
      <c r="AD573" s="118"/>
      <c r="AE573" s="118"/>
      <c r="AF573" s="118"/>
      <c r="AG573" s="118"/>
      <c r="AH573" s="118"/>
      <c r="AI573" s="118"/>
      <c r="AJ573" s="118"/>
      <c r="AK573" s="118"/>
      <c r="AL573" s="118"/>
      <c r="AM573" s="118"/>
      <c r="AN573" s="118"/>
      <c r="AO573" s="118"/>
      <c r="AP573" s="118"/>
      <c r="AQ573" s="118"/>
      <c r="AR573" s="118"/>
      <c r="AS573" s="118"/>
      <c r="AT573" s="118"/>
      <c r="AU573" s="601"/>
      <c r="AV573" s="601"/>
      <c r="AW573" s="118"/>
      <c r="AX573" s="118"/>
      <c r="AY573" s="118"/>
      <c r="AZ573" s="118"/>
      <c r="BA573" s="118"/>
      <c r="BB573" s="19"/>
      <c r="BC573" s="19"/>
      <c r="BQ573" s="12"/>
      <c r="BR573" s="12"/>
      <c r="BS573" s="12"/>
      <c r="BV573" s="76"/>
      <c r="BW573" s="76"/>
      <c r="BX573" s="76"/>
      <c r="BY573" s="76"/>
      <c r="BZ573" s="76"/>
      <c r="CA573" s="76"/>
      <c r="CB573" s="76"/>
      <c r="CC573" s="76"/>
      <c r="CD573" s="76"/>
      <c r="CE573" s="76"/>
      <c r="CF573" s="76"/>
      <c r="CG573" s="76"/>
      <c r="CH573" s="76"/>
      <c r="CI573" s="76"/>
      <c r="CJ573" s="76"/>
      <c r="CK573" s="76"/>
      <c r="CL573" s="76"/>
      <c r="CM573" s="76"/>
      <c r="CN573" s="76"/>
      <c r="CO573" s="76"/>
      <c r="CP573" s="76"/>
      <c r="CQ573" s="76"/>
      <c r="CR573" s="76"/>
      <c r="CS573" s="76"/>
      <c r="CT573" s="76"/>
      <c r="CU573" s="76"/>
      <c r="CV573" s="76"/>
      <c r="CW573" s="76"/>
      <c r="CX573" s="76"/>
      <c r="CY573" s="76"/>
      <c r="CZ573" s="76"/>
      <c r="DA573" s="76"/>
      <c r="DB573" s="76"/>
      <c r="DC573" s="76"/>
      <c r="DD573" s="76"/>
      <c r="DE573" s="76"/>
      <c r="DF573" s="76"/>
      <c r="DG573" s="76"/>
      <c r="DH573" s="76"/>
      <c r="DI573" s="76"/>
      <c r="DJ573" s="76"/>
      <c r="DK573" s="76"/>
      <c r="DL573" s="76"/>
      <c r="DM573" s="76"/>
      <c r="DN573" s="76"/>
      <c r="DO573" s="76"/>
      <c r="DP573" s="76"/>
      <c r="DQ573" s="76"/>
      <c r="DR573" s="76"/>
      <c r="DS573" s="76"/>
      <c r="DT573" s="76"/>
      <c r="DU573" s="76"/>
      <c r="DV573" s="76"/>
      <c r="DW573" s="76"/>
      <c r="DX573" s="76"/>
      <c r="DY573" s="76"/>
      <c r="DZ573" s="76"/>
      <c r="EA573" s="76"/>
      <c r="EB573" s="76"/>
      <c r="EC573" s="76"/>
      <c r="ED573" s="76"/>
      <c r="EE573" s="76"/>
      <c r="EF573" s="76"/>
      <c r="EG573" s="76"/>
      <c r="EH573" s="76"/>
      <c r="EI573" s="76"/>
      <c r="EJ573" s="76"/>
      <c r="EK573" s="76"/>
      <c r="EL573" s="76"/>
      <c r="EM573" s="76"/>
      <c r="EN573" s="76"/>
      <c r="EO573" s="76"/>
      <c r="EP573" s="76"/>
      <c r="EQ573" s="76"/>
      <c r="ER573" s="76"/>
      <c r="ES573" s="76"/>
      <c r="ET573" s="76"/>
      <c r="EU573" s="76"/>
      <c r="EV573" s="76"/>
      <c r="EW573" s="76"/>
      <c r="EX573" s="76"/>
      <c r="EY573" s="76"/>
      <c r="EZ573" s="76"/>
      <c r="FA573" s="76"/>
      <c r="FB573" s="76"/>
      <c r="FC573" s="76"/>
      <c r="FD573" s="76"/>
      <c r="FE573" s="76"/>
      <c r="FF573" s="76"/>
      <c r="FG573" s="76"/>
      <c r="FH573" s="76"/>
      <c r="FI573" s="76"/>
      <c r="FJ573" s="76"/>
      <c r="FK573" s="76"/>
      <c r="FL573" s="76"/>
      <c r="FM573" s="76"/>
      <c r="FN573" s="76"/>
      <c r="FO573" s="76"/>
      <c r="FP573" s="76"/>
      <c r="FQ573" s="76"/>
      <c r="FR573" s="76"/>
      <c r="FS573" s="76"/>
      <c r="FT573" s="76"/>
      <c r="FU573" s="76"/>
      <c r="FV573" s="76"/>
      <c r="FW573" s="76"/>
      <c r="FX573" s="76"/>
      <c r="FY573" s="76"/>
      <c r="FZ573" s="76"/>
      <c r="GA573" s="76"/>
      <c r="GB573" s="76"/>
      <c r="GC573" s="76"/>
      <c r="GD573" s="76"/>
      <c r="GE573" s="76"/>
      <c r="GF573" s="76"/>
      <c r="GG573" s="76"/>
      <c r="GH573" s="76"/>
      <c r="GI573" s="76"/>
      <c r="GJ573" s="76"/>
      <c r="GK573" s="76"/>
      <c r="GL573" s="76"/>
      <c r="GM573" s="76"/>
      <c r="GN573" s="76"/>
      <c r="GO573" s="76"/>
      <c r="GP573" s="76"/>
      <c r="GQ573" s="76"/>
      <c r="GR573" s="76"/>
      <c r="GS573" s="76"/>
      <c r="GT573" s="76"/>
      <c r="GU573" s="76"/>
      <c r="GV573" s="76"/>
      <c r="GW573" s="76"/>
      <c r="GX573" s="76"/>
      <c r="GY573" s="76"/>
      <c r="GZ573" s="76"/>
      <c r="HA573" s="76"/>
      <c r="HB573" s="76"/>
      <c r="HC573" s="76"/>
      <c r="HD573" s="76"/>
      <c r="HE573" s="76"/>
      <c r="HF573" s="76"/>
      <c r="HG573" s="76"/>
      <c r="HH573" s="76"/>
      <c r="HI573" s="76"/>
      <c r="HJ573" s="76"/>
      <c r="HK573" s="76"/>
      <c r="HL573" s="76"/>
      <c r="HM573" s="76"/>
      <c r="HN573" s="76"/>
      <c r="HO573" s="76"/>
      <c r="HP573" s="76"/>
      <c r="HQ573" s="76"/>
      <c r="HR573" s="76"/>
      <c r="HS573" s="76"/>
      <c r="HT573" s="76"/>
      <c r="HU573" s="76"/>
      <c r="HV573" s="76"/>
      <c r="HW573" s="76"/>
      <c r="HX573" s="76"/>
      <c r="HY573" s="76"/>
      <c r="HZ573" s="76"/>
      <c r="IA573" s="76"/>
      <c r="IB573" s="76"/>
      <c r="IC573" s="76"/>
      <c r="ID573" s="76"/>
      <c r="IE573" s="76"/>
      <c r="IF573" s="76"/>
      <c r="IG573" s="76"/>
      <c r="IH573" s="76"/>
      <c r="II573" s="76"/>
      <c r="IJ573" s="76"/>
      <c r="IK573" s="76"/>
    </row>
    <row r="574" spans="1:245" s="125" customFormat="1">
      <c r="A574" s="19"/>
      <c r="B574" s="19"/>
      <c r="C574" s="19"/>
      <c r="D574" s="19"/>
      <c r="E574" s="89"/>
      <c r="F574" s="89"/>
      <c r="G574" s="19"/>
      <c r="H574" s="90"/>
      <c r="I574" s="90"/>
      <c r="J574" s="19"/>
      <c r="K574" s="19"/>
      <c r="L574" s="19"/>
      <c r="M574" s="19"/>
      <c r="N574" s="19"/>
      <c r="O574" s="19"/>
      <c r="P574" s="19"/>
      <c r="Q574" s="19"/>
      <c r="R574" s="141"/>
      <c r="S574" s="141"/>
      <c r="T574" s="141"/>
      <c r="U574" s="141"/>
      <c r="V574" s="141"/>
      <c r="W574" s="141"/>
      <c r="X574" s="141"/>
      <c r="Y574" s="141"/>
      <c r="Z574" s="19"/>
      <c r="AA574" s="601"/>
      <c r="AB574" s="601"/>
      <c r="AC574" s="118"/>
      <c r="AD574" s="118"/>
      <c r="AE574" s="118"/>
      <c r="AF574" s="118"/>
      <c r="AG574" s="118"/>
      <c r="AH574" s="118"/>
      <c r="AI574" s="118"/>
      <c r="AJ574" s="118"/>
      <c r="AK574" s="118"/>
      <c r="AL574" s="118"/>
      <c r="AM574" s="118"/>
      <c r="AN574" s="118"/>
      <c r="AO574" s="118"/>
      <c r="AP574" s="118"/>
      <c r="AQ574" s="118"/>
      <c r="AR574" s="118"/>
      <c r="AS574" s="118"/>
      <c r="AT574" s="118"/>
      <c r="AU574" s="601"/>
      <c r="AV574" s="601"/>
      <c r="AW574" s="118"/>
      <c r="AX574" s="118"/>
      <c r="AY574" s="118"/>
      <c r="AZ574" s="118"/>
      <c r="BA574" s="118"/>
      <c r="BB574" s="19"/>
      <c r="BC574" s="19"/>
      <c r="BQ574" s="12"/>
      <c r="BR574" s="12"/>
      <c r="BS574" s="12"/>
      <c r="BV574" s="76"/>
      <c r="BW574" s="76"/>
      <c r="BX574" s="76"/>
      <c r="BY574" s="76"/>
      <c r="BZ574" s="76"/>
      <c r="CA574" s="76"/>
      <c r="CB574" s="76"/>
      <c r="CC574" s="76"/>
      <c r="CD574" s="76"/>
      <c r="CE574" s="76"/>
      <c r="CF574" s="76"/>
      <c r="CG574" s="76"/>
      <c r="CH574" s="76"/>
      <c r="CI574" s="76"/>
      <c r="CJ574" s="76"/>
      <c r="CK574" s="76"/>
      <c r="CL574" s="76"/>
      <c r="CM574" s="76"/>
      <c r="CN574" s="76"/>
      <c r="CO574" s="76"/>
      <c r="CP574" s="76"/>
      <c r="CQ574" s="76"/>
      <c r="CR574" s="76"/>
      <c r="CS574" s="76"/>
      <c r="CT574" s="76"/>
      <c r="CU574" s="76"/>
      <c r="CV574" s="76"/>
      <c r="CW574" s="76"/>
      <c r="CX574" s="76"/>
      <c r="CY574" s="76"/>
      <c r="CZ574" s="76"/>
      <c r="DA574" s="76"/>
      <c r="DB574" s="76"/>
      <c r="DC574" s="76"/>
      <c r="DD574" s="76"/>
      <c r="DE574" s="76"/>
      <c r="DF574" s="76"/>
      <c r="DG574" s="76"/>
      <c r="DH574" s="76"/>
      <c r="DI574" s="76"/>
      <c r="DJ574" s="76"/>
      <c r="DK574" s="76"/>
      <c r="DL574" s="76"/>
      <c r="DM574" s="76"/>
      <c r="DN574" s="76"/>
      <c r="DO574" s="76"/>
      <c r="DP574" s="76"/>
      <c r="DQ574" s="76"/>
      <c r="DR574" s="76"/>
      <c r="DS574" s="76"/>
      <c r="DT574" s="76"/>
      <c r="DU574" s="76"/>
      <c r="DV574" s="76"/>
      <c r="DW574" s="76"/>
      <c r="DX574" s="76"/>
      <c r="DY574" s="76"/>
      <c r="DZ574" s="76"/>
      <c r="EA574" s="76"/>
      <c r="EB574" s="76"/>
      <c r="EC574" s="76"/>
      <c r="ED574" s="76"/>
      <c r="EE574" s="76"/>
      <c r="EF574" s="76"/>
      <c r="EG574" s="76"/>
      <c r="EH574" s="76"/>
      <c r="EI574" s="76"/>
      <c r="EJ574" s="76"/>
      <c r="EK574" s="76"/>
      <c r="EL574" s="76"/>
      <c r="EM574" s="76"/>
      <c r="EN574" s="76"/>
      <c r="EO574" s="76"/>
      <c r="EP574" s="76"/>
      <c r="EQ574" s="76"/>
      <c r="ER574" s="76"/>
      <c r="ES574" s="76"/>
      <c r="ET574" s="76"/>
      <c r="EU574" s="76"/>
      <c r="EV574" s="76"/>
      <c r="EW574" s="76"/>
      <c r="EX574" s="76"/>
      <c r="EY574" s="76"/>
      <c r="EZ574" s="76"/>
      <c r="FA574" s="76"/>
      <c r="FB574" s="76"/>
      <c r="FC574" s="76"/>
      <c r="FD574" s="76"/>
      <c r="FE574" s="76"/>
      <c r="FF574" s="76"/>
      <c r="FG574" s="76"/>
      <c r="FH574" s="76"/>
      <c r="FI574" s="76"/>
      <c r="FJ574" s="76"/>
      <c r="FK574" s="76"/>
      <c r="FL574" s="76"/>
      <c r="FM574" s="76"/>
      <c r="FN574" s="76"/>
      <c r="FO574" s="76"/>
      <c r="FP574" s="76"/>
      <c r="FQ574" s="76"/>
      <c r="FR574" s="76"/>
      <c r="FS574" s="76"/>
      <c r="FT574" s="76"/>
      <c r="FU574" s="76"/>
      <c r="FV574" s="76"/>
      <c r="FW574" s="76"/>
      <c r="FX574" s="76"/>
      <c r="FY574" s="76"/>
      <c r="FZ574" s="76"/>
      <c r="GA574" s="76"/>
      <c r="GB574" s="76"/>
      <c r="GC574" s="76"/>
      <c r="GD574" s="76"/>
      <c r="GE574" s="76"/>
      <c r="GF574" s="76"/>
      <c r="GG574" s="76"/>
      <c r="GH574" s="76"/>
      <c r="GI574" s="76"/>
      <c r="GJ574" s="76"/>
      <c r="GK574" s="76"/>
      <c r="GL574" s="76"/>
      <c r="GM574" s="76"/>
      <c r="GN574" s="76"/>
      <c r="GO574" s="76"/>
      <c r="GP574" s="76"/>
      <c r="GQ574" s="76"/>
      <c r="GR574" s="76"/>
      <c r="GS574" s="76"/>
      <c r="GT574" s="76"/>
      <c r="GU574" s="76"/>
      <c r="GV574" s="76"/>
      <c r="GW574" s="76"/>
      <c r="GX574" s="76"/>
      <c r="GY574" s="76"/>
      <c r="GZ574" s="76"/>
      <c r="HA574" s="76"/>
      <c r="HB574" s="76"/>
      <c r="HC574" s="76"/>
      <c r="HD574" s="76"/>
      <c r="HE574" s="76"/>
      <c r="HF574" s="76"/>
      <c r="HG574" s="76"/>
      <c r="HH574" s="76"/>
      <c r="HI574" s="76"/>
      <c r="HJ574" s="76"/>
      <c r="HK574" s="76"/>
      <c r="HL574" s="76"/>
      <c r="HM574" s="76"/>
      <c r="HN574" s="76"/>
      <c r="HO574" s="76"/>
      <c r="HP574" s="76"/>
      <c r="HQ574" s="76"/>
      <c r="HR574" s="76"/>
      <c r="HS574" s="76"/>
      <c r="HT574" s="76"/>
      <c r="HU574" s="76"/>
      <c r="HV574" s="76"/>
      <c r="HW574" s="76"/>
      <c r="HX574" s="76"/>
      <c r="HY574" s="76"/>
      <c r="HZ574" s="76"/>
      <c r="IA574" s="76"/>
      <c r="IB574" s="76"/>
      <c r="IC574" s="76"/>
      <c r="ID574" s="76"/>
      <c r="IE574" s="76"/>
      <c r="IF574" s="76"/>
      <c r="IG574" s="76"/>
      <c r="IH574" s="76"/>
      <c r="II574" s="76"/>
      <c r="IJ574" s="76"/>
      <c r="IK574" s="76"/>
    </row>
    <row r="575" spans="1:245" s="125" customFormat="1">
      <c r="A575" s="19"/>
      <c r="B575" s="19"/>
      <c r="C575" s="19"/>
      <c r="D575" s="19"/>
      <c r="E575" s="89"/>
      <c r="F575" s="89"/>
      <c r="G575" s="19"/>
      <c r="H575" s="90"/>
      <c r="I575" s="90"/>
      <c r="J575" s="19"/>
      <c r="K575" s="19"/>
      <c r="L575" s="19"/>
      <c r="M575" s="19"/>
      <c r="N575" s="19"/>
      <c r="O575" s="19"/>
      <c r="P575" s="19"/>
      <c r="Q575" s="19"/>
      <c r="R575" s="141"/>
      <c r="S575" s="141"/>
      <c r="T575" s="141"/>
      <c r="U575" s="141"/>
      <c r="V575" s="141"/>
      <c r="W575" s="141"/>
      <c r="X575" s="141"/>
      <c r="Y575" s="141"/>
      <c r="Z575" s="19"/>
      <c r="AA575" s="118"/>
      <c r="AB575" s="118"/>
      <c r="AC575" s="118"/>
      <c r="AD575" s="118"/>
      <c r="AE575" s="118"/>
      <c r="AF575" s="118"/>
      <c r="AG575" s="118"/>
      <c r="AH575" s="118"/>
      <c r="AI575" s="118"/>
      <c r="AJ575" s="118"/>
      <c r="AK575" s="118"/>
      <c r="AL575" s="118"/>
      <c r="AM575" s="118"/>
      <c r="AN575" s="118"/>
      <c r="AO575" s="118"/>
      <c r="AP575" s="118"/>
      <c r="AQ575" s="118"/>
      <c r="AR575" s="118"/>
      <c r="AS575" s="118"/>
      <c r="AT575" s="118"/>
      <c r="AU575" s="118"/>
      <c r="AV575" s="118"/>
      <c r="AW575" s="118"/>
      <c r="AX575" s="118"/>
      <c r="AY575" s="118"/>
      <c r="AZ575" s="118"/>
      <c r="BA575" s="118"/>
      <c r="BB575" s="19"/>
      <c r="BC575" s="19"/>
      <c r="BQ575" s="12"/>
      <c r="BR575" s="12"/>
      <c r="BS575" s="12"/>
      <c r="BV575" s="76"/>
      <c r="BW575" s="76"/>
      <c r="BX575" s="76"/>
      <c r="BY575" s="76"/>
      <c r="BZ575" s="76"/>
      <c r="CA575" s="76"/>
      <c r="CB575" s="76"/>
      <c r="CC575" s="76"/>
      <c r="CD575" s="76"/>
      <c r="CE575" s="76"/>
      <c r="CF575" s="76"/>
      <c r="CG575" s="76"/>
      <c r="CH575" s="76"/>
      <c r="CI575" s="76"/>
      <c r="CJ575" s="76"/>
      <c r="CK575" s="76"/>
      <c r="CL575" s="76"/>
      <c r="CM575" s="76"/>
      <c r="CN575" s="76"/>
      <c r="CO575" s="76"/>
      <c r="CP575" s="76"/>
      <c r="CQ575" s="76"/>
      <c r="CR575" s="76"/>
      <c r="CS575" s="76"/>
      <c r="CT575" s="76"/>
      <c r="CU575" s="76"/>
      <c r="CV575" s="76"/>
      <c r="CW575" s="76"/>
      <c r="CX575" s="76"/>
      <c r="CY575" s="76"/>
      <c r="CZ575" s="76"/>
      <c r="DA575" s="76"/>
      <c r="DB575" s="76"/>
      <c r="DC575" s="76"/>
      <c r="DD575" s="76"/>
      <c r="DE575" s="76"/>
      <c r="DF575" s="76"/>
      <c r="DG575" s="76"/>
      <c r="DH575" s="76"/>
      <c r="DI575" s="76"/>
      <c r="DJ575" s="76"/>
      <c r="DK575" s="76"/>
      <c r="DL575" s="76"/>
      <c r="DM575" s="76"/>
      <c r="DN575" s="76"/>
      <c r="DO575" s="76"/>
      <c r="DP575" s="76"/>
      <c r="DQ575" s="76"/>
      <c r="DR575" s="76"/>
      <c r="DS575" s="76"/>
      <c r="DT575" s="76"/>
      <c r="DU575" s="76"/>
      <c r="DV575" s="76"/>
      <c r="DW575" s="76"/>
      <c r="DX575" s="76"/>
      <c r="DY575" s="76"/>
      <c r="DZ575" s="76"/>
      <c r="EA575" s="76"/>
      <c r="EB575" s="76"/>
      <c r="EC575" s="76"/>
      <c r="ED575" s="76"/>
      <c r="EE575" s="76"/>
      <c r="EF575" s="76"/>
      <c r="EG575" s="76"/>
      <c r="EH575" s="76"/>
      <c r="EI575" s="76"/>
      <c r="EJ575" s="76"/>
      <c r="EK575" s="76"/>
      <c r="EL575" s="76"/>
      <c r="EM575" s="76"/>
      <c r="EN575" s="76"/>
      <c r="EO575" s="76"/>
      <c r="EP575" s="76"/>
      <c r="EQ575" s="76"/>
      <c r="ER575" s="76"/>
      <c r="ES575" s="76"/>
      <c r="ET575" s="76"/>
      <c r="EU575" s="76"/>
      <c r="EV575" s="76"/>
      <c r="EW575" s="76"/>
      <c r="EX575" s="76"/>
      <c r="EY575" s="76"/>
      <c r="EZ575" s="76"/>
      <c r="FA575" s="76"/>
      <c r="FB575" s="76"/>
      <c r="FC575" s="76"/>
      <c r="FD575" s="76"/>
      <c r="FE575" s="76"/>
      <c r="FF575" s="76"/>
      <c r="FG575" s="76"/>
      <c r="FH575" s="76"/>
      <c r="FI575" s="76"/>
      <c r="FJ575" s="76"/>
      <c r="FK575" s="76"/>
      <c r="FL575" s="76"/>
      <c r="FM575" s="76"/>
      <c r="FN575" s="76"/>
      <c r="FO575" s="76"/>
      <c r="FP575" s="76"/>
      <c r="FQ575" s="76"/>
      <c r="FR575" s="76"/>
      <c r="FS575" s="76"/>
      <c r="FT575" s="76"/>
      <c r="FU575" s="76"/>
      <c r="FV575" s="76"/>
      <c r="FW575" s="76"/>
      <c r="FX575" s="76"/>
      <c r="FY575" s="76"/>
      <c r="FZ575" s="76"/>
      <c r="GA575" s="76"/>
      <c r="GB575" s="76"/>
      <c r="GC575" s="76"/>
      <c r="GD575" s="76"/>
      <c r="GE575" s="76"/>
      <c r="GF575" s="76"/>
      <c r="GG575" s="76"/>
      <c r="GH575" s="76"/>
      <c r="GI575" s="76"/>
      <c r="GJ575" s="76"/>
      <c r="GK575" s="76"/>
      <c r="GL575" s="76"/>
      <c r="GM575" s="76"/>
      <c r="GN575" s="76"/>
      <c r="GO575" s="76"/>
      <c r="GP575" s="76"/>
      <c r="GQ575" s="76"/>
      <c r="GR575" s="76"/>
      <c r="GS575" s="76"/>
      <c r="GT575" s="76"/>
      <c r="GU575" s="76"/>
      <c r="GV575" s="76"/>
      <c r="GW575" s="76"/>
      <c r="GX575" s="76"/>
      <c r="GY575" s="76"/>
      <c r="GZ575" s="76"/>
      <c r="HA575" s="76"/>
      <c r="HB575" s="76"/>
      <c r="HC575" s="76"/>
      <c r="HD575" s="76"/>
      <c r="HE575" s="76"/>
      <c r="HF575" s="76"/>
      <c r="HG575" s="76"/>
      <c r="HH575" s="76"/>
      <c r="HI575" s="76"/>
      <c r="HJ575" s="76"/>
      <c r="HK575" s="76"/>
      <c r="HL575" s="76"/>
      <c r="HM575" s="76"/>
      <c r="HN575" s="76"/>
      <c r="HO575" s="76"/>
      <c r="HP575" s="76"/>
      <c r="HQ575" s="76"/>
      <c r="HR575" s="76"/>
      <c r="HS575" s="76"/>
      <c r="HT575" s="76"/>
      <c r="HU575" s="76"/>
      <c r="HV575" s="76"/>
      <c r="HW575" s="76"/>
      <c r="HX575" s="76"/>
      <c r="HY575" s="76"/>
      <c r="HZ575" s="76"/>
      <c r="IA575" s="76"/>
      <c r="IB575" s="76"/>
      <c r="IC575" s="76"/>
      <c r="ID575" s="76"/>
      <c r="IE575" s="76"/>
      <c r="IF575" s="76"/>
      <c r="IG575" s="76"/>
      <c r="IH575" s="76"/>
      <c r="II575" s="76"/>
      <c r="IJ575" s="76"/>
      <c r="IK575" s="76"/>
    </row>
    <row r="576" spans="1:245" s="125" customFormat="1">
      <c r="A576" s="19"/>
      <c r="B576" s="19"/>
      <c r="C576" s="19"/>
      <c r="D576" s="19"/>
      <c r="E576" s="89"/>
      <c r="F576" s="89"/>
      <c r="G576" s="19"/>
      <c r="H576" s="90"/>
      <c r="I576" s="90"/>
      <c r="J576" s="19"/>
      <c r="K576" s="19"/>
      <c r="L576" s="19"/>
      <c r="M576" s="19"/>
      <c r="N576" s="19"/>
      <c r="O576" s="19"/>
      <c r="P576" s="19"/>
      <c r="Q576" s="19"/>
      <c r="R576" s="141"/>
      <c r="S576" s="141"/>
      <c r="T576" s="141"/>
      <c r="U576" s="141"/>
      <c r="V576" s="141"/>
      <c r="W576" s="141"/>
      <c r="X576" s="141"/>
      <c r="Y576" s="141"/>
      <c r="Z576" s="19"/>
      <c r="AA576" s="118"/>
      <c r="AB576" s="118"/>
      <c r="AC576" s="118"/>
      <c r="AD576" s="118"/>
      <c r="AE576" s="118"/>
      <c r="AF576" s="118"/>
      <c r="AG576" s="118"/>
      <c r="AH576" s="118"/>
      <c r="AI576" s="118"/>
      <c r="AJ576" s="118"/>
      <c r="AK576" s="118"/>
      <c r="AL576" s="118"/>
      <c r="AM576" s="118"/>
      <c r="AN576" s="118"/>
      <c r="AO576" s="118"/>
      <c r="AP576" s="118"/>
      <c r="AQ576" s="118"/>
      <c r="AR576" s="118"/>
      <c r="AS576" s="118"/>
      <c r="AT576" s="118"/>
      <c r="AU576" s="118"/>
      <c r="AV576" s="118"/>
      <c r="AW576" s="118"/>
      <c r="AX576" s="118"/>
      <c r="AY576" s="118"/>
      <c r="AZ576" s="118"/>
      <c r="BA576" s="118"/>
      <c r="BB576" s="19"/>
      <c r="BC576" s="19"/>
      <c r="BQ576" s="12"/>
      <c r="BR576" s="12"/>
      <c r="BS576" s="12"/>
      <c r="BV576" s="76"/>
      <c r="BW576" s="76"/>
      <c r="BX576" s="76"/>
      <c r="BY576" s="76"/>
      <c r="BZ576" s="76"/>
      <c r="CA576" s="76"/>
      <c r="CB576" s="76"/>
      <c r="CC576" s="76"/>
      <c r="CD576" s="76"/>
      <c r="CE576" s="76"/>
      <c r="CF576" s="76"/>
      <c r="CG576" s="76"/>
      <c r="CH576" s="76"/>
      <c r="CI576" s="76"/>
      <c r="CJ576" s="76"/>
      <c r="CK576" s="76"/>
      <c r="CL576" s="76"/>
      <c r="CM576" s="76"/>
      <c r="CN576" s="76"/>
      <c r="CO576" s="76"/>
      <c r="CP576" s="76"/>
      <c r="CQ576" s="76"/>
      <c r="CR576" s="76"/>
      <c r="CS576" s="76"/>
      <c r="CT576" s="76"/>
      <c r="CU576" s="76"/>
      <c r="CV576" s="76"/>
      <c r="CW576" s="76"/>
      <c r="CX576" s="76"/>
      <c r="CY576" s="76"/>
      <c r="CZ576" s="76"/>
      <c r="DA576" s="76"/>
      <c r="DB576" s="76"/>
      <c r="DC576" s="76"/>
      <c r="DD576" s="76"/>
      <c r="DE576" s="76"/>
      <c r="DF576" s="76"/>
      <c r="DG576" s="76"/>
      <c r="DH576" s="76"/>
      <c r="DI576" s="76"/>
      <c r="DJ576" s="76"/>
      <c r="DK576" s="76"/>
      <c r="DL576" s="76"/>
      <c r="DM576" s="76"/>
      <c r="DN576" s="76"/>
      <c r="DO576" s="76"/>
      <c r="DP576" s="76"/>
      <c r="DQ576" s="76"/>
      <c r="DR576" s="76"/>
      <c r="DS576" s="76"/>
      <c r="DT576" s="76"/>
      <c r="DU576" s="76"/>
      <c r="DV576" s="76"/>
      <c r="DW576" s="76"/>
      <c r="DX576" s="76"/>
      <c r="DY576" s="76"/>
      <c r="DZ576" s="76"/>
      <c r="EA576" s="76"/>
      <c r="EB576" s="76"/>
      <c r="EC576" s="76"/>
      <c r="ED576" s="76"/>
      <c r="EE576" s="76"/>
      <c r="EF576" s="76"/>
      <c r="EG576" s="76"/>
      <c r="EH576" s="76"/>
      <c r="EI576" s="76"/>
      <c r="EJ576" s="76"/>
      <c r="EK576" s="76"/>
      <c r="EL576" s="76"/>
      <c r="EM576" s="76"/>
      <c r="EN576" s="76"/>
      <c r="EO576" s="76"/>
      <c r="EP576" s="76"/>
      <c r="EQ576" s="76"/>
      <c r="ER576" s="76"/>
      <c r="ES576" s="76"/>
      <c r="ET576" s="76"/>
      <c r="EU576" s="76"/>
      <c r="EV576" s="76"/>
      <c r="EW576" s="76"/>
      <c r="EX576" s="76"/>
      <c r="EY576" s="76"/>
      <c r="EZ576" s="76"/>
      <c r="FA576" s="76"/>
      <c r="FB576" s="76"/>
      <c r="FC576" s="76"/>
      <c r="FD576" s="76"/>
      <c r="FE576" s="76"/>
      <c r="FF576" s="76"/>
      <c r="FG576" s="76"/>
      <c r="FH576" s="76"/>
      <c r="FI576" s="76"/>
      <c r="FJ576" s="76"/>
      <c r="FK576" s="76"/>
      <c r="FL576" s="76"/>
      <c r="FM576" s="76"/>
      <c r="FN576" s="76"/>
      <c r="FO576" s="76"/>
      <c r="FP576" s="76"/>
      <c r="FQ576" s="76"/>
      <c r="FR576" s="76"/>
      <c r="FS576" s="76"/>
      <c r="FT576" s="76"/>
      <c r="FU576" s="76"/>
      <c r="FV576" s="76"/>
      <c r="FW576" s="76"/>
      <c r="FX576" s="76"/>
      <c r="FY576" s="76"/>
      <c r="FZ576" s="76"/>
      <c r="GA576" s="76"/>
      <c r="GB576" s="76"/>
      <c r="GC576" s="76"/>
      <c r="GD576" s="76"/>
      <c r="GE576" s="76"/>
      <c r="GF576" s="76"/>
      <c r="GG576" s="76"/>
      <c r="GH576" s="76"/>
      <c r="GI576" s="76"/>
      <c r="GJ576" s="76"/>
      <c r="GK576" s="76"/>
      <c r="GL576" s="76"/>
      <c r="GM576" s="76"/>
      <c r="GN576" s="76"/>
      <c r="GO576" s="76"/>
      <c r="GP576" s="76"/>
      <c r="GQ576" s="76"/>
      <c r="GR576" s="76"/>
      <c r="GS576" s="76"/>
      <c r="GT576" s="76"/>
      <c r="GU576" s="76"/>
      <c r="GV576" s="76"/>
      <c r="GW576" s="76"/>
      <c r="GX576" s="76"/>
      <c r="GY576" s="76"/>
      <c r="GZ576" s="76"/>
      <c r="HA576" s="76"/>
      <c r="HB576" s="76"/>
      <c r="HC576" s="76"/>
      <c r="HD576" s="76"/>
      <c r="HE576" s="76"/>
      <c r="HF576" s="76"/>
      <c r="HG576" s="76"/>
      <c r="HH576" s="76"/>
      <c r="HI576" s="76"/>
      <c r="HJ576" s="76"/>
      <c r="HK576" s="76"/>
      <c r="HL576" s="76"/>
      <c r="HM576" s="76"/>
      <c r="HN576" s="76"/>
      <c r="HO576" s="76"/>
      <c r="HP576" s="76"/>
      <c r="HQ576" s="76"/>
      <c r="HR576" s="76"/>
      <c r="HS576" s="76"/>
      <c r="HT576" s="76"/>
      <c r="HU576" s="76"/>
      <c r="HV576" s="76"/>
      <c r="HW576" s="76"/>
      <c r="HX576" s="76"/>
      <c r="HY576" s="76"/>
      <c r="HZ576" s="76"/>
      <c r="IA576" s="76"/>
      <c r="IB576" s="76"/>
      <c r="IC576" s="76"/>
      <c r="ID576" s="76"/>
      <c r="IE576" s="76"/>
      <c r="IF576" s="76"/>
      <c r="IG576" s="76"/>
      <c r="IH576" s="76"/>
      <c r="II576" s="76"/>
      <c r="IJ576" s="76"/>
      <c r="IK576" s="76"/>
    </row>
    <row r="577" spans="1:245" s="125" customFormat="1" ht="20.25">
      <c r="A577" s="19"/>
      <c r="B577" s="19"/>
      <c r="C577" s="19"/>
      <c r="D577" s="19"/>
      <c r="E577" s="89"/>
      <c r="F577" s="89"/>
      <c r="G577" s="19"/>
      <c r="H577" s="90"/>
      <c r="I577" s="90"/>
      <c r="J577" s="19"/>
      <c r="K577" s="19"/>
      <c r="L577" s="19"/>
      <c r="M577" s="19"/>
      <c r="N577" s="19"/>
      <c r="O577" s="19"/>
      <c r="P577" s="19"/>
      <c r="Q577" s="19"/>
      <c r="R577" s="141"/>
      <c r="S577" s="141"/>
      <c r="T577" s="141"/>
      <c r="U577" s="141"/>
      <c r="V577" s="141"/>
      <c r="W577" s="141"/>
      <c r="X577" s="141"/>
      <c r="Y577" s="141"/>
      <c r="Z577" s="19"/>
      <c r="AA577" s="628" t="str">
        <f>K3</f>
        <v>United Kingdom Dave Brown</v>
      </c>
      <c r="AB577" s="628"/>
      <c r="AC577" s="118"/>
      <c r="AD577" s="118"/>
      <c r="AE577" s="118"/>
      <c r="AF577" s="118"/>
      <c r="AG577" s="118"/>
      <c r="AH577" s="118"/>
      <c r="AI577" s="118"/>
      <c r="AJ577" s="118"/>
      <c r="AK577" s="118"/>
      <c r="AL577" s="118"/>
      <c r="AM577" s="118"/>
      <c r="AN577" s="118"/>
      <c r="AO577" s="118"/>
      <c r="AP577" s="118"/>
      <c r="AQ577" s="118"/>
      <c r="AR577" s="118"/>
      <c r="AS577" s="118"/>
      <c r="AT577" s="118"/>
      <c r="AU577" s="544" t="str">
        <f>L3</f>
        <v>Sweden AnneMarie Palmén Bratt</v>
      </c>
      <c r="AV577" s="431"/>
      <c r="AW577" s="118"/>
      <c r="AX577" s="118"/>
      <c r="AY577" s="118"/>
      <c r="AZ577" s="118"/>
      <c r="BA577" s="118"/>
      <c r="BB577" s="19"/>
      <c r="BC577" s="19"/>
      <c r="BQ577" s="12"/>
      <c r="BR577" s="12"/>
      <c r="BS577" s="12"/>
      <c r="BV577" s="76"/>
      <c r="BW577" s="76"/>
      <c r="BX577" s="76"/>
      <c r="BY577" s="76"/>
      <c r="BZ577" s="76"/>
      <c r="CA577" s="76"/>
      <c r="CB577" s="76"/>
      <c r="CC577" s="76"/>
      <c r="CD577" s="76"/>
      <c r="CE577" s="76"/>
      <c r="CF577" s="76"/>
      <c r="CG577" s="76"/>
      <c r="CH577" s="76"/>
      <c r="CI577" s="76"/>
      <c r="CJ577" s="76"/>
      <c r="CK577" s="76"/>
      <c r="CL577" s="76"/>
      <c r="CM577" s="76"/>
      <c r="CN577" s="76"/>
      <c r="CO577" s="76"/>
      <c r="CP577" s="76"/>
      <c r="CQ577" s="76"/>
      <c r="CR577" s="76"/>
      <c r="CS577" s="76"/>
      <c r="CT577" s="76"/>
      <c r="CU577" s="76"/>
      <c r="CV577" s="76"/>
      <c r="CW577" s="76"/>
      <c r="CX577" s="76"/>
      <c r="CY577" s="76"/>
      <c r="CZ577" s="76"/>
      <c r="DA577" s="76"/>
      <c r="DB577" s="76"/>
      <c r="DC577" s="76"/>
      <c r="DD577" s="76"/>
      <c r="DE577" s="76"/>
      <c r="DF577" s="76"/>
      <c r="DG577" s="76"/>
      <c r="DH577" s="76"/>
      <c r="DI577" s="76"/>
      <c r="DJ577" s="76"/>
      <c r="DK577" s="76"/>
      <c r="DL577" s="76"/>
      <c r="DM577" s="76"/>
      <c r="DN577" s="76"/>
      <c r="DO577" s="76"/>
      <c r="DP577" s="76"/>
      <c r="DQ577" s="76"/>
      <c r="DR577" s="76"/>
      <c r="DS577" s="76"/>
      <c r="DT577" s="76"/>
      <c r="DU577" s="76"/>
      <c r="DV577" s="76"/>
      <c r="DW577" s="76"/>
      <c r="DX577" s="76"/>
      <c r="DY577" s="76"/>
      <c r="DZ577" s="76"/>
      <c r="EA577" s="76"/>
      <c r="EB577" s="76"/>
      <c r="EC577" s="76"/>
      <c r="ED577" s="76"/>
      <c r="EE577" s="76"/>
      <c r="EF577" s="76"/>
      <c r="EG577" s="76"/>
      <c r="EH577" s="76"/>
      <c r="EI577" s="76"/>
      <c r="EJ577" s="76"/>
      <c r="EK577" s="76"/>
      <c r="EL577" s="76"/>
      <c r="EM577" s="76"/>
      <c r="EN577" s="76"/>
      <c r="EO577" s="76"/>
      <c r="EP577" s="76"/>
      <c r="EQ577" s="76"/>
      <c r="ER577" s="76"/>
      <c r="ES577" s="76"/>
      <c r="ET577" s="76"/>
      <c r="EU577" s="76"/>
      <c r="EV577" s="76"/>
      <c r="EW577" s="76"/>
      <c r="EX577" s="76"/>
      <c r="EY577" s="76"/>
      <c r="EZ577" s="76"/>
      <c r="FA577" s="76"/>
      <c r="FB577" s="76"/>
      <c r="FC577" s="76"/>
      <c r="FD577" s="76"/>
      <c r="FE577" s="76"/>
      <c r="FF577" s="76"/>
      <c r="FG577" s="76"/>
      <c r="FH577" s="76"/>
      <c r="FI577" s="76"/>
      <c r="FJ577" s="76"/>
      <c r="FK577" s="76"/>
      <c r="FL577" s="76"/>
      <c r="FM577" s="76"/>
      <c r="FN577" s="76"/>
      <c r="FO577" s="76"/>
      <c r="FP577" s="76"/>
      <c r="FQ577" s="76"/>
      <c r="FR577" s="76"/>
      <c r="FS577" s="76"/>
      <c r="FT577" s="76"/>
      <c r="FU577" s="76"/>
      <c r="FV577" s="76"/>
      <c r="FW577" s="76"/>
      <c r="FX577" s="76"/>
      <c r="FY577" s="76"/>
      <c r="FZ577" s="76"/>
      <c r="GA577" s="76"/>
      <c r="GB577" s="76"/>
      <c r="GC577" s="76"/>
      <c r="GD577" s="76"/>
      <c r="GE577" s="76"/>
      <c r="GF577" s="76"/>
      <c r="GG577" s="76"/>
      <c r="GH577" s="76"/>
      <c r="GI577" s="76"/>
      <c r="GJ577" s="76"/>
      <c r="GK577" s="76"/>
      <c r="GL577" s="76"/>
      <c r="GM577" s="76"/>
      <c r="GN577" s="76"/>
      <c r="GO577" s="76"/>
      <c r="GP577" s="76"/>
      <c r="GQ577" s="76"/>
      <c r="GR577" s="76"/>
      <c r="GS577" s="76"/>
      <c r="GT577" s="76"/>
      <c r="GU577" s="76"/>
      <c r="GV577" s="76"/>
      <c r="GW577" s="76"/>
      <c r="GX577" s="76"/>
      <c r="GY577" s="76"/>
      <c r="GZ577" s="76"/>
      <c r="HA577" s="76"/>
      <c r="HB577" s="76"/>
      <c r="HC577" s="76"/>
      <c r="HD577" s="76"/>
      <c r="HE577" s="76"/>
      <c r="HF577" s="76"/>
      <c r="HG577" s="76"/>
      <c r="HH577" s="76"/>
      <c r="HI577" s="76"/>
      <c r="HJ577" s="76"/>
      <c r="HK577" s="76"/>
      <c r="HL577" s="76"/>
      <c r="HM577" s="76"/>
      <c r="HN577" s="76"/>
      <c r="HO577" s="76"/>
      <c r="HP577" s="76"/>
      <c r="HQ577" s="76"/>
      <c r="HR577" s="76"/>
      <c r="HS577" s="76"/>
      <c r="HT577" s="76"/>
      <c r="HU577" s="76"/>
      <c r="HV577" s="76"/>
      <c r="HW577" s="76"/>
      <c r="HX577" s="76"/>
      <c r="HY577" s="76"/>
      <c r="HZ577" s="76"/>
      <c r="IA577" s="76"/>
      <c r="IB577" s="76"/>
      <c r="IC577" s="76"/>
      <c r="ID577" s="76"/>
      <c r="IE577" s="76"/>
      <c r="IF577" s="76"/>
      <c r="IG577" s="76"/>
      <c r="IH577" s="76"/>
      <c r="II577" s="76"/>
      <c r="IJ577" s="76"/>
      <c r="IK577" s="76"/>
    </row>
    <row r="578" spans="1:245" s="125" customFormat="1">
      <c r="A578" s="19"/>
      <c r="B578" s="19"/>
      <c r="C578" s="19"/>
      <c r="D578" s="19"/>
      <c r="E578" s="89"/>
      <c r="F578" s="89"/>
      <c r="G578" s="19"/>
      <c r="H578" s="90"/>
      <c r="I578" s="90"/>
      <c r="J578" s="19"/>
      <c r="K578" s="19"/>
      <c r="L578" s="19"/>
      <c r="M578" s="19"/>
      <c r="N578" s="19"/>
      <c r="O578" s="19"/>
      <c r="P578" s="19"/>
      <c r="Q578" s="19"/>
      <c r="R578" s="141"/>
      <c r="S578" s="141"/>
      <c r="T578" s="141"/>
      <c r="U578" s="141"/>
      <c r="V578" s="141"/>
      <c r="W578" s="141"/>
      <c r="X578" s="141"/>
      <c r="Y578" s="141"/>
      <c r="Z578" s="19"/>
      <c r="AA578" s="601" t="str">
        <f>K4</f>
        <v>Leser 4</v>
      </c>
      <c r="AB578" s="601"/>
      <c r="AC578" s="118"/>
      <c r="AD578" s="118"/>
      <c r="AE578" s="118"/>
      <c r="AF578" s="118"/>
      <c r="AG578" s="118"/>
      <c r="AH578" s="118"/>
      <c r="AI578" s="118"/>
      <c r="AJ578" s="118"/>
      <c r="AK578" s="118"/>
      <c r="AL578" s="118"/>
      <c r="AM578" s="118"/>
      <c r="AN578" s="118"/>
      <c r="AO578" s="118"/>
      <c r="AP578" s="118"/>
      <c r="AQ578" s="118"/>
      <c r="AR578" s="118"/>
      <c r="AS578" s="118"/>
      <c r="AT578" s="118"/>
      <c r="AU578" s="601" t="str">
        <f>L4</f>
        <v>Leser 5</v>
      </c>
      <c r="AV578" s="601"/>
      <c r="AW578" s="118"/>
      <c r="AX578" s="118"/>
      <c r="AY578" s="118"/>
      <c r="AZ578" s="118"/>
      <c r="BA578" s="118"/>
      <c r="BB578" s="19"/>
      <c r="BC578" s="19"/>
      <c r="BQ578" s="12"/>
      <c r="BR578" s="12"/>
      <c r="BS578" s="12"/>
      <c r="BV578" s="76"/>
      <c r="BW578" s="76"/>
      <c r="BX578" s="76"/>
      <c r="BY578" s="76"/>
      <c r="BZ578" s="76"/>
      <c r="CA578" s="76"/>
      <c r="CB578" s="76"/>
      <c r="CC578" s="76"/>
      <c r="CD578" s="76"/>
      <c r="CE578" s="76"/>
      <c r="CF578" s="76"/>
      <c r="CG578" s="76"/>
      <c r="CH578" s="76"/>
      <c r="CI578" s="76"/>
      <c r="CJ578" s="76"/>
      <c r="CK578" s="76"/>
      <c r="CL578" s="76"/>
      <c r="CM578" s="76"/>
      <c r="CN578" s="76"/>
      <c r="CO578" s="76"/>
      <c r="CP578" s="76"/>
      <c r="CQ578" s="76"/>
      <c r="CR578" s="76"/>
      <c r="CS578" s="76"/>
      <c r="CT578" s="76"/>
      <c r="CU578" s="76"/>
      <c r="CV578" s="76"/>
      <c r="CW578" s="76"/>
      <c r="CX578" s="76"/>
      <c r="CY578" s="76"/>
      <c r="CZ578" s="76"/>
      <c r="DA578" s="76"/>
      <c r="DB578" s="76"/>
      <c r="DC578" s="76"/>
      <c r="DD578" s="76"/>
      <c r="DE578" s="76"/>
      <c r="DF578" s="76"/>
      <c r="DG578" s="76"/>
      <c r="DH578" s="76"/>
      <c r="DI578" s="76"/>
      <c r="DJ578" s="76"/>
      <c r="DK578" s="76"/>
      <c r="DL578" s="76"/>
      <c r="DM578" s="76"/>
      <c r="DN578" s="76"/>
      <c r="DO578" s="76"/>
      <c r="DP578" s="76"/>
      <c r="DQ578" s="76"/>
      <c r="DR578" s="76"/>
      <c r="DS578" s="76"/>
      <c r="DT578" s="76"/>
      <c r="DU578" s="76"/>
      <c r="DV578" s="76"/>
      <c r="DW578" s="76"/>
      <c r="DX578" s="76"/>
      <c r="DY578" s="76"/>
      <c r="DZ578" s="76"/>
      <c r="EA578" s="76"/>
      <c r="EB578" s="76"/>
      <c r="EC578" s="76"/>
      <c r="ED578" s="76"/>
      <c r="EE578" s="76"/>
      <c r="EF578" s="76"/>
      <c r="EG578" s="76"/>
      <c r="EH578" s="76"/>
      <c r="EI578" s="76"/>
      <c r="EJ578" s="76"/>
      <c r="EK578" s="76"/>
      <c r="EL578" s="76"/>
      <c r="EM578" s="76"/>
      <c r="EN578" s="76"/>
      <c r="EO578" s="76"/>
      <c r="EP578" s="76"/>
      <c r="EQ578" s="76"/>
      <c r="ER578" s="76"/>
      <c r="ES578" s="76"/>
      <c r="ET578" s="76"/>
      <c r="EU578" s="76"/>
      <c r="EV578" s="76"/>
      <c r="EW578" s="76"/>
      <c r="EX578" s="76"/>
      <c r="EY578" s="76"/>
      <c r="EZ578" s="76"/>
      <c r="FA578" s="76"/>
      <c r="FB578" s="76"/>
      <c r="FC578" s="76"/>
      <c r="FD578" s="76"/>
      <c r="FE578" s="76"/>
      <c r="FF578" s="76"/>
      <c r="FG578" s="76"/>
      <c r="FH578" s="76"/>
      <c r="FI578" s="76"/>
      <c r="FJ578" s="76"/>
      <c r="FK578" s="76"/>
      <c r="FL578" s="76"/>
      <c r="FM578" s="76"/>
      <c r="FN578" s="76"/>
      <c r="FO578" s="76"/>
      <c r="FP578" s="76"/>
      <c r="FQ578" s="76"/>
      <c r="FR578" s="76"/>
      <c r="FS578" s="76"/>
      <c r="FT578" s="76"/>
      <c r="FU578" s="76"/>
      <c r="FV578" s="76"/>
      <c r="FW578" s="76"/>
      <c r="FX578" s="76"/>
      <c r="FY578" s="76"/>
      <c r="FZ578" s="76"/>
      <c r="GA578" s="76"/>
      <c r="GB578" s="76"/>
      <c r="GC578" s="76"/>
      <c r="GD578" s="76"/>
      <c r="GE578" s="76"/>
      <c r="GF578" s="76"/>
      <c r="GG578" s="76"/>
      <c r="GH578" s="76"/>
      <c r="GI578" s="76"/>
      <c r="GJ578" s="76"/>
      <c r="GK578" s="76"/>
      <c r="GL578" s="76"/>
      <c r="GM578" s="76"/>
      <c r="GN578" s="76"/>
      <c r="GO578" s="76"/>
      <c r="GP578" s="76"/>
      <c r="GQ578" s="76"/>
      <c r="GR578" s="76"/>
      <c r="GS578" s="76"/>
      <c r="GT578" s="76"/>
      <c r="GU578" s="76"/>
      <c r="GV578" s="76"/>
      <c r="GW578" s="76"/>
      <c r="GX578" s="76"/>
      <c r="GY578" s="76"/>
      <c r="GZ578" s="76"/>
      <c r="HA578" s="76"/>
      <c r="HB578" s="76"/>
      <c r="HC578" s="76"/>
      <c r="HD578" s="76"/>
      <c r="HE578" s="76"/>
      <c r="HF578" s="76"/>
      <c r="HG578" s="76"/>
      <c r="HH578" s="76"/>
      <c r="HI578" s="76"/>
      <c r="HJ578" s="76"/>
      <c r="HK578" s="76"/>
      <c r="HL578" s="76"/>
      <c r="HM578" s="76"/>
      <c r="HN578" s="76"/>
      <c r="HO578" s="76"/>
      <c r="HP578" s="76"/>
      <c r="HQ578" s="76"/>
      <c r="HR578" s="76"/>
      <c r="HS578" s="76"/>
      <c r="HT578" s="76"/>
      <c r="HU578" s="76"/>
      <c r="HV578" s="76"/>
      <c r="HW578" s="76"/>
      <c r="HX578" s="76"/>
      <c r="HY578" s="76"/>
      <c r="HZ578" s="76"/>
      <c r="IA578" s="76"/>
      <c r="IB578" s="76"/>
      <c r="IC578" s="76"/>
      <c r="ID578" s="76"/>
      <c r="IE578" s="76"/>
      <c r="IF578" s="76"/>
      <c r="IG578" s="76"/>
      <c r="IH578" s="76"/>
      <c r="II578" s="76"/>
      <c r="IJ578" s="76"/>
      <c r="IK578" s="76"/>
    </row>
    <row r="579" spans="1:245" s="125" customFormat="1">
      <c r="A579" s="19"/>
      <c r="B579" s="19"/>
      <c r="C579" s="19"/>
      <c r="D579" s="19"/>
      <c r="E579" s="89"/>
      <c r="F579" s="89"/>
      <c r="G579" s="19"/>
      <c r="H579" s="90"/>
      <c r="I579" s="90"/>
      <c r="J579" s="19"/>
      <c r="K579" s="19"/>
      <c r="L579" s="19"/>
      <c r="M579" s="19"/>
      <c r="N579" s="19"/>
      <c r="O579" s="19"/>
      <c r="P579" s="19"/>
      <c r="Q579" s="19"/>
      <c r="R579" s="141"/>
      <c r="S579" s="141"/>
      <c r="T579" s="141"/>
      <c r="U579" s="141"/>
      <c r="V579" s="141"/>
      <c r="W579" s="141"/>
      <c r="X579" s="141"/>
      <c r="Y579" s="141"/>
      <c r="Z579" s="19"/>
      <c r="AA579" s="601"/>
      <c r="AB579" s="601"/>
      <c r="AC579" s="118"/>
      <c r="AD579" s="118"/>
      <c r="AE579" s="118"/>
      <c r="AF579" s="118"/>
      <c r="AG579" s="118"/>
      <c r="AH579" s="118"/>
      <c r="AI579" s="118"/>
      <c r="AJ579" s="118"/>
      <c r="AK579" s="118"/>
      <c r="AL579" s="118"/>
      <c r="AM579" s="118"/>
      <c r="AN579" s="118"/>
      <c r="AO579" s="118"/>
      <c r="AP579" s="118"/>
      <c r="AQ579" s="118"/>
      <c r="AR579" s="118"/>
      <c r="AS579" s="118"/>
      <c r="AT579" s="118"/>
      <c r="AU579" s="601"/>
      <c r="AV579" s="601"/>
      <c r="AW579" s="118"/>
      <c r="AX579" s="118"/>
      <c r="AY579" s="118"/>
      <c r="AZ579" s="118"/>
      <c r="BA579" s="118"/>
      <c r="BB579" s="19"/>
      <c r="BC579" s="19"/>
      <c r="BQ579" s="12"/>
      <c r="BR579" s="12"/>
      <c r="BS579" s="12"/>
      <c r="BV579" s="76"/>
      <c r="BW579" s="76"/>
      <c r="BX579" s="76"/>
      <c r="BY579" s="76"/>
      <c r="BZ579" s="76"/>
      <c r="CA579" s="76"/>
      <c r="CB579" s="76"/>
      <c r="CC579" s="76"/>
      <c r="CD579" s="76"/>
      <c r="CE579" s="76"/>
      <c r="CF579" s="76"/>
      <c r="CG579" s="76"/>
      <c r="CH579" s="76"/>
      <c r="CI579" s="76"/>
      <c r="CJ579" s="76"/>
      <c r="CK579" s="76"/>
      <c r="CL579" s="76"/>
      <c r="CM579" s="76"/>
      <c r="CN579" s="76"/>
      <c r="CO579" s="76"/>
      <c r="CP579" s="76"/>
      <c r="CQ579" s="76"/>
      <c r="CR579" s="76"/>
      <c r="CS579" s="76"/>
      <c r="CT579" s="76"/>
      <c r="CU579" s="76"/>
      <c r="CV579" s="76"/>
      <c r="CW579" s="76"/>
      <c r="CX579" s="76"/>
      <c r="CY579" s="76"/>
      <c r="CZ579" s="76"/>
      <c r="DA579" s="76"/>
      <c r="DB579" s="76"/>
      <c r="DC579" s="76"/>
      <c r="DD579" s="76"/>
      <c r="DE579" s="76"/>
      <c r="DF579" s="76"/>
      <c r="DG579" s="76"/>
      <c r="DH579" s="76"/>
      <c r="DI579" s="76"/>
      <c r="DJ579" s="76"/>
      <c r="DK579" s="76"/>
      <c r="DL579" s="76"/>
      <c r="DM579" s="76"/>
      <c r="DN579" s="76"/>
      <c r="DO579" s="76"/>
      <c r="DP579" s="76"/>
      <c r="DQ579" s="76"/>
      <c r="DR579" s="76"/>
      <c r="DS579" s="76"/>
      <c r="DT579" s="76"/>
      <c r="DU579" s="76"/>
      <c r="DV579" s="76"/>
      <c r="DW579" s="76"/>
      <c r="DX579" s="76"/>
      <c r="DY579" s="76"/>
      <c r="DZ579" s="76"/>
      <c r="EA579" s="76"/>
      <c r="EB579" s="76"/>
      <c r="EC579" s="76"/>
      <c r="ED579" s="76"/>
      <c r="EE579" s="76"/>
      <c r="EF579" s="76"/>
      <c r="EG579" s="76"/>
      <c r="EH579" s="76"/>
      <c r="EI579" s="76"/>
      <c r="EJ579" s="76"/>
      <c r="EK579" s="76"/>
      <c r="EL579" s="76"/>
      <c r="EM579" s="76"/>
      <c r="EN579" s="76"/>
      <c r="EO579" s="76"/>
      <c r="EP579" s="76"/>
      <c r="EQ579" s="76"/>
      <c r="ER579" s="76"/>
      <c r="ES579" s="76"/>
      <c r="ET579" s="76"/>
      <c r="EU579" s="76"/>
      <c r="EV579" s="76"/>
      <c r="EW579" s="76"/>
      <c r="EX579" s="76"/>
      <c r="EY579" s="76"/>
      <c r="EZ579" s="76"/>
      <c r="FA579" s="76"/>
      <c r="FB579" s="76"/>
      <c r="FC579" s="76"/>
      <c r="FD579" s="76"/>
      <c r="FE579" s="76"/>
      <c r="FF579" s="76"/>
      <c r="FG579" s="76"/>
      <c r="FH579" s="76"/>
      <c r="FI579" s="76"/>
      <c r="FJ579" s="76"/>
      <c r="FK579" s="76"/>
      <c r="FL579" s="76"/>
      <c r="FM579" s="76"/>
      <c r="FN579" s="76"/>
      <c r="FO579" s="76"/>
      <c r="FP579" s="76"/>
      <c r="FQ579" s="76"/>
      <c r="FR579" s="76"/>
      <c r="FS579" s="76"/>
      <c r="FT579" s="76"/>
      <c r="FU579" s="76"/>
      <c r="FV579" s="76"/>
      <c r="FW579" s="76"/>
      <c r="FX579" s="76"/>
      <c r="FY579" s="76"/>
      <c r="FZ579" s="76"/>
      <c r="GA579" s="76"/>
      <c r="GB579" s="76"/>
      <c r="GC579" s="76"/>
      <c r="GD579" s="76"/>
      <c r="GE579" s="76"/>
      <c r="GF579" s="76"/>
      <c r="GG579" s="76"/>
      <c r="GH579" s="76"/>
      <c r="GI579" s="76"/>
      <c r="GJ579" s="76"/>
      <c r="GK579" s="76"/>
      <c r="GL579" s="76"/>
      <c r="GM579" s="76"/>
      <c r="GN579" s="76"/>
      <c r="GO579" s="76"/>
      <c r="GP579" s="76"/>
      <c r="GQ579" s="76"/>
      <c r="GR579" s="76"/>
      <c r="GS579" s="76"/>
      <c r="GT579" s="76"/>
      <c r="GU579" s="76"/>
      <c r="GV579" s="76"/>
      <c r="GW579" s="76"/>
      <c r="GX579" s="76"/>
      <c r="GY579" s="76"/>
      <c r="GZ579" s="76"/>
      <c r="HA579" s="76"/>
      <c r="HB579" s="76"/>
      <c r="HC579" s="76"/>
      <c r="HD579" s="76"/>
      <c r="HE579" s="76"/>
      <c r="HF579" s="76"/>
      <c r="HG579" s="76"/>
      <c r="HH579" s="76"/>
      <c r="HI579" s="76"/>
      <c r="HJ579" s="76"/>
      <c r="HK579" s="76"/>
      <c r="HL579" s="76"/>
      <c r="HM579" s="76"/>
      <c r="HN579" s="76"/>
      <c r="HO579" s="76"/>
      <c r="HP579" s="76"/>
      <c r="HQ579" s="76"/>
      <c r="HR579" s="76"/>
      <c r="HS579" s="76"/>
      <c r="HT579" s="76"/>
      <c r="HU579" s="76"/>
      <c r="HV579" s="76"/>
      <c r="HW579" s="76"/>
      <c r="HX579" s="76"/>
      <c r="HY579" s="76"/>
      <c r="HZ579" s="76"/>
      <c r="IA579" s="76"/>
      <c r="IB579" s="76"/>
      <c r="IC579" s="76"/>
      <c r="ID579" s="76"/>
      <c r="IE579" s="76"/>
      <c r="IF579" s="76"/>
      <c r="IG579" s="76"/>
      <c r="IH579" s="76"/>
      <c r="II579" s="76"/>
      <c r="IJ579" s="76"/>
      <c r="IK579" s="76"/>
    </row>
    <row r="580" spans="1:245" s="125" customFormat="1">
      <c r="A580" s="19"/>
      <c r="B580" s="19"/>
      <c r="C580" s="19"/>
      <c r="D580" s="19"/>
      <c r="E580" s="89"/>
      <c r="F580" s="89"/>
      <c r="G580" s="19"/>
      <c r="H580" s="90"/>
      <c r="I580" s="90"/>
      <c r="J580" s="19"/>
      <c r="K580" s="19"/>
      <c r="L580" s="19"/>
      <c r="M580" s="19"/>
      <c r="N580" s="19"/>
      <c r="O580" s="19"/>
      <c r="P580" s="19"/>
      <c r="Q580" s="19"/>
      <c r="R580" s="141"/>
      <c r="S580" s="141"/>
      <c r="T580" s="141"/>
      <c r="U580" s="141"/>
      <c r="V580" s="141"/>
      <c r="W580" s="141"/>
      <c r="X580" s="141"/>
      <c r="Y580" s="141"/>
      <c r="Z580" s="19"/>
      <c r="AA580" s="601"/>
      <c r="AB580" s="601"/>
      <c r="AC580" s="118"/>
      <c r="AD580" s="118"/>
      <c r="AE580" s="118"/>
      <c r="AF580" s="118"/>
      <c r="AG580" s="118"/>
      <c r="AH580" s="118"/>
      <c r="AI580" s="118"/>
      <c r="AJ580" s="118"/>
      <c r="AK580" s="118"/>
      <c r="AL580" s="118"/>
      <c r="AM580" s="118"/>
      <c r="AN580" s="118"/>
      <c r="AO580" s="118"/>
      <c r="AP580" s="118"/>
      <c r="AQ580" s="118"/>
      <c r="AR580" s="118"/>
      <c r="AS580" s="118"/>
      <c r="AT580" s="118"/>
      <c r="AU580" s="601"/>
      <c r="AV580" s="601"/>
      <c r="AW580" s="118"/>
      <c r="AX580" s="118"/>
      <c r="AY580" s="118"/>
      <c r="AZ580" s="118"/>
      <c r="BA580" s="118"/>
      <c r="BB580" s="19"/>
      <c r="BC580" s="19"/>
      <c r="BQ580" s="12"/>
      <c r="BR580" s="12"/>
      <c r="BS580" s="12"/>
      <c r="BV580" s="76"/>
      <c r="BW580" s="76"/>
      <c r="BX580" s="76"/>
      <c r="BY580" s="76"/>
      <c r="BZ580" s="76"/>
      <c r="CA580" s="76"/>
      <c r="CB580" s="76"/>
      <c r="CC580" s="76"/>
      <c r="CD580" s="76"/>
      <c r="CE580" s="76"/>
      <c r="CF580" s="76"/>
      <c r="CG580" s="76"/>
      <c r="CH580" s="76"/>
      <c r="CI580" s="76"/>
      <c r="CJ580" s="76"/>
      <c r="CK580" s="76"/>
      <c r="CL580" s="76"/>
      <c r="CM580" s="76"/>
      <c r="CN580" s="76"/>
      <c r="CO580" s="76"/>
      <c r="CP580" s="76"/>
      <c r="CQ580" s="76"/>
      <c r="CR580" s="76"/>
      <c r="CS580" s="76"/>
      <c r="CT580" s="76"/>
      <c r="CU580" s="76"/>
      <c r="CV580" s="76"/>
      <c r="CW580" s="76"/>
      <c r="CX580" s="76"/>
      <c r="CY580" s="76"/>
      <c r="CZ580" s="76"/>
      <c r="DA580" s="76"/>
      <c r="DB580" s="76"/>
      <c r="DC580" s="76"/>
      <c r="DD580" s="76"/>
      <c r="DE580" s="76"/>
      <c r="DF580" s="76"/>
      <c r="DG580" s="76"/>
      <c r="DH580" s="76"/>
      <c r="DI580" s="76"/>
      <c r="DJ580" s="76"/>
      <c r="DK580" s="76"/>
      <c r="DL580" s="76"/>
      <c r="DM580" s="76"/>
      <c r="DN580" s="76"/>
      <c r="DO580" s="76"/>
      <c r="DP580" s="76"/>
      <c r="DQ580" s="76"/>
      <c r="DR580" s="76"/>
      <c r="DS580" s="76"/>
      <c r="DT580" s="76"/>
      <c r="DU580" s="76"/>
      <c r="DV580" s="76"/>
      <c r="DW580" s="76"/>
      <c r="DX580" s="76"/>
      <c r="DY580" s="76"/>
      <c r="DZ580" s="76"/>
      <c r="EA580" s="76"/>
      <c r="EB580" s="76"/>
      <c r="EC580" s="76"/>
      <c r="ED580" s="76"/>
      <c r="EE580" s="76"/>
      <c r="EF580" s="76"/>
      <c r="EG580" s="76"/>
      <c r="EH580" s="76"/>
      <c r="EI580" s="76"/>
      <c r="EJ580" s="76"/>
      <c r="EK580" s="76"/>
      <c r="EL580" s="76"/>
      <c r="EM580" s="76"/>
      <c r="EN580" s="76"/>
      <c r="EO580" s="76"/>
      <c r="EP580" s="76"/>
      <c r="EQ580" s="76"/>
      <c r="ER580" s="76"/>
      <c r="ES580" s="76"/>
      <c r="ET580" s="76"/>
      <c r="EU580" s="76"/>
      <c r="EV580" s="76"/>
      <c r="EW580" s="76"/>
      <c r="EX580" s="76"/>
      <c r="EY580" s="76"/>
      <c r="EZ580" s="76"/>
      <c r="FA580" s="76"/>
      <c r="FB580" s="76"/>
      <c r="FC580" s="76"/>
      <c r="FD580" s="76"/>
      <c r="FE580" s="76"/>
      <c r="FF580" s="76"/>
      <c r="FG580" s="76"/>
      <c r="FH580" s="76"/>
      <c r="FI580" s="76"/>
      <c r="FJ580" s="76"/>
      <c r="FK580" s="76"/>
      <c r="FL580" s="76"/>
      <c r="FM580" s="76"/>
      <c r="FN580" s="76"/>
      <c r="FO580" s="76"/>
      <c r="FP580" s="76"/>
      <c r="FQ580" s="76"/>
      <c r="FR580" s="76"/>
      <c r="FS580" s="76"/>
      <c r="FT580" s="76"/>
      <c r="FU580" s="76"/>
      <c r="FV580" s="76"/>
      <c r="FW580" s="76"/>
      <c r="FX580" s="76"/>
      <c r="FY580" s="76"/>
      <c r="FZ580" s="76"/>
      <c r="GA580" s="76"/>
      <c r="GB580" s="76"/>
      <c r="GC580" s="76"/>
      <c r="GD580" s="76"/>
      <c r="GE580" s="76"/>
      <c r="GF580" s="76"/>
      <c r="GG580" s="76"/>
      <c r="GH580" s="76"/>
      <c r="GI580" s="76"/>
      <c r="GJ580" s="76"/>
      <c r="GK580" s="76"/>
      <c r="GL580" s="76"/>
      <c r="GM580" s="76"/>
      <c r="GN580" s="76"/>
      <c r="GO580" s="76"/>
      <c r="GP580" s="76"/>
      <c r="GQ580" s="76"/>
      <c r="GR580" s="76"/>
      <c r="GS580" s="76"/>
      <c r="GT580" s="76"/>
      <c r="GU580" s="76"/>
      <c r="GV580" s="76"/>
      <c r="GW580" s="76"/>
      <c r="GX580" s="76"/>
      <c r="GY580" s="76"/>
      <c r="GZ580" s="76"/>
      <c r="HA580" s="76"/>
      <c r="HB580" s="76"/>
      <c r="HC580" s="76"/>
      <c r="HD580" s="76"/>
      <c r="HE580" s="76"/>
      <c r="HF580" s="76"/>
      <c r="HG580" s="76"/>
      <c r="HH580" s="76"/>
      <c r="HI580" s="76"/>
      <c r="HJ580" s="76"/>
      <c r="HK580" s="76"/>
      <c r="HL580" s="76"/>
      <c r="HM580" s="76"/>
      <c r="HN580" s="76"/>
      <c r="HO580" s="76"/>
      <c r="HP580" s="76"/>
      <c r="HQ580" s="76"/>
      <c r="HR580" s="76"/>
      <c r="HS580" s="76"/>
      <c r="HT580" s="76"/>
      <c r="HU580" s="76"/>
      <c r="HV580" s="76"/>
      <c r="HW580" s="76"/>
      <c r="HX580" s="76"/>
      <c r="HY580" s="76"/>
      <c r="HZ580" s="76"/>
      <c r="IA580" s="76"/>
      <c r="IB580" s="76"/>
      <c r="IC580" s="76"/>
      <c r="ID580" s="76"/>
      <c r="IE580" s="76"/>
      <c r="IF580" s="76"/>
      <c r="IG580" s="76"/>
      <c r="IH580" s="76"/>
      <c r="II580" s="76"/>
      <c r="IJ580" s="76"/>
      <c r="IK580" s="76"/>
    </row>
    <row r="581" spans="1:245" s="125" customFormat="1">
      <c r="A581" s="19"/>
      <c r="B581" s="19"/>
      <c r="C581" s="19"/>
      <c r="D581" s="19"/>
      <c r="E581" s="89"/>
      <c r="F581" s="89"/>
      <c r="G581" s="19"/>
      <c r="H581" s="90"/>
      <c r="I581" s="90"/>
      <c r="J581" s="19"/>
      <c r="K581" s="19"/>
      <c r="L581" s="19"/>
      <c r="M581" s="19"/>
      <c r="N581" s="19"/>
      <c r="O581" s="19"/>
      <c r="P581" s="19"/>
      <c r="Q581" s="19"/>
      <c r="R581" s="141"/>
      <c r="S581" s="141"/>
      <c r="T581" s="141"/>
      <c r="U581" s="141"/>
      <c r="V581" s="141"/>
      <c r="W581" s="141"/>
      <c r="X581" s="141"/>
      <c r="Y581" s="141"/>
      <c r="Z581" s="19"/>
      <c r="AA581" s="601"/>
      <c r="AB581" s="601"/>
      <c r="AC581" s="118"/>
      <c r="AD581" s="118"/>
      <c r="AE581" s="118"/>
      <c r="AF581" s="118"/>
      <c r="AG581" s="118"/>
      <c r="AH581" s="118"/>
      <c r="AI581" s="118"/>
      <c r="AJ581" s="118"/>
      <c r="AK581" s="118"/>
      <c r="AL581" s="118"/>
      <c r="AM581" s="118"/>
      <c r="AN581" s="118"/>
      <c r="AO581" s="118"/>
      <c r="AP581" s="118"/>
      <c r="AQ581" s="118"/>
      <c r="AR581" s="118"/>
      <c r="AS581" s="118"/>
      <c r="AT581" s="118"/>
      <c r="AU581" s="601"/>
      <c r="AV581" s="601"/>
      <c r="AW581" s="118"/>
      <c r="AX581" s="118"/>
      <c r="AY581" s="118"/>
      <c r="AZ581" s="118"/>
      <c r="BA581" s="118"/>
      <c r="BB581" s="19"/>
      <c r="BC581" s="19"/>
      <c r="BQ581" s="12"/>
      <c r="BR581" s="12"/>
      <c r="BS581" s="12"/>
      <c r="BV581" s="76"/>
      <c r="BW581" s="76"/>
      <c r="BX581" s="76"/>
      <c r="BY581" s="76"/>
      <c r="BZ581" s="76"/>
      <c r="CA581" s="76"/>
      <c r="CB581" s="76"/>
      <c r="CC581" s="76"/>
      <c r="CD581" s="76"/>
      <c r="CE581" s="76"/>
      <c r="CF581" s="76"/>
      <c r="CG581" s="76"/>
      <c r="CH581" s="76"/>
      <c r="CI581" s="76"/>
      <c r="CJ581" s="76"/>
      <c r="CK581" s="76"/>
      <c r="CL581" s="76"/>
      <c r="CM581" s="76"/>
      <c r="CN581" s="76"/>
      <c r="CO581" s="76"/>
      <c r="CP581" s="76"/>
      <c r="CQ581" s="76"/>
      <c r="CR581" s="76"/>
      <c r="CS581" s="76"/>
      <c r="CT581" s="76"/>
      <c r="CU581" s="76"/>
      <c r="CV581" s="76"/>
      <c r="CW581" s="76"/>
      <c r="CX581" s="76"/>
      <c r="CY581" s="76"/>
      <c r="CZ581" s="76"/>
      <c r="DA581" s="76"/>
      <c r="DB581" s="76"/>
      <c r="DC581" s="76"/>
      <c r="DD581" s="76"/>
      <c r="DE581" s="76"/>
      <c r="DF581" s="76"/>
      <c r="DG581" s="76"/>
      <c r="DH581" s="76"/>
      <c r="DI581" s="76"/>
      <c r="DJ581" s="76"/>
      <c r="DK581" s="76"/>
      <c r="DL581" s="76"/>
      <c r="DM581" s="76"/>
      <c r="DN581" s="76"/>
      <c r="DO581" s="76"/>
      <c r="DP581" s="76"/>
      <c r="DQ581" s="76"/>
      <c r="DR581" s="76"/>
      <c r="DS581" s="76"/>
      <c r="DT581" s="76"/>
      <c r="DU581" s="76"/>
      <c r="DV581" s="76"/>
      <c r="DW581" s="76"/>
      <c r="DX581" s="76"/>
      <c r="DY581" s="76"/>
      <c r="DZ581" s="76"/>
      <c r="EA581" s="76"/>
      <c r="EB581" s="76"/>
      <c r="EC581" s="76"/>
      <c r="ED581" s="76"/>
      <c r="EE581" s="76"/>
      <c r="EF581" s="76"/>
      <c r="EG581" s="76"/>
      <c r="EH581" s="76"/>
      <c r="EI581" s="76"/>
      <c r="EJ581" s="76"/>
      <c r="EK581" s="76"/>
      <c r="EL581" s="76"/>
      <c r="EM581" s="76"/>
      <c r="EN581" s="76"/>
      <c r="EO581" s="76"/>
      <c r="EP581" s="76"/>
      <c r="EQ581" s="76"/>
      <c r="ER581" s="76"/>
      <c r="ES581" s="76"/>
      <c r="ET581" s="76"/>
      <c r="EU581" s="76"/>
      <c r="EV581" s="76"/>
      <c r="EW581" s="76"/>
      <c r="EX581" s="76"/>
      <c r="EY581" s="76"/>
      <c r="EZ581" s="76"/>
      <c r="FA581" s="76"/>
      <c r="FB581" s="76"/>
      <c r="FC581" s="76"/>
      <c r="FD581" s="76"/>
      <c r="FE581" s="76"/>
      <c r="FF581" s="76"/>
      <c r="FG581" s="76"/>
      <c r="FH581" s="76"/>
      <c r="FI581" s="76"/>
      <c r="FJ581" s="76"/>
      <c r="FK581" s="76"/>
      <c r="FL581" s="76"/>
      <c r="FM581" s="76"/>
      <c r="FN581" s="76"/>
      <c r="FO581" s="76"/>
      <c r="FP581" s="76"/>
      <c r="FQ581" s="76"/>
      <c r="FR581" s="76"/>
      <c r="FS581" s="76"/>
      <c r="FT581" s="76"/>
      <c r="FU581" s="76"/>
      <c r="FV581" s="76"/>
      <c r="FW581" s="76"/>
      <c r="FX581" s="76"/>
      <c r="FY581" s="76"/>
      <c r="FZ581" s="76"/>
      <c r="GA581" s="76"/>
      <c r="GB581" s="76"/>
      <c r="GC581" s="76"/>
      <c r="GD581" s="76"/>
      <c r="GE581" s="76"/>
      <c r="GF581" s="76"/>
      <c r="GG581" s="76"/>
      <c r="GH581" s="76"/>
      <c r="GI581" s="76"/>
      <c r="GJ581" s="76"/>
      <c r="GK581" s="76"/>
      <c r="GL581" s="76"/>
      <c r="GM581" s="76"/>
      <c r="GN581" s="76"/>
      <c r="GO581" s="76"/>
      <c r="GP581" s="76"/>
      <c r="GQ581" s="76"/>
      <c r="GR581" s="76"/>
      <c r="GS581" s="76"/>
      <c r="GT581" s="76"/>
      <c r="GU581" s="76"/>
      <c r="GV581" s="76"/>
      <c r="GW581" s="76"/>
      <c r="GX581" s="76"/>
      <c r="GY581" s="76"/>
      <c r="GZ581" s="76"/>
      <c r="HA581" s="76"/>
      <c r="HB581" s="76"/>
      <c r="HC581" s="76"/>
      <c r="HD581" s="76"/>
      <c r="HE581" s="76"/>
      <c r="HF581" s="76"/>
      <c r="HG581" s="76"/>
      <c r="HH581" s="76"/>
      <c r="HI581" s="76"/>
      <c r="HJ581" s="76"/>
      <c r="HK581" s="76"/>
      <c r="HL581" s="76"/>
      <c r="HM581" s="76"/>
      <c r="HN581" s="76"/>
      <c r="HO581" s="76"/>
      <c r="HP581" s="76"/>
      <c r="HQ581" s="76"/>
      <c r="HR581" s="76"/>
      <c r="HS581" s="76"/>
      <c r="HT581" s="76"/>
      <c r="HU581" s="76"/>
      <c r="HV581" s="76"/>
      <c r="HW581" s="76"/>
      <c r="HX581" s="76"/>
      <c r="HY581" s="76"/>
      <c r="HZ581" s="76"/>
      <c r="IA581" s="76"/>
      <c r="IB581" s="76"/>
      <c r="IC581" s="76"/>
      <c r="ID581" s="76"/>
      <c r="IE581" s="76"/>
      <c r="IF581" s="76"/>
      <c r="IG581" s="76"/>
      <c r="IH581" s="76"/>
      <c r="II581" s="76"/>
      <c r="IJ581" s="76"/>
      <c r="IK581" s="76"/>
    </row>
    <row r="582" spans="1:245" s="125" customFormat="1">
      <c r="A582" s="19"/>
      <c r="B582" s="19"/>
      <c r="C582" s="19"/>
      <c r="D582" s="19"/>
      <c r="E582" s="89"/>
      <c r="F582" s="89"/>
      <c r="G582" s="19"/>
      <c r="H582" s="90"/>
      <c r="I582" s="90"/>
      <c r="J582" s="19"/>
      <c r="K582" s="19"/>
      <c r="L582" s="19"/>
      <c r="M582" s="19"/>
      <c r="N582" s="19"/>
      <c r="O582" s="19"/>
      <c r="P582" s="19"/>
      <c r="Q582" s="19"/>
      <c r="R582" s="141"/>
      <c r="S582" s="141"/>
      <c r="T582" s="141"/>
      <c r="U582" s="141"/>
      <c r="V582" s="141"/>
      <c r="W582" s="141"/>
      <c r="X582" s="141"/>
      <c r="Y582" s="141"/>
      <c r="Z582" s="19"/>
      <c r="AA582" s="601"/>
      <c r="AB582" s="601"/>
      <c r="AC582" s="118"/>
      <c r="AD582" s="118"/>
      <c r="AE582" s="118"/>
      <c r="AF582" s="118"/>
      <c r="AG582" s="118"/>
      <c r="AH582" s="118"/>
      <c r="AI582" s="118"/>
      <c r="AJ582" s="118"/>
      <c r="AK582" s="118"/>
      <c r="AL582" s="118"/>
      <c r="AM582" s="118"/>
      <c r="AN582" s="118"/>
      <c r="AO582" s="118"/>
      <c r="AP582" s="118"/>
      <c r="AQ582" s="118"/>
      <c r="AR582" s="118"/>
      <c r="AS582" s="118"/>
      <c r="AT582" s="118"/>
      <c r="AU582" s="601"/>
      <c r="AV582" s="601"/>
      <c r="AW582" s="118"/>
      <c r="AX582" s="118"/>
      <c r="AY582" s="118"/>
      <c r="AZ582" s="118"/>
      <c r="BA582" s="118"/>
      <c r="BB582" s="19"/>
      <c r="BC582" s="19"/>
      <c r="BQ582" s="12"/>
      <c r="BR582" s="12"/>
      <c r="BS582" s="12"/>
      <c r="BV582" s="76"/>
      <c r="BW582" s="76"/>
      <c r="BX582" s="76"/>
      <c r="BY582" s="76"/>
      <c r="BZ582" s="76"/>
      <c r="CA582" s="76"/>
      <c r="CB582" s="76"/>
      <c r="CC582" s="76"/>
      <c r="CD582" s="76"/>
      <c r="CE582" s="76"/>
      <c r="CF582" s="76"/>
      <c r="CG582" s="76"/>
      <c r="CH582" s="76"/>
      <c r="CI582" s="76"/>
      <c r="CJ582" s="76"/>
      <c r="CK582" s="76"/>
      <c r="CL582" s="76"/>
      <c r="CM582" s="76"/>
      <c r="CN582" s="76"/>
      <c r="CO582" s="76"/>
      <c r="CP582" s="76"/>
      <c r="CQ582" s="76"/>
      <c r="CR582" s="76"/>
      <c r="CS582" s="76"/>
      <c r="CT582" s="76"/>
      <c r="CU582" s="76"/>
      <c r="CV582" s="76"/>
      <c r="CW582" s="76"/>
      <c r="CX582" s="76"/>
      <c r="CY582" s="76"/>
      <c r="CZ582" s="76"/>
      <c r="DA582" s="76"/>
      <c r="DB582" s="76"/>
      <c r="DC582" s="76"/>
      <c r="DD582" s="76"/>
      <c r="DE582" s="76"/>
      <c r="DF582" s="76"/>
      <c r="DG582" s="76"/>
      <c r="DH582" s="76"/>
      <c r="DI582" s="76"/>
      <c r="DJ582" s="76"/>
      <c r="DK582" s="76"/>
      <c r="DL582" s="76"/>
      <c r="DM582" s="76"/>
      <c r="DN582" s="76"/>
      <c r="DO582" s="76"/>
      <c r="DP582" s="76"/>
      <c r="DQ582" s="76"/>
      <c r="DR582" s="76"/>
      <c r="DS582" s="76"/>
      <c r="DT582" s="76"/>
      <c r="DU582" s="76"/>
      <c r="DV582" s="76"/>
      <c r="DW582" s="76"/>
      <c r="DX582" s="76"/>
      <c r="DY582" s="76"/>
      <c r="DZ582" s="76"/>
      <c r="EA582" s="76"/>
      <c r="EB582" s="76"/>
      <c r="EC582" s="76"/>
      <c r="ED582" s="76"/>
      <c r="EE582" s="76"/>
      <c r="EF582" s="76"/>
      <c r="EG582" s="76"/>
      <c r="EH582" s="76"/>
      <c r="EI582" s="76"/>
      <c r="EJ582" s="76"/>
      <c r="EK582" s="76"/>
      <c r="EL582" s="76"/>
      <c r="EM582" s="76"/>
      <c r="EN582" s="76"/>
      <c r="EO582" s="76"/>
      <c r="EP582" s="76"/>
      <c r="EQ582" s="76"/>
      <c r="ER582" s="76"/>
      <c r="ES582" s="76"/>
      <c r="ET582" s="76"/>
      <c r="EU582" s="76"/>
      <c r="EV582" s="76"/>
      <c r="EW582" s="76"/>
      <c r="EX582" s="76"/>
      <c r="EY582" s="76"/>
      <c r="EZ582" s="76"/>
      <c r="FA582" s="76"/>
      <c r="FB582" s="76"/>
      <c r="FC582" s="76"/>
      <c r="FD582" s="76"/>
      <c r="FE582" s="76"/>
      <c r="FF582" s="76"/>
      <c r="FG582" s="76"/>
      <c r="FH582" s="76"/>
      <c r="FI582" s="76"/>
      <c r="FJ582" s="76"/>
      <c r="FK582" s="76"/>
      <c r="FL582" s="76"/>
      <c r="FM582" s="76"/>
      <c r="FN582" s="76"/>
      <c r="FO582" s="76"/>
      <c r="FP582" s="76"/>
      <c r="FQ582" s="76"/>
      <c r="FR582" s="76"/>
      <c r="FS582" s="76"/>
      <c r="FT582" s="76"/>
      <c r="FU582" s="76"/>
      <c r="FV582" s="76"/>
      <c r="FW582" s="76"/>
      <c r="FX582" s="76"/>
      <c r="FY582" s="76"/>
      <c r="FZ582" s="76"/>
      <c r="GA582" s="76"/>
      <c r="GB582" s="76"/>
      <c r="GC582" s="76"/>
      <c r="GD582" s="76"/>
      <c r="GE582" s="76"/>
      <c r="GF582" s="76"/>
      <c r="GG582" s="76"/>
      <c r="GH582" s="76"/>
      <c r="GI582" s="76"/>
      <c r="GJ582" s="76"/>
      <c r="GK582" s="76"/>
      <c r="GL582" s="76"/>
      <c r="GM582" s="76"/>
      <c r="GN582" s="76"/>
      <c r="GO582" s="76"/>
      <c r="GP582" s="76"/>
      <c r="GQ582" s="76"/>
      <c r="GR582" s="76"/>
      <c r="GS582" s="76"/>
      <c r="GT582" s="76"/>
      <c r="GU582" s="76"/>
      <c r="GV582" s="76"/>
      <c r="GW582" s="76"/>
      <c r="GX582" s="76"/>
      <c r="GY582" s="76"/>
      <c r="GZ582" s="76"/>
      <c r="HA582" s="76"/>
      <c r="HB582" s="76"/>
      <c r="HC582" s="76"/>
      <c r="HD582" s="76"/>
      <c r="HE582" s="76"/>
      <c r="HF582" s="76"/>
      <c r="HG582" s="76"/>
      <c r="HH582" s="76"/>
      <c r="HI582" s="76"/>
      <c r="HJ582" s="76"/>
      <c r="HK582" s="76"/>
      <c r="HL582" s="76"/>
      <c r="HM582" s="76"/>
      <c r="HN582" s="76"/>
      <c r="HO582" s="76"/>
      <c r="HP582" s="76"/>
      <c r="HQ582" s="76"/>
      <c r="HR582" s="76"/>
      <c r="HS582" s="76"/>
      <c r="HT582" s="76"/>
      <c r="HU582" s="76"/>
      <c r="HV582" s="76"/>
      <c r="HW582" s="76"/>
      <c r="HX582" s="76"/>
      <c r="HY582" s="76"/>
      <c r="HZ582" s="76"/>
      <c r="IA582" s="76"/>
      <c r="IB582" s="76"/>
      <c r="IC582" s="76"/>
      <c r="ID582" s="76"/>
      <c r="IE582" s="76"/>
      <c r="IF582" s="76"/>
      <c r="IG582" s="76"/>
      <c r="IH582" s="76"/>
      <c r="II582" s="76"/>
      <c r="IJ582" s="76"/>
      <c r="IK582" s="76"/>
    </row>
    <row r="583" spans="1:245" s="125" customFormat="1">
      <c r="A583" s="19"/>
      <c r="B583" s="19"/>
      <c r="C583" s="19"/>
      <c r="D583" s="19"/>
      <c r="E583" s="89"/>
      <c r="F583" s="89"/>
      <c r="G583" s="19"/>
      <c r="H583" s="90"/>
      <c r="I583" s="90"/>
      <c r="J583" s="19"/>
      <c r="K583" s="19"/>
      <c r="L583" s="19"/>
      <c r="M583" s="19"/>
      <c r="N583" s="19"/>
      <c r="O583" s="19"/>
      <c r="P583" s="19"/>
      <c r="Q583" s="19"/>
      <c r="R583" s="141"/>
      <c r="S583" s="141"/>
      <c r="T583" s="141"/>
      <c r="U583" s="141"/>
      <c r="V583" s="141"/>
      <c r="W583" s="141"/>
      <c r="X583" s="141"/>
      <c r="Y583" s="141"/>
      <c r="Z583" s="19"/>
      <c r="AA583" s="601"/>
      <c r="AB583" s="601"/>
      <c r="AC583" s="118"/>
      <c r="AD583" s="118"/>
      <c r="AE583" s="118"/>
      <c r="AF583" s="118"/>
      <c r="AG583" s="118"/>
      <c r="AH583" s="118"/>
      <c r="AI583" s="118"/>
      <c r="AJ583" s="118"/>
      <c r="AK583" s="118"/>
      <c r="AL583" s="118"/>
      <c r="AM583" s="118"/>
      <c r="AN583" s="118"/>
      <c r="AO583" s="118"/>
      <c r="AP583" s="118"/>
      <c r="AQ583" s="118"/>
      <c r="AR583" s="118"/>
      <c r="AS583" s="118"/>
      <c r="AT583" s="118"/>
      <c r="AU583" s="601"/>
      <c r="AV583" s="601"/>
      <c r="AW583" s="118"/>
      <c r="AX583" s="118"/>
      <c r="AY583" s="118"/>
      <c r="AZ583" s="118"/>
      <c r="BA583" s="118"/>
      <c r="BB583" s="19"/>
      <c r="BC583" s="19"/>
      <c r="BQ583" s="12"/>
      <c r="BR583" s="12"/>
      <c r="BS583" s="12"/>
      <c r="BV583" s="76"/>
      <c r="BW583" s="76"/>
      <c r="BX583" s="76"/>
      <c r="BY583" s="76"/>
      <c r="BZ583" s="76"/>
      <c r="CA583" s="76"/>
      <c r="CB583" s="76"/>
      <c r="CC583" s="76"/>
      <c r="CD583" s="76"/>
      <c r="CE583" s="76"/>
      <c r="CF583" s="76"/>
      <c r="CG583" s="76"/>
      <c r="CH583" s="76"/>
      <c r="CI583" s="76"/>
      <c r="CJ583" s="76"/>
      <c r="CK583" s="76"/>
      <c r="CL583" s="76"/>
      <c r="CM583" s="76"/>
      <c r="CN583" s="76"/>
      <c r="CO583" s="76"/>
      <c r="CP583" s="76"/>
      <c r="CQ583" s="76"/>
      <c r="CR583" s="76"/>
      <c r="CS583" s="76"/>
      <c r="CT583" s="76"/>
      <c r="CU583" s="76"/>
      <c r="CV583" s="76"/>
      <c r="CW583" s="76"/>
      <c r="CX583" s="76"/>
      <c r="CY583" s="76"/>
      <c r="CZ583" s="76"/>
      <c r="DA583" s="76"/>
      <c r="DB583" s="76"/>
      <c r="DC583" s="76"/>
      <c r="DD583" s="76"/>
      <c r="DE583" s="76"/>
      <c r="DF583" s="76"/>
      <c r="DG583" s="76"/>
      <c r="DH583" s="76"/>
      <c r="DI583" s="76"/>
      <c r="DJ583" s="76"/>
      <c r="DK583" s="76"/>
      <c r="DL583" s="76"/>
      <c r="DM583" s="76"/>
      <c r="DN583" s="76"/>
      <c r="DO583" s="76"/>
      <c r="DP583" s="76"/>
      <c r="DQ583" s="76"/>
      <c r="DR583" s="76"/>
      <c r="DS583" s="76"/>
      <c r="DT583" s="76"/>
      <c r="DU583" s="76"/>
      <c r="DV583" s="76"/>
      <c r="DW583" s="76"/>
      <c r="DX583" s="76"/>
      <c r="DY583" s="76"/>
      <c r="DZ583" s="76"/>
      <c r="EA583" s="76"/>
      <c r="EB583" s="76"/>
      <c r="EC583" s="76"/>
      <c r="ED583" s="76"/>
      <c r="EE583" s="76"/>
      <c r="EF583" s="76"/>
      <c r="EG583" s="76"/>
      <c r="EH583" s="76"/>
      <c r="EI583" s="76"/>
      <c r="EJ583" s="76"/>
      <c r="EK583" s="76"/>
      <c r="EL583" s="76"/>
      <c r="EM583" s="76"/>
      <c r="EN583" s="76"/>
      <c r="EO583" s="76"/>
      <c r="EP583" s="76"/>
      <c r="EQ583" s="76"/>
      <c r="ER583" s="76"/>
      <c r="ES583" s="76"/>
      <c r="ET583" s="76"/>
      <c r="EU583" s="76"/>
      <c r="EV583" s="76"/>
      <c r="EW583" s="76"/>
      <c r="EX583" s="76"/>
      <c r="EY583" s="76"/>
      <c r="EZ583" s="76"/>
      <c r="FA583" s="76"/>
      <c r="FB583" s="76"/>
      <c r="FC583" s="76"/>
      <c r="FD583" s="76"/>
      <c r="FE583" s="76"/>
      <c r="FF583" s="76"/>
      <c r="FG583" s="76"/>
      <c r="FH583" s="76"/>
      <c r="FI583" s="76"/>
      <c r="FJ583" s="76"/>
      <c r="FK583" s="76"/>
      <c r="FL583" s="76"/>
      <c r="FM583" s="76"/>
      <c r="FN583" s="76"/>
      <c r="FO583" s="76"/>
      <c r="FP583" s="76"/>
      <c r="FQ583" s="76"/>
      <c r="FR583" s="76"/>
      <c r="FS583" s="76"/>
      <c r="FT583" s="76"/>
      <c r="FU583" s="76"/>
      <c r="FV583" s="76"/>
      <c r="FW583" s="76"/>
      <c r="FX583" s="76"/>
      <c r="FY583" s="76"/>
      <c r="FZ583" s="76"/>
      <c r="GA583" s="76"/>
      <c r="GB583" s="76"/>
      <c r="GC583" s="76"/>
      <c r="GD583" s="76"/>
      <c r="GE583" s="76"/>
      <c r="GF583" s="76"/>
      <c r="GG583" s="76"/>
      <c r="GH583" s="76"/>
      <c r="GI583" s="76"/>
      <c r="GJ583" s="76"/>
      <c r="GK583" s="76"/>
      <c r="GL583" s="76"/>
      <c r="GM583" s="76"/>
      <c r="GN583" s="76"/>
      <c r="GO583" s="76"/>
      <c r="GP583" s="76"/>
      <c r="GQ583" s="76"/>
      <c r="GR583" s="76"/>
      <c r="GS583" s="76"/>
      <c r="GT583" s="76"/>
      <c r="GU583" s="76"/>
      <c r="GV583" s="76"/>
      <c r="GW583" s="76"/>
      <c r="GX583" s="76"/>
      <c r="GY583" s="76"/>
      <c r="GZ583" s="76"/>
      <c r="HA583" s="76"/>
      <c r="HB583" s="76"/>
      <c r="HC583" s="76"/>
      <c r="HD583" s="76"/>
      <c r="HE583" s="76"/>
      <c r="HF583" s="76"/>
      <c r="HG583" s="76"/>
      <c r="HH583" s="76"/>
      <c r="HI583" s="76"/>
      <c r="HJ583" s="76"/>
      <c r="HK583" s="76"/>
      <c r="HL583" s="76"/>
      <c r="HM583" s="76"/>
      <c r="HN583" s="76"/>
      <c r="HO583" s="76"/>
      <c r="HP583" s="76"/>
      <c r="HQ583" s="76"/>
      <c r="HR583" s="76"/>
      <c r="HS583" s="76"/>
      <c r="HT583" s="76"/>
      <c r="HU583" s="76"/>
      <c r="HV583" s="76"/>
      <c r="HW583" s="76"/>
      <c r="HX583" s="76"/>
      <c r="HY583" s="76"/>
      <c r="HZ583" s="76"/>
      <c r="IA583" s="76"/>
      <c r="IB583" s="76"/>
      <c r="IC583" s="76"/>
      <c r="ID583" s="76"/>
      <c r="IE583" s="76"/>
      <c r="IF583" s="76"/>
      <c r="IG583" s="76"/>
      <c r="IH583" s="76"/>
      <c r="II583" s="76"/>
      <c r="IJ583" s="76"/>
      <c r="IK583" s="76"/>
    </row>
    <row r="584" spans="1:245" s="125" customFormat="1">
      <c r="A584" s="19"/>
      <c r="B584" s="19"/>
      <c r="C584" s="19"/>
      <c r="D584" s="19"/>
      <c r="E584" s="89"/>
      <c r="F584" s="89"/>
      <c r="G584" s="19"/>
      <c r="H584" s="90"/>
      <c r="I584" s="90"/>
      <c r="J584" s="19"/>
      <c r="K584" s="19"/>
      <c r="L584" s="19"/>
      <c r="M584" s="19"/>
      <c r="N584" s="19"/>
      <c r="O584" s="19"/>
      <c r="P584" s="19"/>
      <c r="Q584" s="19"/>
      <c r="R584" s="141"/>
      <c r="S584" s="141"/>
      <c r="T584" s="141"/>
      <c r="U584" s="141"/>
      <c r="V584" s="141"/>
      <c r="W584" s="141"/>
      <c r="X584" s="141"/>
      <c r="Y584" s="141"/>
      <c r="Z584" s="19"/>
      <c r="AA584" s="601"/>
      <c r="AB584" s="601"/>
      <c r="AC584" s="118"/>
      <c r="AD584" s="118"/>
      <c r="AE584" s="118"/>
      <c r="AF584" s="118"/>
      <c r="AG584" s="118"/>
      <c r="AH584" s="118"/>
      <c r="AI584" s="118"/>
      <c r="AJ584" s="118"/>
      <c r="AK584" s="118"/>
      <c r="AL584" s="118"/>
      <c r="AM584" s="118"/>
      <c r="AN584" s="118"/>
      <c r="AO584" s="118"/>
      <c r="AP584" s="118"/>
      <c r="AQ584" s="118"/>
      <c r="AR584" s="118"/>
      <c r="AS584" s="118"/>
      <c r="AT584" s="118"/>
      <c r="AU584" s="601"/>
      <c r="AV584" s="601"/>
      <c r="AW584" s="118"/>
      <c r="AX584" s="118"/>
      <c r="AY584" s="118"/>
      <c r="AZ584" s="118"/>
      <c r="BA584" s="118"/>
      <c r="BB584" s="19"/>
      <c r="BC584" s="19"/>
      <c r="BQ584" s="12"/>
      <c r="BR584" s="12"/>
      <c r="BS584" s="12"/>
      <c r="BV584" s="76"/>
      <c r="BW584" s="76"/>
      <c r="BX584" s="76"/>
      <c r="BY584" s="76"/>
      <c r="BZ584" s="76"/>
      <c r="CA584" s="76"/>
      <c r="CB584" s="76"/>
      <c r="CC584" s="76"/>
      <c r="CD584" s="76"/>
      <c r="CE584" s="76"/>
      <c r="CF584" s="76"/>
      <c r="CG584" s="76"/>
      <c r="CH584" s="76"/>
      <c r="CI584" s="76"/>
      <c r="CJ584" s="76"/>
      <c r="CK584" s="76"/>
      <c r="CL584" s="76"/>
      <c r="CM584" s="76"/>
      <c r="CN584" s="76"/>
      <c r="CO584" s="76"/>
      <c r="CP584" s="76"/>
      <c r="CQ584" s="76"/>
      <c r="CR584" s="76"/>
      <c r="CS584" s="76"/>
      <c r="CT584" s="76"/>
      <c r="CU584" s="76"/>
      <c r="CV584" s="76"/>
      <c r="CW584" s="76"/>
      <c r="CX584" s="76"/>
      <c r="CY584" s="76"/>
      <c r="CZ584" s="76"/>
      <c r="DA584" s="76"/>
      <c r="DB584" s="76"/>
      <c r="DC584" s="76"/>
      <c r="DD584" s="76"/>
      <c r="DE584" s="76"/>
      <c r="DF584" s="76"/>
      <c r="DG584" s="76"/>
      <c r="DH584" s="76"/>
      <c r="DI584" s="76"/>
      <c r="DJ584" s="76"/>
      <c r="DK584" s="76"/>
      <c r="DL584" s="76"/>
      <c r="DM584" s="76"/>
      <c r="DN584" s="76"/>
      <c r="DO584" s="76"/>
      <c r="DP584" s="76"/>
      <c r="DQ584" s="76"/>
      <c r="DR584" s="76"/>
      <c r="DS584" s="76"/>
      <c r="DT584" s="76"/>
      <c r="DU584" s="76"/>
      <c r="DV584" s="76"/>
      <c r="DW584" s="76"/>
      <c r="DX584" s="76"/>
      <c r="DY584" s="76"/>
      <c r="DZ584" s="76"/>
      <c r="EA584" s="76"/>
      <c r="EB584" s="76"/>
      <c r="EC584" s="76"/>
      <c r="ED584" s="76"/>
      <c r="EE584" s="76"/>
      <c r="EF584" s="76"/>
      <c r="EG584" s="76"/>
      <c r="EH584" s="76"/>
      <c r="EI584" s="76"/>
      <c r="EJ584" s="76"/>
      <c r="EK584" s="76"/>
      <c r="EL584" s="76"/>
      <c r="EM584" s="76"/>
      <c r="EN584" s="76"/>
      <c r="EO584" s="76"/>
      <c r="EP584" s="76"/>
      <c r="EQ584" s="76"/>
      <c r="ER584" s="76"/>
      <c r="ES584" s="76"/>
      <c r="ET584" s="76"/>
      <c r="EU584" s="76"/>
      <c r="EV584" s="76"/>
      <c r="EW584" s="76"/>
      <c r="EX584" s="76"/>
      <c r="EY584" s="76"/>
      <c r="EZ584" s="76"/>
      <c r="FA584" s="76"/>
      <c r="FB584" s="76"/>
      <c r="FC584" s="76"/>
      <c r="FD584" s="76"/>
      <c r="FE584" s="76"/>
      <c r="FF584" s="76"/>
      <c r="FG584" s="76"/>
      <c r="FH584" s="76"/>
      <c r="FI584" s="76"/>
      <c r="FJ584" s="76"/>
      <c r="FK584" s="76"/>
      <c r="FL584" s="76"/>
      <c r="FM584" s="76"/>
      <c r="FN584" s="76"/>
      <c r="FO584" s="76"/>
      <c r="FP584" s="76"/>
      <c r="FQ584" s="76"/>
      <c r="FR584" s="76"/>
      <c r="FS584" s="76"/>
      <c r="FT584" s="76"/>
      <c r="FU584" s="76"/>
      <c r="FV584" s="76"/>
      <c r="FW584" s="76"/>
      <c r="FX584" s="76"/>
      <c r="FY584" s="76"/>
      <c r="FZ584" s="76"/>
      <c r="GA584" s="76"/>
      <c r="GB584" s="76"/>
      <c r="GC584" s="76"/>
      <c r="GD584" s="76"/>
      <c r="GE584" s="76"/>
      <c r="GF584" s="76"/>
      <c r="GG584" s="76"/>
      <c r="GH584" s="76"/>
      <c r="GI584" s="76"/>
      <c r="GJ584" s="76"/>
      <c r="GK584" s="76"/>
      <c r="GL584" s="76"/>
      <c r="GM584" s="76"/>
      <c r="GN584" s="76"/>
      <c r="GO584" s="76"/>
      <c r="GP584" s="76"/>
      <c r="GQ584" s="76"/>
      <c r="GR584" s="76"/>
      <c r="GS584" s="76"/>
      <c r="GT584" s="76"/>
      <c r="GU584" s="76"/>
      <c r="GV584" s="76"/>
      <c r="GW584" s="76"/>
      <c r="GX584" s="76"/>
      <c r="GY584" s="76"/>
      <c r="GZ584" s="76"/>
      <c r="HA584" s="76"/>
      <c r="HB584" s="76"/>
      <c r="HC584" s="76"/>
      <c r="HD584" s="76"/>
      <c r="HE584" s="76"/>
      <c r="HF584" s="76"/>
      <c r="HG584" s="76"/>
      <c r="HH584" s="76"/>
      <c r="HI584" s="76"/>
      <c r="HJ584" s="76"/>
      <c r="HK584" s="76"/>
      <c r="HL584" s="76"/>
      <c r="HM584" s="76"/>
      <c r="HN584" s="76"/>
      <c r="HO584" s="76"/>
      <c r="HP584" s="76"/>
      <c r="HQ584" s="76"/>
      <c r="HR584" s="76"/>
      <c r="HS584" s="76"/>
      <c r="HT584" s="76"/>
      <c r="HU584" s="76"/>
      <c r="HV584" s="76"/>
      <c r="HW584" s="76"/>
      <c r="HX584" s="76"/>
      <c r="HY584" s="76"/>
      <c r="HZ584" s="76"/>
      <c r="IA584" s="76"/>
      <c r="IB584" s="76"/>
      <c r="IC584" s="76"/>
      <c r="ID584" s="76"/>
      <c r="IE584" s="76"/>
      <c r="IF584" s="76"/>
      <c r="IG584" s="76"/>
      <c r="IH584" s="76"/>
      <c r="II584" s="76"/>
      <c r="IJ584" s="76"/>
      <c r="IK584" s="76"/>
    </row>
    <row r="585" spans="1:245" s="125" customFormat="1" ht="18">
      <c r="A585" s="19"/>
      <c r="B585" s="19"/>
      <c r="C585" s="19"/>
      <c r="D585" s="19"/>
      <c r="E585" s="89"/>
      <c r="F585" s="89"/>
      <c r="G585" s="19"/>
      <c r="H585" s="90"/>
      <c r="I585" s="90"/>
      <c r="J585" s="19"/>
      <c r="K585" s="19"/>
      <c r="L585" s="19"/>
      <c r="M585" s="19"/>
      <c r="N585" s="19"/>
      <c r="O585" s="19"/>
      <c r="P585" s="19"/>
      <c r="Q585" s="19"/>
      <c r="R585" s="141"/>
      <c r="S585" s="141"/>
      <c r="T585" s="141"/>
      <c r="U585" s="141"/>
      <c r="V585" s="141"/>
      <c r="W585" s="141"/>
      <c r="X585" s="141"/>
      <c r="Y585" s="141"/>
      <c r="Z585" s="19"/>
      <c r="AA585" s="601"/>
      <c r="AB585" s="601"/>
      <c r="AC585" s="96"/>
      <c r="AD585" s="96"/>
      <c r="AE585" s="96"/>
      <c r="AF585" s="96"/>
      <c r="AG585" s="96"/>
      <c r="AH585" s="96"/>
      <c r="AI585" s="96"/>
      <c r="AJ585" s="96"/>
      <c r="AK585" s="96"/>
      <c r="AL585" s="96"/>
      <c r="AM585" s="96"/>
      <c r="AN585" s="96"/>
      <c r="AO585" s="96"/>
      <c r="AP585" s="96"/>
      <c r="AQ585" s="96"/>
      <c r="AR585" s="96"/>
      <c r="AS585" s="96"/>
      <c r="AT585" s="96"/>
      <c r="AU585" s="601"/>
      <c r="AV585" s="601"/>
      <c r="AW585" s="118"/>
      <c r="AX585" s="118"/>
      <c r="AY585" s="118"/>
      <c r="AZ585" s="118"/>
      <c r="BA585" s="118"/>
      <c r="BB585" s="19"/>
      <c r="BC585" s="19"/>
      <c r="BQ585" s="12"/>
      <c r="BR585" s="12"/>
      <c r="BS585" s="12"/>
      <c r="BV585" s="76"/>
      <c r="BW585" s="76"/>
      <c r="BX585" s="76"/>
      <c r="BY585" s="76"/>
      <c r="BZ585" s="76"/>
      <c r="CA585" s="76"/>
      <c r="CB585" s="76"/>
      <c r="CC585" s="76"/>
      <c r="CD585" s="76"/>
      <c r="CE585" s="76"/>
      <c r="CF585" s="76"/>
      <c r="CG585" s="76"/>
      <c r="CH585" s="76"/>
      <c r="CI585" s="76"/>
      <c r="CJ585" s="76"/>
      <c r="CK585" s="76"/>
      <c r="CL585" s="76"/>
      <c r="CM585" s="76"/>
      <c r="CN585" s="76"/>
      <c r="CO585" s="76"/>
      <c r="CP585" s="76"/>
      <c r="CQ585" s="76"/>
      <c r="CR585" s="76"/>
      <c r="CS585" s="76"/>
      <c r="CT585" s="76"/>
      <c r="CU585" s="76"/>
      <c r="CV585" s="76"/>
      <c r="CW585" s="76"/>
      <c r="CX585" s="76"/>
      <c r="CY585" s="76"/>
      <c r="CZ585" s="76"/>
      <c r="DA585" s="76"/>
      <c r="DB585" s="76"/>
      <c r="DC585" s="76"/>
      <c r="DD585" s="76"/>
      <c r="DE585" s="76"/>
      <c r="DF585" s="76"/>
      <c r="DG585" s="76"/>
      <c r="DH585" s="76"/>
      <c r="DI585" s="76"/>
      <c r="DJ585" s="76"/>
      <c r="DK585" s="76"/>
      <c r="DL585" s="76"/>
      <c r="DM585" s="76"/>
      <c r="DN585" s="76"/>
      <c r="DO585" s="76"/>
      <c r="DP585" s="76"/>
      <c r="DQ585" s="76"/>
      <c r="DR585" s="76"/>
      <c r="DS585" s="76"/>
      <c r="DT585" s="76"/>
      <c r="DU585" s="76"/>
      <c r="DV585" s="76"/>
      <c r="DW585" s="76"/>
      <c r="DX585" s="76"/>
      <c r="DY585" s="76"/>
      <c r="DZ585" s="76"/>
      <c r="EA585" s="76"/>
      <c r="EB585" s="76"/>
      <c r="EC585" s="76"/>
      <c r="ED585" s="76"/>
      <c r="EE585" s="76"/>
      <c r="EF585" s="76"/>
      <c r="EG585" s="76"/>
      <c r="EH585" s="76"/>
      <c r="EI585" s="76"/>
      <c r="EJ585" s="76"/>
      <c r="EK585" s="76"/>
      <c r="EL585" s="76"/>
      <c r="EM585" s="76"/>
      <c r="EN585" s="76"/>
      <c r="EO585" s="76"/>
      <c r="EP585" s="76"/>
      <c r="EQ585" s="76"/>
      <c r="ER585" s="76"/>
      <c r="ES585" s="76"/>
      <c r="ET585" s="76"/>
      <c r="EU585" s="76"/>
      <c r="EV585" s="76"/>
      <c r="EW585" s="76"/>
      <c r="EX585" s="76"/>
      <c r="EY585" s="76"/>
      <c r="EZ585" s="76"/>
      <c r="FA585" s="76"/>
      <c r="FB585" s="76"/>
      <c r="FC585" s="76"/>
      <c r="FD585" s="76"/>
      <c r="FE585" s="76"/>
      <c r="FF585" s="76"/>
      <c r="FG585" s="76"/>
      <c r="FH585" s="76"/>
      <c r="FI585" s="76"/>
      <c r="FJ585" s="76"/>
      <c r="FK585" s="76"/>
      <c r="FL585" s="76"/>
      <c r="FM585" s="76"/>
      <c r="FN585" s="76"/>
      <c r="FO585" s="76"/>
      <c r="FP585" s="76"/>
      <c r="FQ585" s="76"/>
      <c r="FR585" s="76"/>
      <c r="FS585" s="76"/>
      <c r="FT585" s="76"/>
      <c r="FU585" s="76"/>
      <c r="FV585" s="76"/>
      <c r="FW585" s="76"/>
      <c r="FX585" s="76"/>
      <c r="FY585" s="76"/>
      <c r="FZ585" s="76"/>
      <c r="GA585" s="76"/>
      <c r="GB585" s="76"/>
      <c r="GC585" s="76"/>
      <c r="GD585" s="76"/>
      <c r="GE585" s="76"/>
      <c r="GF585" s="76"/>
      <c r="GG585" s="76"/>
      <c r="GH585" s="76"/>
      <c r="GI585" s="76"/>
      <c r="GJ585" s="76"/>
      <c r="GK585" s="76"/>
      <c r="GL585" s="76"/>
      <c r="GM585" s="76"/>
      <c r="GN585" s="76"/>
      <c r="GO585" s="76"/>
      <c r="GP585" s="76"/>
      <c r="GQ585" s="76"/>
      <c r="GR585" s="76"/>
      <c r="GS585" s="76"/>
      <c r="GT585" s="76"/>
      <c r="GU585" s="76"/>
      <c r="GV585" s="76"/>
      <c r="GW585" s="76"/>
      <c r="GX585" s="76"/>
      <c r="GY585" s="76"/>
      <c r="GZ585" s="76"/>
      <c r="HA585" s="76"/>
      <c r="HB585" s="76"/>
      <c r="HC585" s="76"/>
      <c r="HD585" s="76"/>
      <c r="HE585" s="76"/>
      <c r="HF585" s="76"/>
      <c r="HG585" s="76"/>
      <c r="HH585" s="76"/>
      <c r="HI585" s="76"/>
      <c r="HJ585" s="76"/>
      <c r="HK585" s="76"/>
      <c r="HL585" s="76"/>
      <c r="HM585" s="76"/>
      <c r="HN585" s="76"/>
      <c r="HO585" s="76"/>
      <c r="HP585" s="76"/>
      <c r="HQ585" s="76"/>
      <c r="HR585" s="76"/>
      <c r="HS585" s="76"/>
      <c r="HT585" s="76"/>
      <c r="HU585" s="76"/>
      <c r="HV585" s="76"/>
      <c r="HW585" s="76"/>
      <c r="HX585" s="76"/>
      <c r="HY585" s="76"/>
      <c r="HZ585" s="76"/>
      <c r="IA585" s="76"/>
      <c r="IB585" s="76"/>
      <c r="IC585" s="76"/>
      <c r="ID585" s="76"/>
      <c r="IE585" s="76"/>
      <c r="IF585" s="76"/>
      <c r="IG585" s="76"/>
      <c r="IH585" s="76"/>
      <c r="II585" s="76"/>
      <c r="IJ585" s="76"/>
      <c r="IK585" s="76"/>
    </row>
    <row r="586" spans="1:245" s="125" customFormat="1">
      <c r="A586" s="19"/>
      <c r="B586" s="19"/>
      <c r="C586" s="19"/>
      <c r="D586" s="19"/>
      <c r="E586" s="89"/>
      <c r="F586" s="89"/>
      <c r="G586" s="19"/>
      <c r="H586" s="90"/>
      <c r="I586" s="90"/>
      <c r="J586" s="19"/>
      <c r="K586" s="19"/>
      <c r="L586" s="19"/>
      <c r="M586" s="19"/>
      <c r="N586" s="19"/>
      <c r="O586" s="19"/>
      <c r="P586" s="19"/>
      <c r="Q586" s="19"/>
      <c r="R586" s="141"/>
      <c r="S586" s="141"/>
      <c r="T586" s="141"/>
      <c r="U586" s="141"/>
      <c r="V586" s="141"/>
      <c r="W586" s="141"/>
      <c r="X586" s="141"/>
      <c r="Y586" s="141"/>
      <c r="Z586" s="19"/>
      <c r="AA586" s="601"/>
      <c r="AB586" s="601"/>
      <c r="AC586" s="118"/>
      <c r="AD586" s="118"/>
      <c r="AE586" s="118"/>
      <c r="AF586" s="118"/>
      <c r="AG586" s="118"/>
      <c r="AH586" s="118"/>
      <c r="AI586" s="118"/>
      <c r="AJ586" s="118"/>
      <c r="AK586" s="118"/>
      <c r="AL586" s="118"/>
      <c r="AM586" s="118"/>
      <c r="AN586" s="118"/>
      <c r="AO586" s="118"/>
      <c r="AP586" s="118"/>
      <c r="AQ586" s="118"/>
      <c r="AR586" s="118"/>
      <c r="AS586" s="118"/>
      <c r="AT586" s="118"/>
      <c r="AU586" s="601"/>
      <c r="AV586" s="601"/>
      <c r="AW586" s="118"/>
      <c r="AX586" s="118"/>
      <c r="AY586" s="118"/>
      <c r="AZ586" s="118"/>
      <c r="BA586" s="118"/>
      <c r="BB586" s="19"/>
      <c r="BC586" s="19"/>
      <c r="BQ586" s="12"/>
      <c r="BR586" s="12"/>
      <c r="BS586" s="12"/>
      <c r="BV586" s="76"/>
      <c r="BW586" s="76"/>
      <c r="BX586" s="76"/>
      <c r="BY586" s="76"/>
      <c r="BZ586" s="76"/>
      <c r="CA586" s="76"/>
      <c r="CB586" s="76"/>
      <c r="CC586" s="76"/>
      <c r="CD586" s="76"/>
      <c r="CE586" s="76"/>
      <c r="CF586" s="76"/>
      <c r="CG586" s="76"/>
      <c r="CH586" s="76"/>
      <c r="CI586" s="76"/>
      <c r="CJ586" s="76"/>
      <c r="CK586" s="76"/>
      <c r="CL586" s="76"/>
      <c r="CM586" s="76"/>
      <c r="CN586" s="76"/>
      <c r="CO586" s="76"/>
      <c r="CP586" s="76"/>
      <c r="CQ586" s="76"/>
      <c r="CR586" s="76"/>
      <c r="CS586" s="76"/>
      <c r="CT586" s="76"/>
      <c r="CU586" s="76"/>
      <c r="CV586" s="76"/>
      <c r="CW586" s="76"/>
      <c r="CX586" s="76"/>
      <c r="CY586" s="76"/>
      <c r="CZ586" s="76"/>
      <c r="DA586" s="76"/>
      <c r="DB586" s="76"/>
      <c r="DC586" s="76"/>
      <c r="DD586" s="76"/>
      <c r="DE586" s="76"/>
      <c r="DF586" s="76"/>
      <c r="DG586" s="76"/>
      <c r="DH586" s="76"/>
      <c r="DI586" s="76"/>
      <c r="DJ586" s="76"/>
      <c r="DK586" s="76"/>
      <c r="DL586" s="76"/>
      <c r="DM586" s="76"/>
      <c r="DN586" s="76"/>
      <c r="DO586" s="76"/>
      <c r="DP586" s="76"/>
      <c r="DQ586" s="76"/>
      <c r="DR586" s="76"/>
      <c r="DS586" s="76"/>
      <c r="DT586" s="76"/>
      <c r="DU586" s="76"/>
      <c r="DV586" s="76"/>
      <c r="DW586" s="76"/>
      <c r="DX586" s="76"/>
      <c r="DY586" s="76"/>
      <c r="DZ586" s="76"/>
      <c r="EA586" s="76"/>
      <c r="EB586" s="76"/>
      <c r="EC586" s="76"/>
      <c r="ED586" s="76"/>
      <c r="EE586" s="76"/>
      <c r="EF586" s="76"/>
      <c r="EG586" s="76"/>
      <c r="EH586" s="76"/>
      <c r="EI586" s="76"/>
      <c r="EJ586" s="76"/>
      <c r="EK586" s="76"/>
      <c r="EL586" s="76"/>
      <c r="EM586" s="76"/>
      <c r="EN586" s="76"/>
      <c r="EO586" s="76"/>
      <c r="EP586" s="76"/>
      <c r="EQ586" s="76"/>
      <c r="ER586" s="76"/>
      <c r="ES586" s="76"/>
      <c r="ET586" s="76"/>
      <c r="EU586" s="76"/>
      <c r="EV586" s="76"/>
      <c r="EW586" s="76"/>
      <c r="EX586" s="76"/>
      <c r="EY586" s="76"/>
      <c r="EZ586" s="76"/>
      <c r="FA586" s="76"/>
      <c r="FB586" s="76"/>
      <c r="FC586" s="76"/>
      <c r="FD586" s="76"/>
      <c r="FE586" s="76"/>
      <c r="FF586" s="76"/>
      <c r="FG586" s="76"/>
      <c r="FH586" s="76"/>
      <c r="FI586" s="76"/>
      <c r="FJ586" s="76"/>
      <c r="FK586" s="76"/>
      <c r="FL586" s="76"/>
      <c r="FM586" s="76"/>
      <c r="FN586" s="76"/>
      <c r="FO586" s="76"/>
      <c r="FP586" s="76"/>
      <c r="FQ586" s="76"/>
      <c r="FR586" s="76"/>
      <c r="FS586" s="76"/>
      <c r="FT586" s="76"/>
      <c r="FU586" s="76"/>
      <c r="FV586" s="76"/>
      <c r="FW586" s="76"/>
      <c r="FX586" s="76"/>
      <c r="FY586" s="76"/>
      <c r="FZ586" s="76"/>
      <c r="GA586" s="76"/>
      <c r="GB586" s="76"/>
      <c r="GC586" s="76"/>
      <c r="GD586" s="76"/>
      <c r="GE586" s="76"/>
      <c r="GF586" s="76"/>
      <c r="GG586" s="76"/>
      <c r="GH586" s="76"/>
      <c r="GI586" s="76"/>
      <c r="GJ586" s="76"/>
      <c r="GK586" s="76"/>
      <c r="GL586" s="76"/>
      <c r="GM586" s="76"/>
      <c r="GN586" s="76"/>
      <c r="GO586" s="76"/>
      <c r="GP586" s="76"/>
      <c r="GQ586" s="76"/>
      <c r="GR586" s="76"/>
      <c r="GS586" s="76"/>
      <c r="GT586" s="76"/>
      <c r="GU586" s="76"/>
      <c r="GV586" s="76"/>
      <c r="GW586" s="76"/>
      <c r="GX586" s="76"/>
      <c r="GY586" s="76"/>
      <c r="GZ586" s="76"/>
      <c r="HA586" s="76"/>
      <c r="HB586" s="76"/>
      <c r="HC586" s="76"/>
      <c r="HD586" s="76"/>
      <c r="HE586" s="76"/>
      <c r="HF586" s="76"/>
      <c r="HG586" s="76"/>
      <c r="HH586" s="76"/>
      <c r="HI586" s="76"/>
      <c r="HJ586" s="76"/>
      <c r="HK586" s="76"/>
      <c r="HL586" s="76"/>
      <c r="HM586" s="76"/>
      <c r="HN586" s="76"/>
      <c r="HO586" s="76"/>
      <c r="HP586" s="76"/>
      <c r="HQ586" s="76"/>
      <c r="HR586" s="76"/>
      <c r="HS586" s="76"/>
      <c r="HT586" s="76"/>
      <c r="HU586" s="76"/>
      <c r="HV586" s="76"/>
      <c r="HW586" s="76"/>
      <c r="HX586" s="76"/>
      <c r="HY586" s="76"/>
      <c r="HZ586" s="76"/>
      <c r="IA586" s="76"/>
      <c r="IB586" s="76"/>
      <c r="IC586" s="76"/>
      <c r="ID586" s="76"/>
      <c r="IE586" s="76"/>
      <c r="IF586" s="76"/>
      <c r="IG586" s="76"/>
      <c r="IH586" s="76"/>
      <c r="II586" s="76"/>
      <c r="IJ586" s="76"/>
      <c r="IK586" s="76"/>
    </row>
    <row r="587" spans="1:245" s="125" customFormat="1">
      <c r="A587" s="19"/>
      <c r="B587" s="19"/>
      <c r="C587" s="19"/>
      <c r="D587" s="19"/>
      <c r="E587" s="89"/>
      <c r="F587" s="89"/>
      <c r="G587" s="19"/>
      <c r="H587" s="90"/>
      <c r="I587" s="90"/>
      <c r="J587" s="19"/>
      <c r="K587" s="19"/>
      <c r="L587" s="19"/>
      <c r="M587" s="19"/>
      <c r="N587" s="19"/>
      <c r="O587" s="19"/>
      <c r="P587" s="19"/>
      <c r="Q587" s="19"/>
      <c r="R587" s="141"/>
      <c r="S587" s="141"/>
      <c r="T587" s="141"/>
      <c r="U587" s="141"/>
      <c r="V587" s="141"/>
      <c r="W587" s="141"/>
      <c r="X587" s="141"/>
      <c r="Y587" s="141"/>
      <c r="Z587" s="19"/>
      <c r="AA587" s="601"/>
      <c r="AB587" s="601"/>
      <c r="AC587" s="118"/>
      <c r="AD587" s="118"/>
      <c r="AE587" s="118"/>
      <c r="AF587" s="118"/>
      <c r="AG587" s="118"/>
      <c r="AH587" s="118"/>
      <c r="AI587" s="118"/>
      <c r="AJ587" s="118"/>
      <c r="AK587" s="118"/>
      <c r="AL587" s="118"/>
      <c r="AM587" s="118"/>
      <c r="AN587" s="118"/>
      <c r="AO587" s="118"/>
      <c r="AP587" s="118"/>
      <c r="AQ587" s="118"/>
      <c r="AR587" s="118"/>
      <c r="AS587" s="118"/>
      <c r="AT587" s="118"/>
      <c r="AU587" s="601"/>
      <c r="AV587" s="601"/>
      <c r="AW587" s="118"/>
      <c r="AX587" s="118"/>
      <c r="AY587" s="118"/>
      <c r="AZ587" s="118"/>
      <c r="BA587" s="118"/>
      <c r="BB587" s="19"/>
      <c r="BC587" s="19"/>
      <c r="BQ587" s="12"/>
      <c r="BR587" s="12"/>
      <c r="BS587" s="12"/>
      <c r="BV587" s="76"/>
      <c r="BW587" s="76"/>
      <c r="BX587" s="76"/>
      <c r="BY587" s="76"/>
      <c r="BZ587" s="76"/>
      <c r="CA587" s="76"/>
      <c r="CB587" s="76"/>
      <c r="CC587" s="76"/>
      <c r="CD587" s="76"/>
      <c r="CE587" s="76"/>
      <c r="CF587" s="76"/>
      <c r="CG587" s="76"/>
      <c r="CH587" s="76"/>
      <c r="CI587" s="76"/>
      <c r="CJ587" s="76"/>
      <c r="CK587" s="76"/>
      <c r="CL587" s="76"/>
      <c r="CM587" s="76"/>
      <c r="CN587" s="76"/>
      <c r="CO587" s="76"/>
      <c r="CP587" s="76"/>
      <c r="CQ587" s="76"/>
      <c r="CR587" s="76"/>
      <c r="CS587" s="76"/>
      <c r="CT587" s="76"/>
      <c r="CU587" s="76"/>
      <c r="CV587" s="76"/>
      <c r="CW587" s="76"/>
      <c r="CX587" s="76"/>
      <c r="CY587" s="76"/>
      <c r="CZ587" s="76"/>
      <c r="DA587" s="76"/>
      <c r="DB587" s="76"/>
      <c r="DC587" s="76"/>
      <c r="DD587" s="76"/>
      <c r="DE587" s="76"/>
      <c r="DF587" s="76"/>
      <c r="DG587" s="76"/>
      <c r="DH587" s="76"/>
      <c r="DI587" s="76"/>
      <c r="DJ587" s="76"/>
      <c r="DK587" s="76"/>
      <c r="DL587" s="76"/>
      <c r="DM587" s="76"/>
      <c r="DN587" s="76"/>
      <c r="DO587" s="76"/>
      <c r="DP587" s="76"/>
      <c r="DQ587" s="76"/>
      <c r="DR587" s="76"/>
      <c r="DS587" s="76"/>
      <c r="DT587" s="76"/>
      <c r="DU587" s="76"/>
      <c r="DV587" s="76"/>
      <c r="DW587" s="76"/>
      <c r="DX587" s="76"/>
      <c r="DY587" s="76"/>
      <c r="DZ587" s="76"/>
      <c r="EA587" s="76"/>
      <c r="EB587" s="76"/>
      <c r="EC587" s="76"/>
      <c r="ED587" s="76"/>
      <c r="EE587" s="76"/>
      <c r="EF587" s="76"/>
      <c r="EG587" s="76"/>
      <c r="EH587" s="76"/>
      <c r="EI587" s="76"/>
      <c r="EJ587" s="76"/>
      <c r="EK587" s="76"/>
      <c r="EL587" s="76"/>
      <c r="EM587" s="76"/>
      <c r="EN587" s="76"/>
      <c r="EO587" s="76"/>
      <c r="EP587" s="76"/>
      <c r="EQ587" s="76"/>
      <c r="ER587" s="76"/>
      <c r="ES587" s="76"/>
      <c r="ET587" s="76"/>
      <c r="EU587" s="76"/>
      <c r="EV587" s="76"/>
      <c r="EW587" s="76"/>
      <c r="EX587" s="76"/>
      <c r="EY587" s="76"/>
      <c r="EZ587" s="76"/>
      <c r="FA587" s="76"/>
      <c r="FB587" s="76"/>
      <c r="FC587" s="76"/>
      <c r="FD587" s="76"/>
      <c r="FE587" s="76"/>
      <c r="FF587" s="76"/>
      <c r="FG587" s="76"/>
      <c r="FH587" s="76"/>
      <c r="FI587" s="76"/>
      <c r="FJ587" s="76"/>
      <c r="FK587" s="76"/>
      <c r="FL587" s="76"/>
      <c r="FM587" s="76"/>
      <c r="FN587" s="76"/>
      <c r="FO587" s="76"/>
      <c r="FP587" s="76"/>
      <c r="FQ587" s="76"/>
      <c r="FR587" s="76"/>
      <c r="FS587" s="76"/>
      <c r="FT587" s="76"/>
      <c r="FU587" s="76"/>
      <c r="FV587" s="76"/>
      <c r="FW587" s="76"/>
      <c r="FX587" s="76"/>
      <c r="FY587" s="76"/>
      <c r="FZ587" s="76"/>
      <c r="GA587" s="76"/>
      <c r="GB587" s="76"/>
      <c r="GC587" s="76"/>
      <c r="GD587" s="76"/>
      <c r="GE587" s="76"/>
      <c r="GF587" s="76"/>
      <c r="GG587" s="76"/>
      <c r="GH587" s="76"/>
      <c r="GI587" s="76"/>
      <c r="GJ587" s="76"/>
      <c r="GK587" s="76"/>
      <c r="GL587" s="76"/>
      <c r="GM587" s="76"/>
      <c r="GN587" s="76"/>
      <c r="GO587" s="76"/>
      <c r="GP587" s="76"/>
      <c r="GQ587" s="76"/>
      <c r="GR587" s="76"/>
      <c r="GS587" s="76"/>
      <c r="GT587" s="76"/>
      <c r="GU587" s="76"/>
      <c r="GV587" s="76"/>
      <c r="GW587" s="76"/>
      <c r="GX587" s="76"/>
      <c r="GY587" s="76"/>
      <c r="GZ587" s="76"/>
      <c r="HA587" s="76"/>
      <c r="HB587" s="76"/>
      <c r="HC587" s="76"/>
      <c r="HD587" s="76"/>
      <c r="HE587" s="76"/>
      <c r="HF587" s="76"/>
      <c r="HG587" s="76"/>
      <c r="HH587" s="76"/>
      <c r="HI587" s="76"/>
      <c r="HJ587" s="76"/>
      <c r="HK587" s="76"/>
      <c r="HL587" s="76"/>
      <c r="HM587" s="76"/>
      <c r="HN587" s="76"/>
      <c r="HO587" s="76"/>
      <c r="HP587" s="76"/>
      <c r="HQ587" s="76"/>
      <c r="HR587" s="76"/>
      <c r="HS587" s="76"/>
      <c r="HT587" s="76"/>
      <c r="HU587" s="76"/>
      <c r="HV587" s="76"/>
      <c r="HW587" s="76"/>
      <c r="HX587" s="76"/>
      <c r="HY587" s="76"/>
      <c r="HZ587" s="76"/>
      <c r="IA587" s="76"/>
      <c r="IB587" s="76"/>
      <c r="IC587" s="76"/>
      <c r="ID587" s="76"/>
      <c r="IE587" s="76"/>
      <c r="IF587" s="76"/>
      <c r="IG587" s="76"/>
      <c r="IH587" s="76"/>
      <c r="II587" s="76"/>
      <c r="IJ587" s="76"/>
      <c r="IK587" s="76"/>
    </row>
    <row r="588" spans="1:245" s="125" customFormat="1">
      <c r="A588" s="19"/>
      <c r="B588" s="19"/>
      <c r="C588" s="19"/>
      <c r="D588" s="19"/>
      <c r="E588" s="89"/>
      <c r="F588" s="89"/>
      <c r="G588" s="19"/>
      <c r="H588" s="90"/>
      <c r="I588" s="90"/>
      <c r="J588" s="19"/>
      <c r="K588" s="19"/>
      <c r="L588" s="19"/>
      <c r="M588" s="19"/>
      <c r="N588" s="19"/>
      <c r="O588" s="19"/>
      <c r="P588" s="19"/>
      <c r="Q588" s="19"/>
      <c r="R588" s="141"/>
      <c r="S588" s="141"/>
      <c r="T588" s="141"/>
      <c r="U588" s="141"/>
      <c r="V588" s="141"/>
      <c r="W588" s="141"/>
      <c r="X588" s="141"/>
      <c r="Y588" s="141"/>
      <c r="Z588" s="19"/>
      <c r="AA588" s="118"/>
      <c r="AB588" s="118"/>
      <c r="AC588" s="118"/>
      <c r="AD588" s="118"/>
      <c r="AE588" s="118"/>
      <c r="AF588" s="118"/>
      <c r="AG588" s="118"/>
      <c r="AH588" s="118"/>
      <c r="AI588" s="118"/>
      <c r="AJ588" s="118"/>
      <c r="AK588" s="118"/>
      <c r="AL588" s="118"/>
      <c r="AM588" s="118"/>
      <c r="AN588" s="118"/>
      <c r="AO588" s="118"/>
      <c r="AP588" s="118"/>
      <c r="AQ588" s="118"/>
      <c r="AR588" s="118"/>
      <c r="AS588" s="118"/>
      <c r="AT588" s="118"/>
      <c r="AU588" s="118"/>
      <c r="AV588" s="118"/>
      <c r="AW588" s="118"/>
      <c r="AX588" s="118"/>
      <c r="AY588" s="118"/>
      <c r="AZ588" s="118"/>
      <c r="BA588" s="118"/>
      <c r="BB588" s="19"/>
      <c r="BC588" s="19"/>
      <c r="BQ588" s="12"/>
      <c r="BR588" s="12"/>
      <c r="BS588" s="12"/>
      <c r="BV588" s="76"/>
      <c r="BW588" s="76"/>
      <c r="BX588" s="76"/>
      <c r="BY588" s="76"/>
      <c r="BZ588" s="76"/>
      <c r="CA588" s="76"/>
      <c r="CB588" s="76"/>
      <c r="CC588" s="76"/>
      <c r="CD588" s="76"/>
      <c r="CE588" s="76"/>
      <c r="CF588" s="76"/>
      <c r="CG588" s="76"/>
      <c r="CH588" s="76"/>
      <c r="CI588" s="76"/>
      <c r="CJ588" s="76"/>
      <c r="CK588" s="76"/>
      <c r="CL588" s="76"/>
      <c r="CM588" s="76"/>
      <c r="CN588" s="76"/>
      <c r="CO588" s="76"/>
      <c r="CP588" s="76"/>
      <c r="CQ588" s="76"/>
      <c r="CR588" s="76"/>
      <c r="CS588" s="76"/>
      <c r="CT588" s="76"/>
      <c r="CU588" s="76"/>
      <c r="CV588" s="76"/>
      <c r="CW588" s="76"/>
      <c r="CX588" s="76"/>
      <c r="CY588" s="76"/>
      <c r="CZ588" s="76"/>
      <c r="DA588" s="76"/>
      <c r="DB588" s="76"/>
      <c r="DC588" s="76"/>
      <c r="DD588" s="76"/>
      <c r="DE588" s="76"/>
      <c r="DF588" s="76"/>
      <c r="DG588" s="76"/>
      <c r="DH588" s="76"/>
      <c r="DI588" s="76"/>
      <c r="DJ588" s="76"/>
      <c r="DK588" s="76"/>
      <c r="DL588" s="76"/>
      <c r="DM588" s="76"/>
      <c r="DN588" s="76"/>
      <c r="DO588" s="76"/>
      <c r="DP588" s="76"/>
      <c r="DQ588" s="76"/>
      <c r="DR588" s="76"/>
      <c r="DS588" s="76"/>
      <c r="DT588" s="76"/>
      <c r="DU588" s="76"/>
      <c r="DV588" s="76"/>
      <c r="DW588" s="76"/>
      <c r="DX588" s="76"/>
      <c r="DY588" s="76"/>
      <c r="DZ588" s="76"/>
      <c r="EA588" s="76"/>
      <c r="EB588" s="76"/>
      <c r="EC588" s="76"/>
      <c r="ED588" s="76"/>
      <c r="EE588" s="76"/>
      <c r="EF588" s="76"/>
      <c r="EG588" s="76"/>
      <c r="EH588" s="76"/>
      <c r="EI588" s="76"/>
      <c r="EJ588" s="76"/>
      <c r="EK588" s="76"/>
      <c r="EL588" s="76"/>
      <c r="EM588" s="76"/>
      <c r="EN588" s="76"/>
      <c r="EO588" s="76"/>
      <c r="EP588" s="76"/>
      <c r="EQ588" s="76"/>
      <c r="ER588" s="76"/>
      <c r="ES588" s="76"/>
      <c r="ET588" s="76"/>
      <c r="EU588" s="76"/>
      <c r="EV588" s="76"/>
      <c r="EW588" s="76"/>
      <c r="EX588" s="76"/>
      <c r="EY588" s="76"/>
      <c r="EZ588" s="76"/>
      <c r="FA588" s="76"/>
      <c r="FB588" s="76"/>
      <c r="FC588" s="76"/>
      <c r="FD588" s="76"/>
      <c r="FE588" s="76"/>
      <c r="FF588" s="76"/>
      <c r="FG588" s="76"/>
      <c r="FH588" s="76"/>
      <c r="FI588" s="76"/>
      <c r="FJ588" s="76"/>
      <c r="FK588" s="76"/>
      <c r="FL588" s="76"/>
      <c r="FM588" s="76"/>
      <c r="FN588" s="76"/>
      <c r="FO588" s="76"/>
      <c r="FP588" s="76"/>
      <c r="FQ588" s="76"/>
      <c r="FR588" s="76"/>
      <c r="FS588" s="76"/>
      <c r="FT588" s="76"/>
      <c r="FU588" s="76"/>
      <c r="FV588" s="76"/>
      <c r="FW588" s="76"/>
      <c r="FX588" s="76"/>
      <c r="FY588" s="76"/>
      <c r="FZ588" s="76"/>
      <c r="GA588" s="76"/>
      <c r="GB588" s="76"/>
      <c r="GC588" s="76"/>
      <c r="GD588" s="76"/>
      <c r="GE588" s="76"/>
      <c r="GF588" s="76"/>
      <c r="GG588" s="76"/>
      <c r="GH588" s="76"/>
      <c r="GI588" s="76"/>
      <c r="GJ588" s="76"/>
      <c r="GK588" s="76"/>
      <c r="GL588" s="76"/>
      <c r="GM588" s="76"/>
      <c r="GN588" s="76"/>
      <c r="GO588" s="76"/>
      <c r="GP588" s="76"/>
      <c r="GQ588" s="76"/>
      <c r="GR588" s="76"/>
      <c r="GS588" s="76"/>
      <c r="GT588" s="76"/>
      <c r="GU588" s="76"/>
      <c r="GV588" s="76"/>
      <c r="GW588" s="76"/>
      <c r="GX588" s="76"/>
      <c r="GY588" s="76"/>
      <c r="GZ588" s="76"/>
      <c r="HA588" s="76"/>
      <c r="HB588" s="76"/>
      <c r="HC588" s="76"/>
      <c r="HD588" s="76"/>
      <c r="HE588" s="76"/>
      <c r="HF588" s="76"/>
      <c r="HG588" s="76"/>
      <c r="HH588" s="76"/>
      <c r="HI588" s="76"/>
      <c r="HJ588" s="76"/>
      <c r="HK588" s="76"/>
      <c r="HL588" s="76"/>
      <c r="HM588" s="76"/>
      <c r="HN588" s="76"/>
      <c r="HO588" s="76"/>
      <c r="HP588" s="76"/>
      <c r="HQ588" s="76"/>
      <c r="HR588" s="76"/>
      <c r="HS588" s="76"/>
      <c r="HT588" s="76"/>
      <c r="HU588" s="76"/>
      <c r="HV588" s="76"/>
      <c r="HW588" s="76"/>
      <c r="HX588" s="76"/>
      <c r="HY588" s="76"/>
      <c r="HZ588" s="76"/>
      <c r="IA588" s="76"/>
      <c r="IB588" s="76"/>
      <c r="IC588" s="76"/>
      <c r="ID588" s="76"/>
      <c r="IE588" s="76"/>
      <c r="IF588" s="76"/>
      <c r="IG588" s="76"/>
      <c r="IH588" s="76"/>
      <c r="II588" s="76"/>
      <c r="IJ588" s="76"/>
      <c r="IK588" s="76"/>
    </row>
    <row r="589" spans="1:245" s="125" customFormat="1">
      <c r="A589" s="19"/>
      <c r="B589" s="19"/>
      <c r="C589" s="19"/>
      <c r="D589" s="19"/>
      <c r="E589" s="89"/>
      <c r="F589" s="89"/>
      <c r="G589" s="19"/>
      <c r="H589" s="90"/>
      <c r="I589" s="90"/>
      <c r="J589" s="19"/>
      <c r="K589" s="19"/>
      <c r="L589" s="19"/>
      <c r="M589" s="19"/>
      <c r="N589" s="19"/>
      <c r="O589" s="19"/>
      <c r="P589" s="19"/>
      <c r="Q589" s="19"/>
      <c r="R589" s="141"/>
      <c r="S589" s="141"/>
      <c r="T589" s="141"/>
      <c r="U589" s="141"/>
      <c r="V589" s="141"/>
      <c r="W589" s="141"/>
      <c r="X589" s="141"/>
      <c r="Y589" s="141"/>
      <c r="Z589" s="19"/>
      <c r="AA589" s="118"/>
      <c r="AB589" s="118"/>
      <c r="AC589" s="118"/>
      <c r="AD589" s="118"/>
      <c r="AE589" s="118"/>
      <c r="AF589" s="118"/>
      <c r="AG589" s="118"/>
      <c r="AH589" s="118"/>
      <c r="AI589" s="118"/>
      <c r="AJ589" s="118"/>
      <c r="AK589" s="118"/>
      <c r="AL589" s="118"/>
      <c r="AM589" s="118"/>
      <c r="AN589" s="118"/>
      <c r="AO589" s="118"/>
      <c r="AP589" s="118"/>
      <c r="AQ589" s="118"/>
      <c r="AR589" s="118"/>
      <c r="AS589" s="118"/>
      <c r="AT589" s="118"/>
      <c r="AU589" s="118"/>
      <c r="AV589" s="118"/>
      <c r="AW589" s="118"/>
      <c r="AX589" s="118"/>
      <c r="AY589" s="118"/>
      <c r="AZ589" s="118"/>
      <c r="BA589" s="118"/>
      <c r="BB589" s="19"/>
      <c r="BC589" s="19"/>
      <c r="BQ589" s="12"/>
      <c r="BR589" s="12"/>
      <c r="BS589" s="12"/>
      <c r="BV589" s="76"/>
      <c r="BW589" s="76"/>
      <c r="BX589" s="76"/>
      <c r="BY589" s="76"/>
      <c r="BZ589" s="76"/>
      <c r="CA589" s="76"/>
      <c r="CB589" s="76"/>
      <c r="CC589" s="76"/>
      <c r="CD589" s="76"/>
      <c r="CE589" s="76"/>
      <c r="CF589" s="76"/>
      <c r="CG589" s="76"/>
      <c r="CH589" s="76"/>
      <c r="CI589" s="76"/>
      <c r="CJ589" s="76"/>
      <c r="CK589" s="76"/>
      <c r="CL589" s="76"/>
      <c r="CM589" s="76"/>
      <c r="CN589" s="76"/>
      <c r="CO589" s="76"/>
      <c r="CP589" s="76"/>
      <c r="CQ589" s="76"/>
      <c r="CR589" s="76"/>
      <c r="CS589" s="76"/>
      <c r="CT589" s="76"/>
      <c r="CU589" s="76"/>
      <c r="CV589" s="76"/>
      <c r="CW589" s="76"/>
      <c r="CX589" s="76"/>
      <c r="CY589" s="76"/>
      <c r="CZ589" s="76"/>
      <c r="DA589" s="76"/>
      <c r="DB589" s="76"/>
      <c r="DC589" s="76"/>
      <c r="DD589" s="76"/>
      <c r="DE589" s="76"/>
      <c r="DF589" s="76"/>
      <c r="DG589" s="76"/>
      <c r="DH589" s="76"/>
      <c r="DI589" s="76"/>
      <c r="DJ589" s="76"/>
      <c r="DK589" s="76"/>
      <c r="DL589" s="76"/>
      <c r="DM589" s="76"/>
      <c r="DN589" s="76"/>
      <c r="DO589" s="76"/>
      <c r="DP589" s="76"/>
      <c r="DQ589" s="76"/>
      <c r="DR589" s="76"/>
      <c r="DS589" s="76"/>
      <c r="DT589" s="76"/>
      <c r="DU589" s="76"/>
      <c r="DV589" s="76"/>
      <c r="DW589" s="76"/>
      <c r="DX589" s="76"/>
      <c r="DY589" s="76"/>
      <c r="DZ589" s="76"/>
      <c r="EA589" s="76"/>
      <c r="EB589" s="76"/>
      <c r="EC589" s="76"/>
      <c r="ED589" s="76"/>
      <c r="EE589" s="76"/>
      <c r="EF589" s="76"/>
      <c r="EG589" s="76"/>
      <c r="EH589" s="76"/>
      <c r="EI589" s="76"/>
      <c r="EJ589" s="76"/>
      <c r="EK589" s="76"/>
      <c r="EL589" s="76"/>
      <c r="EM589" s="76"/>
      <c r="EN589" s="76"/>
      <c r="EO589" s="76"/>
      <c r="EP589" s="76"/>
      <c r="EQ589" s="76"/>
      <c r="ER589" s="76"/>
      <c r="ES589" s="76"/>
      <c r="ET589" s="76"/>
      <c r="EU589" s="76"/>
      <c r="EV589" s="76"/>
      <c r="EW589" s="76"/>
      <c r="EX589" s="76"/>
      <c r="EY589" s="76"/>
      <c r="EZ589" s="76"/>
      <c r="FA589" s="76"/>
      <c r="FB589" s="76"/>
      <c r="FC589" s="76"/>
      <c r="FD589" s="76"/>
      <c r="FE589" s="76"/>
      <c r="FF589" s="76"/>
      <c r="FG589" s="76"/>
      <c r="FH589" s="76"/>
      <c r="FI589" s="76"/>
      <c r="FJ589" s="76"/>
      <c r="FK589" s="76"/>
      <c r="FL589" s="76"/>
      <c r="FM589" s="76"/>
      <c r="FN589" s="76"/>
      <c r="FO589" s="76"/>
      <c r="FP589" s="76"/>
      <c r="FQ589" s="76"/>
      <c r="FR589" s="76"/>
      <c r="FS589" s="76"/>
      <c r="FT589" s="76"/>
      <c r="FU589" s="76"/>
      <c r="FV589" s="76"/>
      <c r="FW589" s="76"/>
      <c r="FX589" s="76"/>
      <c r="FY589" s="76"/>
      <c r="FZ589" s="76"/>
      <c r="GA589" s="76"/>
      <c r="GB589" s="76"/>
      <c r="GC589" s="76"/>
      <c r="GD589" s="76"/>
      <c r="GE589" s="76"/>
      <c r="GF589" s="76"/>
      <c r="GG589" s="76"/>
      <c r="GH589" s="76"/>
      <c r="GI589" s="76"/>
      <c r="GJ589" s="76"/>
      <c r="GK589" s="76"/>
      <c r="GL589" s="76"/>
      <c r="GM589" s="76"/>
      <c r="GN589" s="76"/>
      <c r="GO589" s="76"/>
      <c r="GP589" s="76"/>
      <c r="GQ589" s="76"/>
      <c r="GR589" s="76"/>
      <c r="GS589" s="76"/>
      <c r="GT589" s="76"/>
      <c r="GU589" s="76"/>
      <c r="GV589" s="76"/>
      <c r="GW589" s="76"/>
      <c r="GX589" s="76"/>
      <c r="GY589" s="76"/>
      <c r="GZ589" s="76"/>
      <c r="HA589" s="76"/>
      <c r="HB589" s="76"/>
      <c r="HC589" s="76"/>
      <c r="HD589" s="76"/>
      <c r="HE589" s="76"/>
      <c r="HF589" s="76"/>
      <c r="HG589" s="76"/>
      <c r="HH589" s="76"/>
      <c r="HI589" s="76"/>
      <c r="HJ589" s="76"/>
      <c r="HK589" s="76"/>
      <c r="HL589" s="76"/>
      <c r="HM589" s="76"/>
      <c r="HN589" s="76"/>
      <c r="HO589" s="76"/>
      <c r="HP589" s="76"/>
      <c r="HQ589" s="76"/>
      <c r="HR589" s="76"/>
      <c r="HS589" s="76"/>
      <c r="HT589" s="76"/>
      <c r="HU589" s="76"/>
      <c r="HV589" s="76"/>
      <c r="HW589" s="76"/>
      <c r="HX589" s="76"/>
      <c r="HY589" s="76"/>
      <c r="HZ589" s="76"/>
      <c r="IA589" s="76"/>
      <c r="IB589" s="76"/>
      <c r="IC589" s="76"/>
      <c r="ID589" s="76"/>
      <c r="IE589" s="76"/>
      <c r="IF589" s="76"/>
      <c r="IG589" s="76"/>
      <c r="IH589" s="76"/>
      <c r="II589" s="76"/>
      <c r="IJ589" s="76"/>
      <c r="IK589" s="76"/>
    </row>
    <row r="590" spans="1:245" s="125" customFormat="1" ht="20.25">
      <c r="A590" s="19"/>
      <c r="B590" s="19"/>
      <c r="C590" s="19"/>
      <c r="D590" s="19"/>
      <c r="E590" s="89"/>
      <c r="F590" s="89"/>
      <c r="G590" s="19"/>
      <c r="H590" s="90"/>
      <c r="I590" s="90"/>
      <c r="J590" s="19"/>
      <c r="K590" s="19"/>
      <c r="L590" s="19"/>
      <c r="M590" s="19"/>
      <c r="N590" s="19"/>
      <c r="O590" s="19"/>
      <c r="P590" s="19"/>
      <c r="Q590" s="19"/>
      <c r="R590" s="141"/>
      <c r="S590" s="141"/>
      <c r="T590" s="141"/>
      <c r="U590" s="141"/>
      <c r="V590" s="141"/>
      <c r="W590" s="141"/>
      <c r="X590" s="141"/>
      <c r="Y590" s="141"/>
      <c r="Z590" s="19"/>
      <c r="AA590" s="628" t="str">
        <f>M3</f>
        <v>Germany Friederike Beussel</v>
      </c>
      <c r="AB590" s="628"/>
      <c r="AC590" s="118"/>
      <c r="AD590" s="118"/>
      <c r="AE590" s="118"/>
      <c r="AF590" s="118"/>
      <c r="AG590" s="118"/>
      <c r="AH590" s="118"/>
      <c r="AI590" s="118"/>
      <c r="AJ590" s="118"/>
      <c r="AK590" s="118"/>
      <c r="AL590" s="118"/>
      <c r="AM590" s="118"/>
      <c r="AN590" s="118"/>
      <c r="AO590" s="118"/>
      <c r="AP590" s="118"/>
      <c r="AQ590" s="118"/>
      <c r="AR590" s="118"/>
      <c r="AS590" s="118"/>
      <c r="AT590" s="118"/>
      <c r="AU590" s="544" t="str">
        <f>N3</f>
        <v>Sweden Rajlie Sjöberg</v>
      </c>
      <c r="AV590" s="431"/>
      <c r="AW590" s="118"/>
      <c r="AX590" s="118"/>
      <c r="AY590" s="118"/>
      <c r="AZ590" s="118"/>
      <c r="BA590" s="118"/>
      <c r="BB590" s="19"/>
      <c r="BC590" s="19"/>
      <c r="BQ590" s="12"/>
      <c r="BR590" s="12"/>
      <c r="BS590" s="12"/>
      <c r="BV590" s="76"/>
      <c r="BW590" s="76"/>
      <c r="BX590" s="76"/>
      <c r="BY590" s="76"/>
      <c r="BZ590" s="76"/>
      <c r="CA590" s="76"/>
      <c r="CB590" s="76"/>
      <c r="CC590" s="76"/>
      <c r="CD590" s="76"/>
      <c r="CE590" s="76"/>
      <c r="CF590" s="76"/>
      <c r="CG590" s="76"/>
      <c r="CH590" s="76"/>
      <c r="CI590" s="76"/>
      <c r="CJ590" s="76"/>
      <c r="CK590" s="76"/>
      <c r="CL590" s="76"/>
      <c r="CM590" s="76"/>
      <c r="CN590" s="76"/>
      <c r="CO590" s="76"/>
      <c r="CP590" s="76"/>
      <c r="CQ590" s="76"/>
      <c r="CR590" s="76"/>
      <c r="CS590" s="76"/>
      <c r="CT590" s="76"/>
      <c r="CU590" s="76"/>
      <c r="CV590" s="76"/>
      <c r="CW590" s="76"/>
      <c r="CX590" s="76"/>
      <c r="CY590" s="76"/>
      <c r="CZ590" s="76"/>
      <c r="DA590" s="76"/>
      <c r="DB590" s="76"/>
      <c r="DC590" s="76"/>
      <c r="DD590" s="76"/>
      <c r="DE590" s="76"/>
      <c r="DF590" s="76"/>
      <c r="DG590" s="76"/>
      <c r="DH590" s="76"/>
      <c r="DI590" s="76"/>
      <c r="DJ590" s="76"/>
      <c r="DK590" s="76"/>
      <c r="DL590" s="76"/>
      <c r="DM590" s="76"/>
      <c r="DN590" s="76"/>
      <c r="DO590" s="76"/>
      <c r="DP590" s="76"/>
      <c r="DQ590" s="76"/>
      <c r="DR590" s="76"/>
      <c r="DS590" s="76"/>
      <c r="DT590" s="76"/>
      <c r="DU590" s="76"/>
      <c r="DV590" s="76"/>
      <c r="DW590" s="76"/>
      <c r="DX590" s="76"/>
      <c r="DY590" s="76"/>
      <c r="DZ590" s="76"/>
      <c r="EA590" s="76"/>
      <c r="EB590" s="76"/>
      <c r="EC590" s="76"/>
      <c r="ED590" s="76"/>
      <c r="EE590" s="76"/>
      <c r="EF590" s="76"/>
      <c r="EG590" s="76"/>
      <c r="EH590" s="76"/>
      <c r="EI590" s="76"/>
      <c r="EJ590" s="76"/>
      <c r="EK590" s="76"/>
      <c r="EL590" s="76"/>
      <c r="EM590" s="76"/>
      <c r="EN590" s="76"/>
      <c r="EO590" s="76"/>
      <c r="EP590" s="76"/>
      <c r="EQ590" s="76"/>
      <c r="ER590" s="76"/>
      <c r="ES590" s="76"/>
      <c r="ET590" s="76"/>
      <c r="EU590" s="76"/>
      <c r="EV590" s="76"/>
      <c r="EW590" s="76"/>
      <c r="EX590" s="76"/>
      <c r="EY590" s="76"/>
      <c r="EZ590" s="76"/>
      <c r="FA590" s="76"/>
      <c r="FB590" s="76"/>
      <c r="FC590" s="76"/>
      <c r="FD590" s="76"/>
      <c r="FE590" s="76"/>
      <c r="FF590" s="76"/>
      <c r="FG590" s="76"/>
      <c r="FH590" s="76"/>
      <c r="FI590" s="76"/>
      <c r="FJ590" s="76"/>
      <c r="FK590" s="76"/>
      <c r="FL590" s="76"/>
      <c r="FM590" s="76"/>
      <c r="FN590" s="76"/>
      <c r="FO590" s="76"/>
      <c r="FP590" s="76"/>
      <c r="FQ590" s="76"/>
      <c r="FR590" s="76"/>
      <c r="FS590" s="76"/>
      <c r="FT590" s="76"/>
      <c r="FU590" s="76"/>
      <c r="FV590" s="76"/>
      <c r="FW590" s="76"/>
      <c r="FX590" s="76"/>
      <c r="FY590" s="76"/>
      <c r="FZ590" s="76"/>
      <c r="GA590" s="76"/>
      <c r="GB590" s="76"/>
      <c r="GC590" s="76"/>
      <c r="GD590" s="76"/>
      <c r="GE590" s="76"/>
      <c r="GF590" s="76"/>
      <c r="GG590" s="76"/>
      <c r="GH590" s="76"/>
      <c r="GI590" s="76"/>
      <c r="GJ590" s="76"/>
      <c r="GK590" s="76"/>
      <c r="GL590" s="76"/>
      <c r="GM590" s="76"/>
      <c r="GN590" s="76"/>
      <c r="GO590" s="76"/>
      <c r="GP590" s="76"/>
      <c r="GQ590" s="76"/>
      <c r="GR590" s="76"/>
      <c r="GS590" s="76"/>
      <c r="GT590" s="76"/>
      <c r="GU590" s="76"/>
      <c r="GV590" s="76"/>
      <c r="GW590" s="76"/>
      <c r="GX590" s="76"/>
      <c r="GY590" s="76"/>
      <c r="GZ590" s="76"/>
      <c r="HA590" s="76"/>
      <c r="HB590" s="76"/>
      <c r="HC590" s="76"/>
      <c r="HD590" s="76"/>
      <c r="HE590" s="76"/>
      <c r="HF590" s="76"/>
      <c r="HG590" s="76"/>
      <c r="HH590" s="76"/>
      <c r="HI590" s="76"/>
      <c r="HJ590" s="76"/>
      <c r="HK590" s="76"/>
      <c r="HL590" s="76"/>
      <c r="HM590" s="76"/>
      <c r="HN590" s="76"/>
      <c r="HO590" s="76"/>
      <c r="HP590" s="76"/>
      <c r="HQ590" s="76"/>
      <c r="HR590" s="76"/>
      <c r="HS590" s="76"/>
      <c r="HT590" s="76"/>
      <c r="HU590" s="76"/>
      <c r="HV590" s="76"/>
      <c r="HW590" s="76"/>
      <c r="HX590" s="76"/>
      <c r="HY590" s="76"/>
      <c r="HZ590" s="76"/>
      <c r="IA590" s="76"/>
      <c r="IB590" s="76"/>
      <c r="IC590" s="76"/>
      <c r="ID590" s="76"/>
      <c r="IE590" s="76"/>
      <c r="IF590" s="76"/>
      <c r="IG590" s="76"/>
      <c r="IH590" s="76"/>
      <c r="II590" s="76"/>
      <c r="IJ590" s="76"/>
      <c r="IK590" s="76"/>
    </row>
    <row r="591" spans="1:245" s="125" customFormat="1">
      <c r="A591" s="19"/>
      <c r="B591" s="19"/>
      <c r="C591" s="19"/>
      <c r="D591" s="19"/>
      <c r="E591" s="89"/>
      <c r="F591" s="89"/>
      <c r="G591" s="19"/>
      <c r="H591" s="90"/>
      <c r="I591" s="90"/>
      <c r="J591" s="19"/>
      <c r="K591" s="19"/>
      <c r="L591" s="19"/>
      <c r="M591" s="19"/>
      <c r="N591" s="19"/>
      <c r="O591" s="19"/>
      <c r="P591" s="19"/>
      <c r="Q591" s="19"/>
      <c r="R591" s="141"/>
      <c r="S591" s="141"/>
      <c r="T591" s="141"/>
      <c r="U591" s="141"/>
      <c r="V591" s="141"/>
      <c r="W591" s="141"/>
      <c r="X591" s="141"/>
      <c r="Y591" s="141"/>
      <c r="Z591" s="19"/>
      <c r="AA591" s="601" t="str">
        <f>M4</f>
        <v>Leser 6</v>
      </c>
      <c r="AB591" s="601"/>
      <c r="AC591" s="118"/>
      <c r="AD591" s="118"/>
      <c r="AE591" s="118"/>
      <c r="AF591" s="118"/>
      <c r="AG591" s="118"/>
      <c r="AH591" s="118"/>
      <c r="AI591" s="118"/>
      <c r="AJ591" s="118"/>
      <c r="AK591" s="118"/>
      <c r="AL591" s="118"/>
      <c r="AM591" s="118"/>
      <c r="AN591" s="118"/>
      <c r="AO591" s="118"/>
      <c r="AP591" s="118"/>
      <c r="AQ591" s="118"/>
      <c r="AR591" s="118"/>
      <c r="AS591" s="118"/>
      <c r="AT591" s="118"/>
      <c r="AU591" s="601" t="str">
        <f>N4</f>
        <v>Leser 7</v>
      </c>
      <c r="AV591" s="601"/>
      <c r="AW591" s="118"/>
      <c r="AX591" s="118"/>
      <c r="AY591" s="118"/>
      <c r="AZ591" s="118"/>
      <c r="BA591" s="118"/>
      <c r="BB591" s="19"/>
      <c r="BC591" s="19"/>
      <c r="BQ591" s="12"/>
      <c r="BR591" s="12"/>
      <c r="BS591" s="12"/>
      <c r="BV591" s="76"/>
      <c r="BW591" s="76"/>
      <c r="BX591" s="76"/>
      <c r="BY591" s="76"/>
      <c r="BZ591" s="76"/>
      <c r="CA591" s="76"/>
      <c r="CB591" s="76"/>
      <c r="CC591" s="76"/>
      <c r="CD591" s="76"/>
      <c r="CE591" s="76"/>
      <c r="CF591" s="76"/>
      <c r="CG591" s="76"/>
      <c r="CH591" s="76"/>
      <c r="CI591" s="76"/>
      <c r="CJ591" s="76"/>
      <c r="CK591" s="76"/>
      <c r="CL591" s="76"/>
      <c r="CM591" s="76"/>
      <c r="CN591" s="76"/>
      <c r="CO591" s="76"/>
      <c r="CP591" s="76"/>
      <c r="CQ591" s="76"/>
      <c r="CR591" s="76"/>
      <c r="CS591" s="76"/>
      <c r="CT591" s="76"/>
      <c r="CU591" s="76"/>
      <c r="CV591" s="76"/>
      <c r="CW591" s="76"/>
      <c r="CX591" s="76"/>
      <c r="CY591" s="76"/>
      <c r="CZ591" s="76"/>
      <c r="DA591" s="76"/>
      <c r="DB591" s="76"/>
      <c r="DC591" s="76"/>
      <c r="DD591" s="76"/>
      <c r="DE591" s="76"/>
      <c r="DF591" s="76"/>
      <c r="DG591" s="76"/>
      <c r="DH591" s="76"/>
      <c r="DI591" s="76"/>
      <c r="DJ591" s="76"/>
      <c r="DK591" s="76"/>
      <c r="DL591" s="76"/>
      <c r="DM591" s="76"/>
      <c r="DN591" s="76"/>
      <c r="DO591" s="76"/>
      <c r="DP591" s="76"/>
      <c r="DQ591" s="76"/>
      <c r="DR591" s="76"/>
      <c r="DS591" s="76"/>
      <c r="DT591" s="76"/>
      <c r="DU591" s="76"/>
      <c r="DV591" s="76"/>
      <c r="DW591" s="76"/>
      <c r="DX591" s="76"/>
      <c r="DY591" s="76"/>
      <c r="DZ591" s="76"/>
      <c r="EA591" s="76"/>
      <c r="EB591" s="76"/>
      <c r="EC591" s="76"/>
      <c r="ED591" s="76"/>
      <c r="EE591" s="76"/>
      <c r="EF591" s="76"/>
      <c r="EG591" s="76"/>
      <c r="EH591" s="76"/>
      <c r="EI591" s="76"/>
      <c r="EJ591" s="76"/>
      <c r="EK591" s="76"/>
      <c r="EL591" s="76"/>
      <c r="EM591" s="76"/>
      <c r="EN591" s="76"/>
      <c r="EO591" s="76"/>
      <c r="EP591" s="76"/>
      <c r="EQ591" s="76"/>
      <c r="ER591" s="76"/>
      <c r="ES591" s="76"/>
      <c r="ET591" s="76"/>
      <c r="EU591" s="76"/>
      <c r="EV591" s="76"/>
      <c r="EW591" s="76"/>
      <c r="EX591" s="76"/>
      <c r="EY591" s="76"/>
      <c r="EZ591" s="76"/>
      <c r="FA591" s="76"/>
      <c r="FB591" s="76"/>
      <c r="FC591" s="76"/>
      <c r="FD591" s="76"/>
      <c r="FE591" s="76"/>
      <c r="FF591" s="76"/>
      <c r="FG591" s="76"/>
      <c r="FH591" s="76"/>
      <c r="FI591" s="76"/>
      <c r="FJ591" s="76"/>
      <c r="FK591" s="76"/>
      <c r="FL591" s="76"/>
      <c r="FM591" s="76"/>
      <c r="FN591" s="76"/>
      <c r="FO591" s="76"/>
      <c r="FP591" s="76"/>
      <c r="FQ591" s="76"/>
      <c r="FR591" s="76"/>
      <c r="FS591" s="76"/>
      <c r="FT591" s="76"/>
      <c r="FU591" s="76"/>
      <c r="FV591" s="76"/>
      <c r="FW591" s="76"/>
      <c r="FX591" s="76"/>
      <c r="FY591" s="76"/>
      <c r="FZ591" s="76"/>
      <c r="GA591" s="76"/>
      <c r="GB591" s="76"/>
      <c r="GC591" s="76"/>
      <c r="GD591" s="76"/>
      <c r="GE591" s="76"/>
      <c r="GF591" s="76"/>
      <c r="GG591" s="76"/>
      <c r="GH591" s="76"/>
      <c r="GI591" s="76"/>
      <c r="GJ591" s="76"/>
      <c r="GK591" s="76"/>
      <c r="GL591" s="76"/>
      <c r="GM591" s="76"/>
      <c r="GN591" s="76"/>
      <c r="GO591" s="76"/>
      <c r="GP591" s="76"/>
      <c r="GQ591" s="76"/>
      <c r="GR591" s="76"/>
      <c r="GS591" s="76"/>
      <c r="GT591" s="76"/>
      <c r="GU591" s="76"/>
      <c r="GV591" s="76"/>
      <c r="GW591" s="76"/>
      <c r="GX591" s="76"/>
      <c r="GY591" s="76"/>
      <c r="GZ591" s="76"/>
      <c r="HA591" s="76"/>
      <c r="HB591" s="76"/>
      <c r="HC591" s="76"/>
      <c r="HD591" s="76"/>
      <c r="HE591" s="76"/>
      <c r="HF591" s="76"/>
      <c r="HG591" s="76"/>
      <c r="HH591" s="76"/>
      <c r="HI591" s="76"/>
      <c r="HJ591" s="76"/>
      <c r="HK591" s="76"/>
      <c r="HL591" s="76"/>
      <c r="HM591" s="76"/>
      <c r="HN591" s="76"/>
      <c r="HO591" s="76"/>
      <c r="HP591" s="76"/>
      <c r="HQ591" s="76"/>
      <c r="HR591" s="76"/>
      <c r="HS591" s="76"/>
      <c r="HT591" s="76"/>
      <c r="HU591" s="76"/>
      <c r="HV591" s="76"/>
      <c r="HW591" s="76"/>
      <c r="HX591" s="76"/>
      <c r="HY591" s="76"/>
      <c r="HZ591" s="76"/>
      <c r="IA591" s="76"/>
      <c r="IB591" s="76"/>
      <c r="IC591" s="76"/>
      <c r="ID591" s="76"/>
      <c r="IE591" s="76"/>
      <c r="IF591" s="76"/>
      <c r="IG591" s="76"/>
      <c r="IH591" s="76"/>
      <c r="II591" s="76"/>
      <c r="IJ591" s="76"/>
      <c r="IK591" s="76"/>
    </row>
    <row r="592" spans="1:245" s="125" customFormat="1">
      <c r="A592" s="19"/>
      <c r="B592" s="19"/>
      <c r="C592" s="19"/>
      <c r="D592" s="19"/>
      <c r="E592" s="89"/>
      <c r="F592" s="89"/>
      <c r="G592" s="19"/>
      <c r="H592" s="90"/>
      <c r="I592" s="90"/>
      <c r="J592" s="19"/>
      <c r="K592" s="19"/>
      <c r="L592" s="19"/>
      <c r="M592" s="19"/>
      <c r="N592" s="19"/>
      <c r="O592" s="19"/>
      <c r="P592" s="19"/>
      <c r="Q592" s="19"/>
      <c r="R592" s="141"/>
      <c r="S592" s="141"/>
      <c r="T592" s="141"/>
      <c r="U592" s="141"/>
      <c r="V592" s="141"/>
      <c r="W592" s="141"/>
      <c r="X592" s="141"/>
      <c r="Y592" s="141"/>
      <c r="Z592" s="19"/>
      <c r="AA592" s="601"/>
      <c r="AB592" s="601"/>
      <c r="AC592" s="118"/>
      <c r="AD592" s="118"/>
      <c r="AE592" s="118"/>
      <c r="AF592" s="118"/>
      <c r="AG592" s="118"/>
      <c r="AH592" s="118"/>
      <c r="AI592" s="118"/>
      <c r="AJ592" s="118"/>
      <c r="AK592" s="118"/>
      <c r="AL592" s="118"/>
      <c r="AM592" s="118"/>
      <c r="AN592" s="118"/>
      <c r="AO592" s="118"/>
      <c r="AP592" s="118"/>
      <c r="AQ592" s="118"/>
      <c r="AR592" s="118"/>
      <c r="AS592" s="118"/>
      <c r="AT592" s="118"/>
      <c r="AU592" s="601"/>
      <c r="AV592" s="601"/>
      <c r="AW592" s="118"/>
      <c r="AX592" s="118"/>
      <c r="AY592" s="118"/>
      <c r="AZ592" s="118"/>
      <c r="BA592" s="118"/>
      <c r="BB592" s="19"/>
      <c r="BC592" s="19"/>
      <c r="BQ592" s="12"/>
      <c r="BR592" s="12"/>
      <c r="BS592" s="12"/>
      <c r="BV592" s="76"/>
      <c r="BW592" s="76"/>
      <c r="BX592" s="76"/>
      <c r="BY592" s="76"/>
      <c r="BZ592" s="76"/>
      <c r="CA592" s="76"/>
      <c r="CB592" s="76"/>
      <c r="CC592" s="76"/>
      <c r="CD592" s="76"/>
      <c r="CE592" s="76"/>
      <c r="CF592" s="76"/>
      <c r="CG592" s="76"/>
      <c r="CH592" s="76"/>
      <c r="CI592" s="76"/>
      <c r="CJ592" s="76"/>
      <c r="CK592" s="76"/>
      <c r="CL592" s="76"/>
      <c r="CM592" s="76"/>
      <c r="CN592" s="76"/>
      <c r="CO592" s="76"/>
      <c r="CP592" s="76"/>
      <c r="CQ592" s="76"/>
      <c r="CR592" s="76"/>
      <c r="CS592" s="76"/>
      <c r="CT592" s="76"/>
      <c r="CU592" s="76"/>
      <c r="CV592" s="76"/>
      <c r="CW592" s="76"/>
      <c r="CX592" s="76"/>
      <c r="CY592" s="76"/>
      <c r="CZ592" s="76"/>
      <c r="DA592" s="76"/>
      <c r="DB592" s="76"/>
      <c r="DC592" s="76"/>
      <c r="DD592" s="76"/>
      <c r="DE592" s="76"/>
      <c r="DF592" s="76"/>
      <c r="DG592" s="76"/>
      <c r="DH592" s="76"/>
      <c r="DI592" s="76"/>
      <c r="DJ592" s="76"/>
      <c r="DK592" s="76"/>
      <c r="DL592" s="76"/>
      <c r="DM592" s="76"/>
      <c r="DN592" s="76"/>
      <c r="DO592" s="76"/>
      <c r="DP592" s="76"/>
      <c r="DQ592" s="76"/>
      <c r="DR592" s="76"/>
      <c r="DS592" s="76"/>
      <c r="DT592" s="76"/>
      <c r="DU592" s="76"/>
      <c r="DV592" s="76"/>
      <c r="DW592" s="76"/>
      <c r="DX592" s="76"/>
      <c r="DY592" s="76"/>
      <c r="DZ592" s="76"/>
      <c r="EA592" s="76"/>
      <c r="EB592" s="76"/>
      <c r="EC592" s="76"/>
      <c r="ED592" s="76"/>
      <c r="EE592" s="76"/>
      <c r="EF592" s="76"/>
      <c r="EG592" s="76"/>
      <c r="EH592" s="76"/>
      <c r="EI592" s="76"/>
      <c r="EJ592" s="76"/>
      <c r="EK592" s="76"/>
      <c r="EL592" s="76"/>
      <c r="EM592" s="76"/>
      <c r="EN592" s="76"/>
      <c r="EO592" s="76"/>
      <c r="EP592" s="76"/>
      <c r="EQ592" s="76"/>
      <c r="ER592" s="76"/>
      <c r="ES592" s="76"/>
      <c r="ET592" s="76"/>
      <c r="EU592" s="76"/>
      <c r="EV592" s="76"/>
      <c r="EW592" s="76"/>
      <c r="EX592" s="76"/>
      <c r="EY592" s="76"/>
      <c r="EZ592" s="76"/>
      <c r="FA592" s="76"/>
      <c r="FB592" s="76"/>
      <c r="FC592" s="76"/>
      <c r="FD592" s="76"/>
      <c r="FE592" s="76"/>
      <c r="FF592" s="76"/>
      <c r="FG592" s="76"/>
      <c r="FH592" s="76"/>
      <c r="FI592" s="76"/>
      <c r="FJ592" s="76"/>
      <c r="FK592" s="76"/>
      <c r="FL592" s="76"/>
      <c r="FM592" s="76"/>
      <c r="FN592" s="76"/>
      <c r="FO592" s="76"/>
      <c r="FP592" s="76"/>
      <c r="FQ592" s="76"/>
      <c r="FR592" s="76"/>
      <c r="FS592" s="76"/>
      <c r="FT592" s="76"/>
      <c r="FU592" s="76"/>
      <c r="FV592" s="76"/>
      <c r="FW592" s="76"/>
      <c r="FX592" s="76"/>
      <c r="FY592" s="76"/>
      <c r="FZ592" s="76"/>
      <c r="GA592" s="76"/>
      <c r="GB592" s="76"/>
      <c r="GC592" s="76"/>
      <c r="GD592" s="76"/>
      <c r="GE592" s="76"/>
      <c r="GF592" s="76"/>
      <c r="GG592" s="76"/>
      <c r="GH592" s="76"/>
      <c r="GI592" s="76"/>
      <c r="GJ592" s="76"/>
      <c r="GK592" s="76"/>
      <c r="GL592" s="76"/>
      <c r="GM592" s="76"/>
      <c r="GN592" s="76"/>
      <c r="GO592" s="76"/>
      <c r="GP592" s="76"/>
      <c r="GQ592" s="76"/>
      <c r="GR592" s="76"/>
      <c r="GS592" s="76"/>
      <c r="GT592" s="76"/>
      <c r="GU592" s="76"/>
      <c r="GV592" s="76"/>
      <c r="GW592" s="76"/>
      <c r="GX592" s="76"/>
      <c r="GY592" s="76"/>
      <c r="GZ592" s="76"/>
      <c r="HA592" s="76"/>
      <c r="HB592" s="76"/>
      <c r="HC592" s="76"/>
      <c r="HD592" s="76"/>
      <c r="HE592" s="76"/>
      <c r="HF592" s="76"/>
      <c r="HG592" s="76"/>
      <c r="HH592" s="76"/>
      <c r="HI592" s="76"/>
      <c r="HJ592" s="76"/>
      <c r="HK592" s="76"/>
      <c r="HL592" s="76"/>
      <c r="HM592" s="76"/>
      <c r="HN592" s="76"/>
      <c r="HO592" s="76"/>
      <c r="HP592" s="76"/>
      <c r="HQ592" s="76"/>
      <c r="HR592" s="76"/>
      <c r="HS592" s="76"/>
      <c r="HT592" s="76"/>
      <c r="HU592" s="76"/>
      <c r="HV592" s="76"/>
      <c r="HW592" s="76"/>
      <c r="HX592" s="76"/>
      <c r="HY592" s="76"/>
      <c r="HZ592" s="76"/>
      <c r="IA592" s="76"/>
      <c r="IB592" s="76"/>
      <c r="IC592" s="76"/>
      <c r="ID592" s="76"/>
      <c r="IE592" s="76"/>
      <c r="IF592" s="76"/>
      <c r="IG592" s="76"/>
      <c r="IH592" s="76"/>
      <c r="II592" s="76"/>
      <c r="IJ592" s="76"/>
      <c r="IK592" s="76"/>
    </row>
    <row r="593" spans="1:245" s="125" customFormat="1">
      <c r="A593" s="19"/>
      <c r="B593" s="19"/>
      <c r="C593" s="19"/>
      <c r="D593" s="19"/>
      <c r="E593" s="89"/>
      <c r="F593" s="89"/>
      <c r="G593" s="19"/>
      <c r="H593" s="90"/>
      <c r="I593" s="90"/>
      <c r="J593" s="19"/>
      <c r="K593" s="19"/>
      <c r="L593" s="19"/>
      <c r="M593" s="19"/>
      <c r="N593" s="19"/>
      <c r="O593" s="19"/>
      <c r="P593" s="19"/>
      <c r="Q593" s="19"/>
      <c r="R593" s="141"/>
      <c r="S593" s="141"/>
      <c r="T593" s="141"/>
      <c r="U593" s="141"/>
      <c r="V593" s="141"/>
      <c r="W593" s="141"/>
      <c r="X593" s="141"/>
      <c r="Y593" s="141"/>
      <c r="Z593" s="19"/>
      <c r="AA593" s="601"/>
      <c r="AB593" s="601"/>
      <c r="AC593" s="118"/>
      <c r="AD593" s="118"/>
      <c r="AE593" s="118"/>
      <c r="AF593" s="118"/>
      <c r="AG593" s="118"/>
      <c r="AH593" s="118"/>
      <c r="AI593" s="118"/>
      <c r="AJ593" s="118"/>
      <c r="AK593" s="118"/>
      <c r="AL593" s="118"/>
      <c r="AM593" s="118"/>
      <c r="AN593" s="118"/>
      <c r="AO593" s="118"/>
      <c r="AP593" s="118"/>
      <c r="AQ593" s="118"/>
      <c r="AR593" s="118"/>
      <c r="AS593" s="118"/>
      <c r="AT593" s="118"/>
      <c r="AU593" s="601"/>
      <c r="AV593" s="601"/>
      <c r="AW593" s="118"/>
      <c r="AX593" s="118"/>
      <c r="AY593" s="118"/>
      <c r="AZ593" s="118"/>
      <c r="BA593" s="118"/>
      <c r="BB593" s="19"/>
      <c r="BC593" s="19"/>
      <c r="BQ593" s="12"/>
      <c r="BR593" s="12"/>
      <c r="BS593" s="12"/>
      <c r="BV593" s="76"/>
      <c r="BW593" s="76"/>
      <c r="BX593" s="76"/>
      <c r="BY593" s="76"/>
      <c r="BZ593" s="76"/>
      <c r="CA593" s="76"/>
      <c r="CB593" s="76"/>
      <c r="CC593" s="76"/>
      <c r="CD593" s="76"/>
      <c r="CE593" s="76"/>
      <c r="CF593" s="76"/>
      <c r="CG593" s="76"/>
      <c r="CH593" s="76"/>
      <c r="CI593" s="76"/>
      <c r="CJ593" s="76"/>
      <c r="CK593" s="76"/>
      <c r="CL593" s="76"/>
      <c r="CM593" s="76"/>
      <c r="CN593" s="76"/>
      <c r="CO593" s="76"/>
      <c r="CP593" s="76"/>
      <c r="CQ593" s="76"/>
      <c r="CR593" s="76"/>
      <c r="CS593" s="76"/>
      <c r="CT593" s="76"/>
      <c r="CU593" s="76"/>
      <c r="CV593" s="76"/>
      <c r="CW593" s="76"/>
      <c r="CX593" s="76"/>
      <c r="CY593" s="76"/>
      <c r="CZ593" s="76"/>
      <c r="DA593" s="76"/>
      <c r="DB593" s="76"/>
      <c r="DC593" s="76"/>
      <c r="DD593" s="76"/>
      <c r="DE593" s="76"/>
      <c r="DF593" s="76"/>
      <c r="DG593" s="76"/>
      <c r="DH593" s="76"/>
      <c r="DI593" s="76"/>
      <c r="DJ593" s="76"/>
      <c r="DK593" s="76"/>
      <c r="DL593" s="76"/>
      <c r="DM593" s="76"/>
      <c r="DN593" s="76"/>
      <c r="DO593" s="76"/>
      <c r="DP593" s="76"/>
      <c r="DQ593" s="76"/>
      <c r="DR593" s="76"/>
      <c r="DS593" s="76"/>
      <c r="DT593" s="76"/>
      <c r="DU593" s="76"/>
      <c r="DV593" s="76"/>
      <c r="DW593" s="76"/>
      <c r="DX593" s="76"/>
      <c r="DY593" s="76"/>
      <c r="DZ593" s="76"/>
      <c r="EA593" s="76"/>
      <c r="EB593" s="76"/>
      <c r="EC593" s="76"/>
      <c r="ED593" s="76"/>
      <c r="EE593" s="76"/>
      <c r="EF593" s="76"/>
      <c r="EG593" s="76"/>
      <c r="EH593" s="76"/>
      <c r="EI593" s="76"/>
      <c r="EJ593" s="76"/>
      <c r="EK593" s="76"/>
      <c r="EL593" s="76"/>
      <c r="EM593" s="76"/>
      <c r="EN593" s="76"/>
      <c r="EO593" s="76"/>
      <c r="EP593" s="76"/>
      <c r="EQ593" s="76"/>
      <c r="ER593" s="76"/>
      <c r="ES593" s="76"/>
      <c r="ET593" s="76"/>
      <c r="EU593" s="76"/>
      <c r="EV593" s="76"/>
      <c r="EW593" s="76"/>
      <c r="EX593" s="76"/>
      <c r="EY593" s="76"/>
      <c r="EZ593" s="76"/>
      <c r="FA593" s="76"/>
      <c r="FB593" s="76"/>
      <c r="FC593" s="76"/>
      <c r="FD593" s="76"/>
      <c r="FE593" s="76"/>
      <c r="FF593" s="76"/>
      <c r="FG593" s="76"/>
      <c r="FH593" s="76"/>
      <c r="FI593" s="76"/>
      <c r="FJ593" s="76"/>
      <c r="FK593" s="76"/>
      <c r="FL593" s="76"/>
      <c r="FM593" s="76"/>
      <c r="FN593" s="76"/>
      <c r="FO593" s="76"/>
      <c r="FP593" s="76"/>
      <c r="FQ593" s="76"/>
      <c r="FR593" s="76"/>
      <c r="FS593" s="76"/>
      <c r="FT593" s="76"/>
      <c r="FU593" s="76"/>
      <c r="FV593" s="76"/>
      <c r="FW593" s="76"/>
      <c r="FX593" s="76"/>
      <c r="FY593" s="76"/>
      <c r="FZ593" s="76"/>
      <c r="GA593" s="76"/>
      <c r="GB593" s="76"/>
      <c r="GC593" s="76"/>
      <c r="GD593" s="76"/>
      <c r="GE593" s="76"/>
      <c r="GF593" s="76"/>
      <c r="GG593" s="76"/>
      <c r="GH593" s="76"/>
      <c r="GI593" s="76"/>
      <c r="GJ593" s="76"/>
      <c r="GK593" s="76"/>
      <c r="GL593" s="76"/>
      <c r="GM593" s="76"/>
      <c r="GN593" s="76"/>
      <c r="GO593" s="76"/>
      <c r="GP593" s="76"/>
      <c r="GQ593" s="76"/>
      <c r="GR593" s="76"/>
      <c r="GS593" s="76"/>
      <c r="GT593" s="76"/>
      <c r="GU593" s="76"/>
      <c r="GV593" s="76"/>
      <c r="GW593" s="76"/>
      <c r="GX593" s="76"/>
      <c r="GY593" s="76"/>
      <c r="GZ593" s="76"/>
      <c r="HA593" s="76"/>
      <c r="HB593" s="76"/>
      <c r="HC593" s="76"/>
      <c r="HD593" s="76"/>
      <c r="HE593" s="76"/>
      <c r="HF593" s="76"/>
      <c r="HG593" s="76"/>
      <c r="HH593" s="76"/>
      <c r="HI593" s="76"/>
      <c r="HJ593" s="76"/>
      <c r="HK593" s="76"/>
      <c r="HL593" s="76"/>
      <c r="HM593" s="76"/>
      <c r="HN593" s="76"/>
      <c r="HO593" s="76"/>
      <c r="HP593" s="76"/>
      <c r="HQ593" s="76"/>
      <c r="HR593" s="76"/>
      <c r="HS593" s="76"/>
      <c r="HT593" s="76"/>
      <c r="HU593" s="76"/>
      <c r="HV593" s="76"/>
      <c r="HW593" s="76"/>
      <c r="HX593" s="76"/>
      <c r="HY593" s="76"/>
      <c r="HZ593" s="76"/>
      <c r="IA593" s="76"/>
      <c r="IB593" s="76"/>
      <c r="IC593" s="76"/>
      <c r="ID593" s="76"/>
      <c r="IE593" s="76"/>
      <c r="IF593" s="76"/>
      <c r="IG593" s="76"/>
      <c r="IH593" s="76"/>
      <c r="II593" s="76"/>
      <c r="IJ593" s="76"/>
      <c r="IK593" s="76"/>
    </row>
    <row r="594" spans="1:245" s="125" customFormat="1">
      <c r="A594" s="19"/>
      <c r="B594" s="19"/>
      <c r="C594" s="19"/>
      <c r="D594" s="19"/>
      <c r="E594" s="89"/>
      <c r="F594" s="89"/>
      <c r="G594" s="19"/>
      <c r="H594" s="90"/>
      <c r="I594" s="90"/>
      <c r="J594" s="19"/>
      <c r="K594" s="19"/>
      <c r="L594" s="19"/>
      <c r="M594" s="19"/>
      <c r="N594" s="19"/>
      <c r="O594" s="19"/>
      <c r="P594" s="19"/>
      <c r="Q594" s="19"/>
      <c r="R594" s="141"/>
      <c r="S594" s="141"/>
      <c r="T594" s="141"/>
      <c r="U594" s="141"/>
      <c r="V594" s="141"/>
      <c r="W594" s="141"/>
      <c r="X594" s="141"/>
      <c r="Y594" s="141"/>
      <c r="Z594" s="19"/>
      <c r="AA594" s="601"/>
      <c r="AB594" s="601"/>
      <c r="AC594" s="118"/>
      <c r="AD594" s="118"/>
      <c r="AE594" s="118"/>
      <c r="AF594" s="118"/>
      <c r="AG594" s="118"/>
      <c r="AH594" s="118"/>
      <c r="AI594" s="118"/>
      <c r="AJ594" s="118"/>
      <c r="AK594" s="118"/>
      <c r="AL594" s="118"/>
      <c r="AM594" s="118"/>
      <c r="AN594" s="118"/>
      <c r="AO594" s="118"/>
      <c r="AP594" s="118"/>
      <c r="AQ594" s="118"/>
      <c r="AR594" s="118"/>
      <c r="AS594" s="118"/>
      <c r="AT594" s="118"/>
      <c r="AU594" s="601"/>
      <c r="AV594" s="601"/>
      <c r="AW594" s="118"/>
      <c r="AX594" s="118"/>
      <c r="AY594" s="118"/>
      <c r="AZ594" s="118"/>
      <c r="BA594" s="118"/>
      <c r="BB594" s="19"/>
      <c r="BC594" s="19"/>
      <c r="BQ594" s="12"/>
      <c r="BR594" s="12"/>
      <c r="BS594" s="12"/>
      <c r="BV594" s="76"/>
      <c r="BW594" s="76"/>
      <c r="BX594" s="76"/>
      <c r="BY594" s="76"/>
      <c r="BZ594" s="76"/>
      <c r="CA594" s="76"/>
      <c r="CB594" s="76"/>
      <c r="CC594" s="76"/>
      <c r="CD594" s="76"/>
      <c r="CE594" s="76"/>
      <c r="CF594" s="76"/>
      <c r="CG594" s="76"/>
      <c r="CH594" s="76"/>
      <c r="CI594" s="76"/>
      <c r="CJ594" s="76"/>
      <c r="CK594" s="76"/>
      <c r="CL594" s="76"/>
      <c r="CM594" s="76"/>
      <c r="CN594" s="76"/>
      <c r="CO594" s="76"/>
      <c r="CP594" s="76"/>
      <c r="CQ594" s="76"/>
      <c r="CR594" s="76"/>
      <c r="CS594" s="76"/>
      <c r="CT594" s="76"/>
      <c r="CU594" s="76"/>
      <c r="CV594" s="76"/>
      <c r="CW594" s="76"/>
      <c r="CX594" s="76"/>
      <c r="CY594" s="76"/>
      <c r="CZ594" s="76"/>
      <c r="DA594" s="76"/>
      <c r="DB594" s="76"/>
      <c r="DC594" s="76"/>
      <c r="DD594" s="76"/>
      <c r="DE594" s="76"/>
      <c r="DF594" s="76"/>
      <c r="DG594" s="76"/>
      <c r="DH594" s="76"/>
      <c r="DI594" s="76"/>
      <c r="DJ594" s="76"/>
      <c r="DK594" s="76"/>
      <c r="DL594" s="76"/>
      <c r="DM594" s="76"/>
      <c r="DN594" s="76"/>
      <c r="DO594" s="76"/>
      <c r="DP594" s="76"/>
      <c r="DQ594" s="76"/>
      <c r="DR594" s="76"/>
      <c r="DS594" s="76"/>
      <c r="DT594" s="76"/>
      <c r="DU594" s="76"/>
      <c r="DV594" s="76"/>
      <c r="DW594" s="76"/>
      <c r="DX594" s="76"/>
      <c r="DY594" s="76"/>
      <c r="DZ594" s="76"/>
      <c r="EA594" s="76"/>
      <c r="EB594" s="76"/>
      <c r="EC594" s="76"/>
      <c r="ED594" s="76"/>
      <c r="EE594" s="76"/>
      <c r="EF594" s="76"/>
      <c r="EG594" s="76"/>
      <c r="EH594" s="76"/>
      <c r="EI594" s="76"/>
      <c r="EJ594" s="76"/>
      <c r="EK594" s="76"/>
      <c r="EL594" s="76"/>
      <c r="EM594" s="76"/>
      <c r="EN594" s="76"/>
      <c r="EO594" s="76"/>
      <c r="EP594" s="76"/>
      <c r="EQ594" s="76"/>
      <c r="ER594" s="76"/>
      <c r="ES594" s="76"/>
      <c r="ET594" s="76"/>
      <c r="EU594" s="76"/>
      <c r="EV594" s="76"/>
      <c r="EW594" s="76"/>
      <c r="EX594" s="76"/>
      <c r="EY594" s="76"/>
      <c r="EZ594" s="76"/>
      <c r="FA594" s="76"/>
      <c r="FB594" s="76"/>
      <c r="FC594" s="76"/>
      <c r="FD594" s="76"/>
      <c r="FE594" s="76"/>
      <c r="FF594" s="76"/>
      <c r="FG594" s="76"/>
      <c r="FH594" s="76"/>
      <c r="FI594" s="76"/>
      <c r="FJ594" s="76"/>
      <c r="FK594" s="76"/>
      <c r="FL594" s="76"/>
      <c r="FM594" s="76"/>
      <c r="FN594" s="76"/>
      <c r="FO594" s="76"/>
      <c r="FP594" s="76"/>
      <c r="FQ594" s="76"/>
      <c r="FR594" s="76"/>
      <c r="FS594" s="76"/>
      <c r="FT594" s="76"/>
      <c r="FU594" s="76"/>
      <c r="FV594" s="76"/>
      <c r="FW594" s="76"/>
      <c r="FX594" s="76"/>
      <c r="FY594" s="76"/>
      <c r="FZ594" s="76"/>
      <c r="GA594" s="76"/>
      <c r="GB594" s="76"/>
      <c r="GC594" s="76"/>
      <c r="GD594" s="76"/>
      <c r="GE594" s="76"/>
      <c r="GF594" s="76"/>
      <c r="GG594" s="76"/>
      <c r="GH594" s="76"/>
      <c r="GI594" s="76"/>
      <c r="GJ594" s="76"/>
      <c r="GK594" s="76"/>
      <c r="GL594" s="76"/>
      <c r="GM594" s="76"/>
      <c r="GN594" s="76"/>
      <c r="GO594" s="76"/>
      <c r="GP594" s="76"/>
      <c r="GQ594" s="76"/>
      <c r="GR594" s="76"/>
      <c r="GS594" s="76"/>
      <c r="GT594" s="76"/>
      <c r="GU594" s="76"/>
      <c r="GV594" s="76"/>
      <c r="GW594" s="76"/>
      <c r="GX594" s="76"/>
      <c r="GY594" s="76"/>
      <c r="GZ594" s="76"/>
      <c r="HA594" s="76"/>
      <c r="HB594" s="76"/>
      <c r="HC594" s="76"/>
      <c r="HD594" s="76"/>
      <c r="HE594" s="76"/>
      <c r="HF594" s="76"/>
      <c r="HG594" s="76"/>
      <c r="HH594" s="76"/>
      <c r="HI594" s="76"/>
      <c r="HJ594" s="76"/>
      <c r="HK594" s="76"/>
      <c r="HL594" s="76"/>
      <c r="HM594" s="76"/>
      <c r="HN594" s="76"/>
      <c r="HO594" s="76"/>
      <c r="HP594" s="76"/>
      <c r="HQ594" s="76"/>
      <c r="HR594" s="76"/>
      <c r="HS594" s="76"/>
      <c r="HT594" s="76"/>
      <c r="HU594" s="76"/>
      <c r="HV594" s="76"/>
      <c r="HW594" s="76"/>
      <c r="HX594" s="76"/>
      <c r="HY594" s="76"/>
      <c r="HZ594" s="76"/>
      <c r="IA594" s="76"/>
      <c r="IB594" s="76"/>
      <c r="IC594" s="76"/>
      <c r="ID594" s="76"/>
      <c r="IE594" s="76"/>
      <c r="IF594" s="76"/>
      <c r="IG594" s="76"/>
      <c r="IH594" s="76"/>
      <c r="II594" s="76"/>
      <c r="IJ594" s="76"/>
      <c r="IK594" s="76"/>
    </row>
    <row r="595" spans="1:245" s="125" customFormat="1">
      <c r="A595" s="19"/>
      <c r="B595" s="19"/>
      <c r="C595" s="19"/>
      <c r="D595" s="19"/>
      <c r="E595" s="89"/>
      <c r="F595" s="89"/>
      <c r="G595" s="19"/>
      <c r="H595" s="90"/>
      <c r="I595" s="90"/>
      <c r="J595" s="19"/>
      <c r="K595" s="19"/>
      <c r="L595" s="19"/>
      <c r="M595" s="19"/>
      <c r="N595" s="19"/>
      <c r="O595" s="19"/>
      <c r="P595" s="19"/>
      <c r="Q595" s="19"/>
      <c r="R595" s="141"/>
      <c r="S595" s="141"/>
      <c r="T595" s="141"/>
      <c r="U595" s="141"/>
      <c r="V595" s="141"/>
      <c r="W595" s="141"/>
      <c r="X595" s="141"/>
      <c r="Y595" s="141"/>
      <c r="Z595" s="19"/>
      <c r="AA595" s="601"/>
      <c r="AB595" s="601"/>
      <c r="AC595" s="118"/>
      <c r="AD595" s="118"/>
      <c r="AE595" s="118"/>
      <c r="AF595" s="118"/>
      <c r="AG595" s="118"/>
      <c r="AH595" s="118"/>
      <c r="AI595" s="118"/>
      <c r="AJ595" s="118"/>
      <c r="AK595" s="118"/>
      <c r="AL595" s="118"/>
      <c r="AM595" s="118"/>
      <c r="AN595" s="118"/>
      <c r="AO595" s="118"/>
      <c r="AP595" s="118"/>
      <c r="AQ595" s="118"/>
      <c r="AR595" s="118"/>
      <c r="AS595" s="118"/>
      <c r="AT595" s="118"/>
      <c r="AU595" s="601"/>
      <c r="AV595" s="601"/>
      <c r="AW595" s="118"/>
      <c r="AX595" s="118"/>
      <c r="AY595" s="118"/>
      <c r="AZ595" s="118"/>
      <c r="BA595" s="118"/>
      <c r="BB595" s="19"/>
      <c r="BC595" s="19"/>
      <c r="BQ595" s="12"/>
      <c r="BR595" s="12"/>
      <c r="BS595" s="12"/>
      <c r="BV595" s="76"/>
      <c r="BW595" s="76"/>
      <c r="BX595" s="76"/>
      <c r="BY595" s="76"/>
      <c r="BZ595" s="76"/>
      <c r="CA595" s="76"/>
      <c r="CB595" s="76"/>
      <c r="CC595" s="76"/>
      <c r="CD595" s="76"/>
      <c r="CE595" s="76"/>
      <c r="CF595" s="76"/>
      <c r="CG595" s="76"/>
      <c r="CH595" s="76"/>
      <c r="CI595" s="76"/>
      <c r="CJ595" s="76"/>
      <c r="CK595" s="76"/>
      <c r="CL595" s="76"/>
      <c r="CM595" s="76"/>
      <c r="CN595" s="76"/>
      <c r="CO595" s="76"/>
      <c r="CP595" s="76"/>
      <c r="CQ595" s="76"/>
      <c r="CR595" s="76"/>
      <c r="CS595" s="76"/>
      <c r="CT595" s="76"/>
      <c r="CU595" s="76"/>
      <c r="CV595" s="76"/>
      <c r="CW595" s="76"/>
      <c r="CX595" s="76"/>
      <c r="CY595" s="76"/>
      <c r="CZ595" s="76"/>
      <c r="DA595" s="76"/>
      <c r="DB595" s="76"/>
      <c r="DC595" s="76"/>
      <c r="DD595" s="76"/>
      <c r="DE595" s="76"/>
      <c r="DF595" s="76"/>
      <c r="DG595" s="76"/>
      <c r="DH595" s="76"/>
      <c r="DI595" s="76"/>
      <c r="DJ595" s="76"/>
      <c r="DK595" s="76"/>
      <c r="DL595" s="76"/>
      <c r="DM595" s="76"/>
      <c r="DN595" s="76"/>
      <c r="DO595" s="76"/>
      <c r="DP595" s="76"/>
      <c r="DQ595" s="76"/>
      <c r="DR595" s="76"/>
      <c r="DS595" s="76"/>
      <c r="DT595" s="76"/>
      <c r="DU595" s="76"/>
      <c r="DV595" s="76"/>
      <c r="DW595" s="76"/>
      <c r="DX595" s="76"/>
      <c r="DY595" s="76"/>
      <c r="DZ595" s="76"/>
      <c r="EA595" s="76"/>
      <c r="EB595" s="76"/>
      <c r="EC595" s="76"/>
      <c r="ED595" s="76"/>
      <c r="EE595" s="76"/>
      <c r="EF595" s="76"/>
      <c r="EG595" s="76"/>
      <c r="EH595" s="76"/>
      <c r="EI595" s="76"/>
      <c r="EJ595" s="76"/>
      <c r="EK595" s="76"/>
      <c r="EL595" s="76"/>
      <c r="EM595" s="76"/>
      <c r="EN595" s="76"/>
      <c r="EO595" s="76"/>
      <c r="EP595" s="76"/>
      <c r="EQ595" s="76"/>
      <c r="ER595" s="76"/>
      <c r="ES595" s="76"/>
      <c r="ET595" s="76"/>
      <c r="EU595" s="76"/>
      <c r="EV595" s="76"/>
      <c r="EW595" s="76"/>
      <c r="EX595" s="76"/>
      <c r="EY595" s="76"/>
      <c r="EZ595" s="76"/>
      <c r="FA595" s="76"/>
      <c r="FB595" s="76"/>
      <c r="FC595" s="76"/>
      <c r="FD595" s="76"/>
      <c r="FE595" s="76"/>
      <c r="FF595" s="76"/>
      <c r="FG595" s="76"/>
      <c r="FH595" s="76"/>
      <c r="FI595" s="76"/>
      <c r="FJ595" s="76"/>
      <c r="FK595" s="76"/>
      <c r="FL595" s="76"/>
      <c r="FM595" s="76"/>
      <c r="FN595" s="76"/>
      <c r="FO595" s="76"/>
      <c r="FP595" s="76"/>
      <c r="FQ595" s="76"/>
      <c r="FR595" s="76"/>
      <c r="FS595" s="76"/>
      <c r="FT595" s="76"/>
      <c r="FU595" s="76"/>
      <c r="FV595" s="76"/>
      <c r="FW595" s="76"/>
      <c r="FX595" s="76"/>
      <c r="FY595" s="76"/>
      <c r="FZ595" s="76"/>
      <c r="GA595" s="76"/>
      <c r="GB595" s="76"/>
      <c r="GC595" s="76"/>
      <c r="GD595" s="76"/>
      <c r="GE595" s="76"/>
      <c r="GF595" s="76"/>
      <c r="GG595" s="76"/>
      <c r="GH595" s="76"/>
      <c r="GI595" s="76"/>
      <c r="GJ595" s="76"/>
      <c r="GK595" s="76"/>
      <c r="GL595" s="76"/>
      <c r="GM595" s="76"/>
      <c r="GN595" s="76"/>
      <c r="GO595" s="76"/>
      <c r="GP595" s="76"/>
      <c r="GQ595" s="76"/>
      <c r="GR595" s="76"/>
      <c r="GS595" s="76"/>
      <c r="GT595" s="76"/>
      <c r="GU595" s="76"/>
      <c r="GV595" s="76"/>
      <c r="GW595" s="76"/>
      <c r="GX595" s="76"/>
      <c r="GY595" s="76"/>
      <c r="GZ595" s="76"/>
      <c r="HA595" s="76"/>
      <c r="HB595" s="76"/>
      <c r="HC595" s="76"/>
      <c r="HD595" s="76"/>
      <c r="HE595" s="76"/>
      <c r="HF595" s="76"/>
      <c r="HG595" s="76"/>
      <c r="HH595" s="76"/>
      <c r="HI595" s="76"/>
      <c r="HJ595" s="76"/>
      <c r="HK595" s="76"/>
      <c r="HL595" s="76"/>
      <c r="HM595" s="76"/>
      <c r="HN595" s="76"/>
      <c r="HO595" s="76"/>
      <c r="HP595" s="76"/>
      <c r="HQ595" s="76"/>
      <c r="HR595" s="76"/>
      <c r="HS595" s="76"/>
      <c r="HT595" s="76"/>
      <c r="HU595" s="76"/>
      <c r="HV595" s="76"/>
      <c r="HW595" s="76"/>
      <c r="HX595" s="76"/>
      <c r="HY595" s="76"/>
      <c r="HZ595" s="76"/>
      <c r="IA595" s="76"/>
      <c r="IB595" s="76"/>
      <c r="IC595" s="76"/>
      <c r="ID595" s="76"/>
      <c r="IE595" s="76"/>
      <c r="IF595" s="76"/>
      <c r="IG595" s="76"/>
      <c r="IH595" s="76"/>
      <c r="II595" s="76"/>
      <c r="IJ595" s="76"/>
      <c r="IK595" s="76"/>
    </row>
    <row r="596" spans="1:245" s="125" customFormat="1">
      <c r="A596" s="19"/>
      <c r="B596" s="19"/>
      <c r="C596" s="19"/>
      <c r="D596" s="19"/>
      <c r="E596" s="89"/>
      <c r="F596" s="89"/>
      <c r="G596" s="19"/>
      <c r="H596" s="90"/>
      <c r="I596" s="90"/>
      <c r="J596" s="19"/>
      <c r="K596" s="19"/>
      <c r="L596" s="19"/>
      <c r="M596" s="19"/>
      <c r="N596" s="19"/>
      <c r="O596" s="19"/>
      <c r="P596" s="19"/>
      <c r="Q596" s="19"/>
      <c r="R596" s="141"/>
      <c r="S596" s="141"/>
      <c r="T596" s="141"/>
      <c r="U596" s="141"/>
      <c r="V596" s="141"/>
      <c r="W596" s="141"/>
      <c r="X596" s="141"/>
      <c r="Y596" s="141"/>
      <c r="Z596" s="19"/>
      <c r="AA596" s="601"/>
      <c r="AB596" s="601"/>
      <c r="AC596" s="118"/>
      <c r="AD596" s="118"/>
      <c r="AE596" s="118"/>
      <c r="AF596" s="118"/>
      <c r="AG596" s="118"/>
      <c r="AH596" s="118"/>
      <c r="AI596" s="118"/>
      <c r="AJ596" s="118"/>
      <c r="AK596" s="118"/>
      <c r="AL596" s="118"/>
      <c r="AM596" s="118"/>
      <c r="AN596" s="118"/>
      <c r="AO596" s="118"/>
      <c r="AP596" s="118"/>
      <c r="AQ596" s="118"/>
      <c r="AR596" s="118"/>
      <c r="AS596" s="118"/>
      <c r="AT596" s="118"/>
      <c r="AU596" s="601"/>
      <c r="AV596" s="601"/>
      <c r="AW596" s="118"/>
      <c r="AX596" s="118"/>
      <c r="AY596" s="118"/>
      <c r="AZ596" s="118"/>
      <c r="BA596" s="118"/>
      <c r="BB596" s="19"/>
      <c r="BC596" s="19"/>
      <c r="BQ596" s="12"/>
      <c r="BR596" s="12"/>
      <c r="BS596" s="12"/>
      <c r="BV596" s="76"/>
      <c r="BW596" s="76"/>
      <c r="BX596" s="76"/>
      <c r="BY596" s="76"/>
      <c r="BZ596" s="76"/>
      <c r="CA596" s="76"/>
      <c r="CB596" s="76"/>
      <c r="CC596" s="76"/>
      <c r="CD596" s="76"/>
      <c r="CE596" s="76"/>
      <c r="CF596" s="76"/>
      <c r="CG596" s="76"/>
      <c r="CH596" s="76"/>
      <c r="CI596" s="76"/>
      <c r="CJ596" s="76"/>
      <c r="CK596" s="76"/>
      <c r="CL596" s="76"/>
      <c r="CM596" s="76"/>
      <c r="CN596" s="76"/>
      <c r="CO596" s="76"/>
      <c r="CP596" s="76"/>
      <c r="CQ596" s="76"/>
      <c r="CR596" s="76"/>
      <c r="CS596" s="76"/>
      <c r="CT596" s="76"/>
      <c r="CU596" s="76"/>
      <c r="CV596" s="76"/>
      <c r="CW596" s="76"/>
      <c r="CX596" s="76"/>
      <c r="CY596" s="76"/>
      <c r="CZ596" s="76"/>
      <c r="DA596" s="76"/>
      <c r="DB596" s="76"/>
      <c r="DC596" s="76"/>
      <c r="DD596" s="76"/>
      <c r="DE596" s="76"/>
      <c r="DF596" s="76"/>
      <c r="DG596" s="76"/>
      <c r="DH596" s="76"/>
      <c r="DI596" s="76"/>
      <c r="DJ596" s="76"/>
      <c r="DK596" s="76"/>
      <c r="DL596" s="76"/>
      <c r="DM596" s="76"/>
      <c r="DN596" s="76"/>
      <c r="DO596" s="76"/>
      <c r="DP596" s="76"/>
      <c r="DQ596" s="76"/>
      <c r="DR596" s="76"/>
      <c r="DS596" s="76"/>
      <c r="DT596" s="76"/>
      <c r="DU596" s="76"/>
      <c r="DV596" s="76"/>
      <c r="DW596" s="76"/>
      <c r="DX596" s="76"/>
      <c r="DY596" s="76"/>
      <c r="DZ596" s="76"/>
      <c r="EA596" s="76"/>
      <c r="EB596" s="76"/>
      <c r="EC596" s="76"/>
      <c r="ED596" s="76"/>
      <c r="EE596" s="76"/>
      <c r="EF596" s="76"/>
      <c r="EG596" s="76"/>
      <c r="EH596" s="76"/>
      <c r="EI596" s="76"/>
      <c r="EJ596" s="76"/>
      <c r="EK596" s="76"/>
      <c r="EL596" s="76"/>
      <c r="EM596" s="76"/>
      <c r="EN596" s="76"/>
      <c r="EO596" s="76"/>
      <c r="EP596" s="76"/>
      <c r="EQ596" s="76"/>
      <c r="ER596" s="76"/>
      <c r="ES596" s="76"/>
      <c r="ET596" s="76"/>
      <c r="EU596" s="76"/>
      <c r="EV596" s="76"/>
      <c r="EW596" s="76"/>
      <c r="EX596" s="76"/>
      <c r="EY596" s="76"/>
      <c r="EZ596" s="76"/>
      <c r="FA596" s="76"/>
      <c r="FB596" s="76"/>
      <c r="FC596" s="76"/>
      <c r="FD596" s="76"/>
      <c r="FE596" s="76"/>
      <c r="FF596" s="76"/>
      <c r="FG596" s="76"/>
      <c r="FH596" s="76"/>
      <c r="FI596" s="76"/>
      <c r="FJ596" s="76"/>
      <c r="FK596" s="76"/>
      <c r="FL596" s="76"/>
      <c r="FM596" s="76"/>
      <c r="FN596" s="76"/>
      <c r="FO596" s="76"/>
      <c r="FP596" s="76"/>
      <c r="FQ596" s="76"/>
      <c r="FR596" s="76"/>
      <c r="FS596" s="76"/>
      <c r="FT596" s="76"/>
      <c r="FU596" s="76"/>
      <c r="FV596" s="76"/>
      <c r="FW596" s="76"/>
      <c r="FX596" s="76"/>
      <c r="FY596" s="76"/>
      <c r="FZ596" s="76"/>
      <c r="GA596" s="76"/>
      <c r="GB596" s="76"/>
      <c r="GC596" s="76"/>
      <c r="GD596" s="76"/>
      <c r="GE596" s="76"/>
      <c r="GF596" s="76"/>
      <c r="GG596" s="76"/>
      <c r="GH596" s="76"/>
      <c r="GI596" s="76"/>
      <c r="GJ596" s="76"/>
      <c r="GK596" s="76"/>
      <c r="GL596" s="76"/>
      <c r="GM596" s="76"/>
      <c r="GN596" s="76"/>
      <c r="GO596" s="76"/>
      <c r="GP596" s="76"/>
      <c r="GQ596" s="76"/>
      <c r="GR596" s="76"/>
      <c r="GS596" s="76"/>
      <c r="GT596" s="76"/>
      <c r="GU596" s="76"/>
      <c r="GV596" s="76"/>
      <c r="GW596" s="76"/>
      <c r="GX596" s="76"/>
      <c r="GY596" s="76"/>
      <c r="GZ596" s="76"/>
      <c r="HA596" s="76"/>
      <c r="HB596" s="76"/>
      <c r="HC596" s="76"/>
      <c r="HD596" s="76"/>
      <c r="HE596" s="76"/>
      <c r="HF596" s="76"/>
      <c r="HG596" s="76"/>
      <c r="HH596" s="76"/>
      <c r="HI596" s="76"/>
      <c r="HJ596" s="76"/>
      <c r="HK596" s="76"/>
      <c r="HL596" s="76"/>
      <c r="HM596" s="76"/>
      <c r="HN596" s="76"/>
      <c r="HO596" s="76"/>
      <c r="HP596" s="76"/>
      <c r="HQ596" s="76"/>
      <c r="HR596" s="76"/>
      <c r="HS596" s="76"/>
      <c r="HT596" s="76"/>
      <c r="HU596" s="76"/>
      <c r="HV596" s="76"/>
      <c r="HW596" s="76"/>
      <c r="HX596" s="76"/>
      <c r="HY596" s="76"/>
      <c r="HZ596" s="76"/>
      <c r="IA596" s="76"/>
      <c r="IB596" s="76"/>
      <c r="IC596" s="76"/>
      <c r="ID596" s="76"/>
      <c r="IE596" s="76"/>
      <c r="IF596" s="76"/>
      <c r="IG596" s="76"/>
      <c r="IH596" s="76"/>
      <c r="II596" s="76"/>
      <c r="IJ596" s="76"/>
      <c r="IK596" s="76"/>
    </row>
    <row r="597" spans="1:245" s="125" customFormat="1">
      <c r="A597" s="19"/>
      <c r="B597" s="19"/>
      <c r="C597" s="19"/>
      <c r="D597" s="19"/>
      <c r="E597" s="89"/>
      <c r="F597" s="89"/>
      <c r="G597" s="19"/>
      <c r="H597" s="90"/>
      <c r="I597" s="90"/>
      <c r="J597" s="19"/>
      <c r="K597" s="19"/>
      <c r="L597" s="19"/>
      <c r="M597" s="19"/>
      <c r="N597" s="19"/>
      <c r="O597" s="19"/>
      <c r="P597" s="19"/>
      <c r="Q597" s="19"/>
      <c r="R597" s="141"/>
      <c r="S597" s="141"/>
      <c r="T597" s="141"/>
      <c r="U597" s="141"/>
      <c r="V597" s="141"/>
      <c r="W597" s="141"/>
      <c r="X597" s="141"/>
      <c r="Y597" s="141"/>
      <c r="Z597" s="19"/>
      <c r="AA597" s="601"/>
      <c r="AB597" s="601"/>
      <c r="AC597" s="118"/>
      <c r="AD597" s="118"/>
      <c r="AE597" s="118"/>
      <c r="AF597" s="118"/>
      <c r="AG597" s="118"/>
      <c r="AH597" s="118"/>
      <c r="AI597" s="118"/>
      <c r="AJ597" s="118"/>
      <c r="AK597" s="118"/>
      <c r="AL597" s="118"/>
      <c r="AM597" s="118"/>
      <c r="AN597" s="118"/>
      <c r="AO597" s="118"/>
      <c r="AP597" s="118"/>
      <c r="AQ597" s="118"/>
      <c r="AR597" s="118"/>
      <c r="AS597" s="118"/>
      <c r="AT597" s="118"/>
      <c r="AU597" s="601"/>
      <c r="AV597" s="601"/>
      <c r="AW597" s="118"/>
      <c r="AX597" s="118"/>
      <c r="AY597" s="118"/>
      <c r="AZ597" s="118"/>
      <c r="BA597" s="118"/>
      <c r="BB597" s="19"/>
      <c r="BC597" s="19"/>
      <c r="BQ597" s="12"/>
      <c r="BR597" s="12"/>
      <c r="BS597" s="12"/>
      <c r="BV597" s="76"/>
      <c r="BW597" s="76"/>
      <c r="BX597" s="76"/>
      <c r="BY597" s="76"/>
      <c r="BZ597" s="76"/>
      <c r="CA597" s="76"/>
      <c r="CB597" s="76"/>
      <c r="CC597" s="76"/>
      <c r="CD597" s="76"/>
      <c r="CE597" s="76"/>
      <c r="CF597" s="76"/>
      <c r="CG597" s="76"/>
      <c r="CH597" s="76"/>
      <c r="CI597" s="76"/>
      <c r="CJ597" s="76"/>
      <c r="CK597" s="76"/>
      <c r="CL597" s="76"/>
      <c r="CM597" s="76"/>
      <c r="CN597" s="76"/>
      <c r="CO597" s="76"/>
      <c r="CP597" s="76"/>
      <c r="CQ597" s="76"/>
      <c r="CR597" s="76"/>
      <c r="CS597" s="76"/>
      <c r="CT597" s="76"/>
      <c r="CU597" s="76"/>
      <c r="CV597" s="76"/>
      <c r="CW597" s="76"/>
      <c r="CX597" s="76"/>
      <c r="CY597" s="76"/>
      <c r="CZ597" s="76"/>
      <c r="DA597" s="76"/>
      <c r="DB597" s="76"/>
      <c r="DC597" s="76"/>
      <c r="DD597" s="76"/>
      <c r="DE597" s="76"/>
      <c r="DF597" s="76"/>
      <c r="DG597" s="76"/>
      <c r="DH597" s="76"/>
      <c r="DI597" s="76"/>
      <c r="DJ597" s="76"/>
      <c r="DK597" s="76"/>
      <c r="DL597" s="76"/>
      <c r="DM597" s="76"/>
      <c r="DN597" s="76"/>
      <c r="DO597" s="76"/>
      <c r="DP597" s="76"/>
      <c r="DQ597" s="76"/>
      <c r="DR597" s="76"/>
      <c r="DS597" s="76"/>
      <c r="DT597" s="76"/>
      <c r="DU597" s="76"/>
      <c r="DV597" s="76"/>
      <c r="DW597" s="76"/>
      <c r="DX597" s="76"/>
      <c r="DY597" s="76"/>
      <c r="DZ597" s="76"/>
      <c r="EA597" s="76"/>
      <c r="EB597" s="76"/>
      <c r="EC597" s="76"/>
      <c r="ED597" s="76"/>
      <c r="EE597" s="76"/>
      <c r="EF597" s="76"/>
      <c r="EG597" s="76"/>
      <c r="EH597" s="76"/>
      <c r="EI597" s="76"/>
      <c r="EJ597" s="76"/>
      <c r="EK597" s="76"/>
      <c r="EL597" s="76"/>
      <c r="EM597" s="76"/>
      <c r="EN597" s="76"/>
      <c r="EO597" s="76"/>
      <c r="EP597" s="76"/>
      <c r="EQ597" s="76"/>
      <c r="ER597" s="76"/>
      <c r="ES597" s="76"/>
      <c r="ET597" s="76"/>
      <c r="EU597" s="76"/>
      <c r="EV597" s="76"/>
      <c r="EW597" s="76"/>
      <c r="EX597" s="76"/>
      <c r="EY597" s="76"/>
      <c r="EZ597" s="76"/>
      <c r="FA597" s="76"/>
      <c r="FB597" s="76"/>
      <c r="FC597" s="76"/>
      <c r="FD597" s="76"/>
      <c r="FE597" s="76"/>
      <c r="FF597" s="76"/>
      <c r="FG597" s="76"/>
      <c r="FH597" s="76"/>
      <c r="FI597" s="76"/>
      <c r="FJ597" s="76"/>
      <c r="FK597" s="76"/>
      <c r="FL597" s="76"/>
      <c r="FM597" s="76"/>
      <c r="FN597" s="76"/>
      <c r="FO597" s="76"/>
      <c r="FP597" s="76"/>
      <c r="FQ597" s="76"/>
      <c r="FR597" s="76"/>
      <c r="FS597" s="76"/>
      <c r="FT597" s="76"/>
      <c r="FU597" s="76"/>
      <c r="FV597" s="76"/>
      <c r="FW597" s="76"/>
      <c r="FX597" s="76"/>
      <c r="FY597" s="76"/>
      <c r="FZ597" s="76"/>
      <c r="GA597" s="76"/>
      <c r="GB597" s="76"/>
      <c r="GC597" s="76"/>
      <c r="GD597" s="76"/>
      <c r="GE597" s="76"/>
      <c r="GF597" s="76"/>
      <c r="GG597" s="76"/>
      <c r="GH597" s="76"/>
      <c r="GI597" s="76"/>
      <c r="GJ597" s="76"/>
      <c r="GK597" s="76"/>
      <c r="GL597" s="76"/>
      <c r="GM597" s="76"/>
      <c r="GN597" s="76"/>
      <c r="GO597" s="76"/>
      <c r="GP597" s="76"/>
      <c r="GQ597" s="76"/>
      <c r="GR597" s="76"/>
      <c r="GS597" s="76"/>
      <c r="GT597" s="76"/>
      <c r="GU597" s="76"/>
      <c r="GV597" s="76"/>
      <c r="GW597" s="76"/>
      <c r="GX597" s="76"/>
      <c r="GY597" s="76"/>
      <c r="GZ597" s="76"/>
      <c r="HA597" s="76"/>
      <c r="HB597" s="76"/>
      <c r="HC597" s="76"/>
      <c r="HD597" s="76"/>
      <c r="HE597" s="76"/>
      <c r="HF597" s="76"/>
      <c r="HG597" s="76"/>
      <c r="HH597" s="76"/>
      <c r="HI597" s="76"/>
      <c r="HJ597" s="76"/>
      <c r="HK597" s="76"/>
      <c r="HL597" s="76"/>
      <c r="HM597" s="76"/>
      <c r="HN597" s="76"/>
      <c r="HO597" s="76"/>
      <c r="HP597" s="76"/>
      <c r="HQ597" s="76"/>
      <c r="HR597" s="76"/>
      <c r="HS597" s="76"/>
      <c r="HT597" s="76"/>
      <c r="HU597" s="76"/>
      <c r="HV597" s="76"/>
      <c r="HW597" s="76"/>
      <c r="HX597" s="76"/>
      <c r="HY597" s="76"/>
      <c r="HZ597" s="76"/>
      <c r="IA597" s="76"/>
      <c r="IB597" s="76"/>
      <c r="IC597" s="76"/>
      <c r="ID597" s="76"/>
      <c r="IE597" s="76"/>
      <c r="IF597" s="76"/>
      <c r="IG597" s="76"/>
      <c r="IH597" s="76"/>
      <c r="II597" s="76"/>
      <c r="IJ597" s="76"/>
      <c r="IK597" s="76"/>
    </row>
    <row r="598" spans="1:245" s="125" customFormat="1">
      <c r="A598" s="19"/>
      <c r="B598" s="19"/>
      <c r="C598" s="19"/>
      <c r="D598" s="19"/>
      <c r="E598" s="89"/>
      <c r="F598" s="89"/>
      <c r="G598" s="19"/>
      <c r="H598" s="90"/>
      <c r="I598" s="90"/>
      <c r="J598" s="19"/>
      <c r="K598" s="19"/>
      <c r="L598" s="19"/>
      <c r="M598" s="19"/>
      <c r="N598" s="19"/>
      <c r="O598" s="19"/>
      <c r="P598" s="19"/>
      <c r="Q598" s="19"/>
      <c r="R598" s="141"/>
      <c r="S598" s="141"/>
      <c r="T598" s="141"/>
      <c r="U598" s="141"/>
      <c r="V598" s="141"/>
      <c r="W598" s="141"/>
      <c r="X598" s="141"/>
      <c r="Y598" s="141"/>
      <c r="Z598" s="19"/>
      <c r="AA598" s="601"/>
      <c r="AB598" s="601"/>
      <c r="AC598" s="118"/>
      <c r="AD598" s="118"/>
      <c r="AE598" s="118"/>
      <c r="AF598" s="118"/>
      <c r="AG598" s="118"/>
      <c r="AH598" s="118"/>
      <c r="AI598" s="118"/>
      <c r="AJ598" s="118"/>
      <c r="AK598" s="118"/>
      <c r="AL598" s="118"/>
      <c r="AM598" s="118"/>
      <c r="AN598" s="118"/>
      <c r="AO598" s="118"/>
      <c r="AP598" s="118"/>
      <c r="AQ598" s="118"/>
      <c r="AR598" s="118"/>
      <c r="AS598" s="118"/>
      <c r="AT598" s="118"/>
      <c r="AU598" s="601"/>
      <c r="AV598" s="601"/>
      <c r="AW598" s="118"/>
      <c r="AX598" s="118"/>
      <c r="AY598" s="118"/>
      <c r="AZ598" s="118"/>
      <c r="BA598" s="118"/>
      <c r="BB598" s="19"/>
      <c r="BC598" s="19"/>
      <c r="BQ598" s="12"/>
      <c r="BR598" s="12"/>
      <c r="BS598" s="12"/>
      <c r="BV598" s="76"/>
      <c r="BW598" s="76"/>
      <c r="BX598" s="76"/>
      <c r="BY598" s="76"/>
      <c r="BZ598" s="76"/>
      <c r="CA598" s="76"/>
      <c r="CB598" s="76"/>
      <c r="CC598" s="76"/>
      <c r="CD598" s="76"/>
      <c r="CE598" s="76"/>
      <c r="CF598" s="76"/>
      <c r="CG598" s="76"/>
      <c r="CH598" s="76"/>
      <c r="CI598" s="76"/>
      <c r="CJ598" s="76"/>
      <c r="CK598" s="76"/>
      <c r="CL598" s="76"/>
      <c r="CM598" s="76"/>
      <c r="CN598" s="76"/>
      <c r="CO598" s="76"/>
      <c r="CP598" s="76"/>
      <c r="CQ598" s="76"/>
      <c r="CR598" s="76"/>
      <c r="CS598" s="76"/>
      <c r="CT598" s="76"/>
      <c r="CU598" s="76"/>
      <c r="CV598" s="76"/>
      <c r="CW598" s="76"/>
      <c r="CX598" s="76"/>
      <c r="CY598" s="76"/>
      <c r="CZ598" s="76"/>
      <c r="DA598" s="76"/>
      <c r="DB598" s="76"/>
      <c r="DC598" s="76"/>
      <c r="DD598" s="76"/>
      <c r="DE598" s="76"/>
      <c r="DF598" s="76"/>
      <c r="DG598" s="76"/>
      <c r="DH598" s="76"/>
      <c r="DI598" s="76"/>
      <c r="DJ598" s="76"/>
      <c r="DK598" s="76"/>
      <c r="DL598" s="76"/>
      <c r="DM598" s="76"/>
      <c r="DN598" s="76"/>
      <c r="DO598" s="76"/>
      <c r="DP598" s="76"/>
      <c r="DQ598" s="76"/>
      <c r="DR598" s="76"/>
      <c r="DS598" s="76"/>
      <c r="DT598" s="76"/>
      <c r="DU598" s="76"/>
      <c r="DV598" s="76"/>
      <c r="DW598" s="76"/>
      <c r="DX598" s="76"/>
      <c r="DY598" s="76"/>
      <c r="DZ598" s="76"/>
      <c r="EA598" s="76"/>
      <c r="EB598" s="76"/>
      <c r="EC598" s="76"/>
      <c r="ED598" s="76"/>
      <c r="EE598" s="76"/>
      <c r="EF598" s="76"/>
      <c r="EG598" s="76"/>
      <c r="EH598" s="76"/>
      <c r="EI598" s="76"/>
      <c r="EJ598" s="76"/>
      <c r="EK598" s="76"/>
      <c r="EL598" s="76"/>
      <c r="EM598" s="76"/>
      <c r="EN598" s="76"/>
      <c r="EO598" s="76"/>
      <c r="EP598" s="76"/>
      <c r="EQ598" s="76"/>
      <c r="ER598" s="76"/>
      <c r="ES598" s="76"/>
      <c r="ET598" s="76"/>
      <c r="EU598" s="76"/>
      <c r="EV598" s="76"/>
      <c r="EW598" s="76"/>
      <c r="EX598" s="76"/>
      <c r="EY598" s="76"/>
      <c r="EZ598" s="76"/>
      <c r="FA598" s="76"/>
      <c r="FB598" s="76"/>
      <c r="FC598" s="76"/>
      <c r="FD598" s="76"/>
      <c r="FE598" s="76"/>
      <c r="FF598" s="76"/>
      <c r="FG598" s="76"/>
      <c r="FH598" s="76"/>
      <c r="FI598" s="76"/>
      <c r="FJ598" s="76"/>
      <c r="FK598" s="76"/>
      <c r="FL598" s="76"/>
      <c r="FM598" s="76"/>
      <c r="FN598" s="76"/>
      <c r="FO598" s="76"/>
      <c r="FP598" s="76"/>
      <c r="FQ598" s="76"/>
      <c r="FR598" s="76"/>
      <c r="FS598" s="76"/>
      <c r="FT598" s="76"/>
      <c r="FU598" s="76"/>
      <c r="FV598" s="76"/>
      <c r="FW598" s="76"/>
      <c r="FX598" s="76"/>
      <c r="FY598" s="76"/>
      <c r="FZ598" s="76"/>
      <c r="GA598" s="76"/>
      <c r="GB598" s="76"/>
      <c r="GC598" s="76"/>
      <c r="GD598" s="76"/>
      <c r="GE598" s="76"/>
      <c r="GF598" s="76"/>
      <c r="GG598" s="76"/>
      <c r="GH598" s="76"/>
      <c r="GI598" s="76"/>
      <c r="GJ598" s="76"/>
      <c r="GK598" s="76"/>
      <c r="GL598" s="76"/>
      <c r="GM598" s="76"/>
      <c r="GN598" s="76"/>
      <c r="GO598" s="76"/>
      <c r="GP598" s="76"/>
      <c r="GQ598" s="76"/>
      <c r="GR598" s="76"/>
      <c r="GS598" s="76"/>
      <c r="GT598" s="76"/>
      <c r="GU598" s="76"/>
      <c r="GV598" s="76"/>
      <c r="GW598" s="76"/>
      <c r="GX598" s="76"/>
      <c r="GY598" s="76"/>
      <c r="GZ598" s="76"/>
      <c r="HA598" s="76"/>
      <c r="HB598" s="76"/>
      <c r="HC598" s="76"/>
      <c r="HD598" s="76"/>
      <c r="HE598" s="76"/>
      <c r="HF598" s="76"/>
      <c r="HG598" s="76"/>
      <c r="HH598" s="76"/>
      <c r="HI598" s="76"/>
      <c r="HJ598" s="76"/>
      <c r="HK598" s="76"/>
      <c r="HL598" s="76"/>
      <c r="HM598" s="76"/>
      <c r="HN598" s="76"/>
      <c r="HO598" s="76"/>
      <c r="HP598" s="76"/>
      <c r="HQ598" s="76"/>
      <c r="HR598" s="76"/>
      <c r="HS598" s="76"/>
      <c r="HT598" s="76"/>
      <c r="HU598" s="76"/>
      <c r="HV598" s="76"/>
      <c r="HW598" s="76"/>
      <c r="HX598" s="76"/>
      <c r="HY598" s="76"/>
      <c r="HZ598" s="76"/>
      <c r="IA598" s="76"/>
      <c r="IB598" s="76"/>
      <c r="IC598" s="76"/>
      <c r="ID598" s="76"/>
      <c r="IE598" s="76"/>
      <c r="IF598" s="76"/>
      <c r="IG598" s="76"/>
      <c r="IH598" s="76"/>
      <c r="II598" s="76"/>
      <c r="IJ598" s="76"/>
      <c r="IK598" s="76"/>
    </row>
    <row r="599" spans="1:245" s="125" customFormat="1">
      <c r="A599" s="19"/>
      <c r="B599" s="19"/>
      <c r="C599" s="19"/>
      <c r="D599" s="19"/>
      <c r="E599" s="89"/>
      <c r="F599" s="89"/>
      <c r="G599" s="19"/>
      <c r="H599" s="90"/>
      <c r="I599" s="90"/>
      <c r="J599" s="19"/>
      <c r="K599" s="19"/>
      <c r="L599" s="19"/>
      <c r="M599" s="19"/>
      <c r="N599" s="19"/>
      <c r="O599" s="19"/>
      <c r="P599" s="19"/>
      <c r="Q599" s="19"/>
      <c r="R599" s="141"/>
      <c r="S599" s="141"/>
      <c r="T599" s="141"/>
      <c r="U599" s="141"/>
      <c r="V599" s="141"/>
      <c r="W599" s="141"/>
      <c r="X599" s="141"/>
      <c r="Y599" s="141"/>
      <c r="Z599" s="19"/>
      <c r="AA599" s="601"/>
      <c r="AB599" s="601"/>
      <c r="AC599" s="118"/>
      <c r="AD599" s="118"/>
      <c r="AE599" s="118"/>
      <c r="AF599" s="118"/>
      <c r="AG599" s="118"/>
      <c r="AH599" s="118"/>
      <c r="AI599" s="118"/>
      <c r="AJ599" s="118"/>
      <c r="AK599" s="118"/>
      <c r="AL599" s="118"/>
      <c r="AM599" s="118"/>
      <c r="AN599" s="118"/>
      <c r="AO599" s="118"/>
      <c r="AP599" s="118"/>
      <c r="AQ599" s="118"/>
      <c r="AR599" s="118"/>
      <c r="AS599" s="118"/>
      <c r="AT599" s="118"/>
      <c r="AU599" s="601"/>
      <c r="AV599" s="601"/>
      <c r="AW599" s="118"/>
      <c r="AX599" s="118"/>
      <c r="AY599" s="118"/>
      <c r="AZ599" s="118"/>
      <c r="BA599" s="118"/>
      <c r="BB599" s="19"/>
      <c r="BC599" s="19"/>
      <c r="BQ599" s="12"/>
      <c r="BR599" s="12"/>
      <c r="BS599" s="12"/>
      <c r="BV599" s="76"/>
      <c r="BW599" s="76"/>
      <c r="BX599" s="76"/>
      <c r="BY599" s="76"/>
      <c r="BZ599" s="76"/>
      <c r="CA599" s="76"/>
      <c r="CB599" s="76"/>
      <c r="CC599" s="76"/>
      <c r="CD599" s="76"/>
      <c r="CE599" s="76"/>
      <c r="CF599" s="76"/>
      <c r="CG599" s="76"/>
      <c r="CH599" s="76"/>
      <c r="CI599" s="76"/>
      <c r="CJ599" s="76"/>
      <c r="CK599" s="76"/>
      <c r="CL599" s="76"/>
      <c r="CM599" s="76"/>
      <c r="CN599" s="76"/>
      <c r="CO599" s="76"/>
      <c r="CP599" s="76"/>
      <c r="CQ599" s="76"/>
      <c r="CR599" s="76"/>
      <c r="CS599" s="76"/>
      <c r="CT599" s="76"/>
      <c r="CU599" s="76"/>
      <c r="CV599" s="76"/>
      <c r="CW599" s="76"/>
      <c r="CX599" s="76"/>
      <c r="CY599" s="76"/>
      <c r="CZ599" s="76"/>
      <c r="DA599" s="76"/>
      <c r="DB599" s="76"/>
      <c r="DC599" s="76"/>
      <c r="DD599" s="76"/>
      <c r="DE599" s="76"/>
      <c r="DF599" s="76"/>
      <c r="DG599" s="76"/>
      <c r="DH599" s="76"/>
      <c r="DI599" s="76"/>
      <c r="DJ599" s="76"/>
      <c r="DK599" s="76"/>
      <c r="DL599" s="76"/>
      <c r="DM599" s="76"/>
      <c r="DN599" s="76"/>
      <c r="DO599" s="76"/>
      <c r="DP599" s="76"/>
      <c r="DQ599" s="76"/>
      <c r="DR599" s="76"/>
      <c r="DS599" s="76"/>
      <c r="DT599" s="76"/>
      <c r="DU599" s="76"/>
      <c r="DV599" s="76"/>
      <c r="DW599" s="76"/>
      <c r="DX599" s="76"/>
      <c r="DY599" s="76"/>
      <c r="DZ599" s="76"/>
      <c r="EA599" s="76"/>
      <c r="EB599" s="76"/>
      <c r="EC599" s="76"/>
      <c r="ED599" s="76"/>
      <c r="EE599" s="76"/>
      <c r="EF599" s="76"/>
      <c r="EG599" s="76"/>
      <c r="EH599" s="76"/>
      <c r="EI599" s="76"/>
      <c r="EJ599" s="76"/>
      <c r="EK599" s="76"/>
      <c r="EL599" s="76"/>
      <c r="EM599" s="76"/>
      <c r="EN599" s="76"/>
      <c r="EO599" s="76"/>
      <c r="EP599" s="76"/>
      <c r="EQ599" s="76"/>
      <c r="ER599" s="76"/>
      <c r="ES599" s="76"/>
      <c r="ET599" s="76"/>
      <c r="EU599" s="76"/>
      <c r="EV599" s="76"/>
      <c r="EW599" s="76"/>
      <c r="EX599" s="76"/>
      <c r="EY599" s="76"/>
      <c r="EZ599" s="76"/>
      <c r="FA599" s="76"/>
      <c r="FB599" s="76"/>
      <c r="FC599" s="76"/>
      <c r="FD599" s="76"/>
      <c r="FE599" s="76"/>
      <c r="FF599" s="76"/>
      <c r="FG599" s="76"/>
      <c r="FH599" s="76"/>
      <c r="FI599" s="76"/>
      <c r="FJ599" s="76"/>
      <c r="FK599" s="76"/>
      <c r="FL599" s="76"/>
      <c r="FM599" s="76"/>
      <c r="FN599" s="76"/>
      <c r="FO599" s="76"/>
      <c r="FP599" s="76"/>
      <c r="FQ599" s="76"/>
      <c r="FR599" s="76"/>
      <c r="FS599" s="76"/>
      <c r="FT599" s="76"/>
      <c r="FU599" s="76"/>
      <c r="FV599" s="76"/>
      <c r="FW599" s="76"/>
      <c r="FX599" s="76"/>
      <c r="FY599" s="76"/>
      <c r="FZ599" s="76"/>
      <c r="GA599" s="76"/>
      <c r="GB599" s="76"/>
      <c r="GC599" s="76"/>
      <c r="GD599" s="76"/>
      <c r="GE599" s="76"/>
      <c r="GF599" s="76"/>
      <c r="GG599" s="76"/>
      <c r="GH599" s="76"/>
      <c r="GI599" s="76"/>
      <c r="GJ599" s="76"/>
      <c r="GK599" s="76"/>
      <c r="GL599" s="76"/>
      <c r="GM599" s="76"/>
      <c r="GN599" s="76"/>
      <c r="GO599" s="76"/>
      <c r="GP599" s="76"/>
      <c r="GQ599" s="76"/>
      <c r="GR599" s="76"/>
      <c r="GS599" s="76"/>
      <c r="GT599" s="76"/>
      <c r="GU599" s="76"/>
      <c r="GV599" s="76"/>
      <c r="GW599" s="76"/>
      <c r="GX599" s="76"/>
      <c r="GY599" s="76"/>
      <c r="GZ599" s="76"/>
      <c r="HA599" s="76"/>
      <c r="HB599" s="76"/>
      <c r="HC599" s="76"/>
      <c r="HD599" s="76"/>
      <c r="HE599" s="76"/>
      <c r="HF599" s="76"/>
      <c r="HG599" s="76"/>
      <c r="HH599" s="76"/>
      <c r="HI599" s="76"/>
      <c r="HJ599" s="76"/>
      <c r="HK599" s="76"/>
      <c r="HL599" s="76"/>
      <c r="HM599" s="76"/>
      <c r="HN599" s="76"/>
      <c r="HO599" s="76"/>
      <c r="HP599" s="76"/>
      <c r="HQ599" s="76"/>
      <c r="HR599" s="76"/>
      <c r="HS599" s="76"/>
      <c r="HT599" s="76"/>
      <c r="HU599" s="76"/>
      <c r="HV599" s="76"/>
      <c r="HW599" s="76"/>
      <c r="HX599" s="76"/>
      <c r="HY599" s="76"/>
      <c r="HZ599" s="76"/>
      <c r="IA599" s="76"/>
      <c r="IB599" s="76"/>
      <c r="IC599" s="76"/>
      <c r="ID599" s="76"/>
      <c r="IE599" s="76"/>
      <c r="IF599" s="76"/>
      <c r="IG599" s="76"/>
      <c r="IH599" s="76"/>
      <c r="II599" s="76"/>
      <c r="IJ599" s="76"/>
      <c r="IK599" s="76"/>
    </row>
    <row r="600" spans="1:245" s="125" customFormat="1">
      <c r="A600" s="19"/>
      <c r="B600" s="19"/>
      <c r="C600" s="19"/>
      <c r="D600" s="19"/>
      <c r="E600" s="89"/>
      <c r="F600" s="89"/>
      <c r="G600" s="19"/>
      <c r="H600" s="90"/>
      <c r="I600" s="90"/>
      <c r="J600" s="19"/>
      <c r="K600" s="19"/>
      <c r="L600" s="19"/>
      <c r="M600" s="19"/>
      <c r="N600" s="19"/>
      <c r="O600" s="19"/>
      <c r="P600" s="19"/>
      <c r="Q600" s="19"/>
      <c r="R600" s="141"/>
      <c r="S600" s="141"/>
      <c r="T600" s="141"/>
      <c r="U600" s="141"/>
      <c r="V600" s="141"/>
      <c r="W600" s="141"/>
      <c r="X600" s="141"/>
      <c r="Y600" s="141"/>
      <c r="Z600" s="19"/>
      <c r="AA600" s="601"/>
      <c r="AB600" s="601"/>
      <c r="AC600" s="118"/>
      <c r="AD600" s="118"/>
      <c r="AE600" s="118"/>
      <c r="AF600" s="118"/>
      <c r="AG600" s="118"/>
      <c r="AH600" s="118"/>
      <c r="AI600" s="118"/>
      <c r="AJ600" s="118"/>
      <c r="AK600" s="118"/>
      <c r="AL600" s="118"/>
      <c r="AM600" s="118"/>
      <c r="AN600" s="118"/>
      <c r="AO600" s="118"/>
      <c r="AP600" s="118"/>
      <c r="AQ600" s="118"/>
      <c r="AR600" s="118"/>
      <c r="AS600" s="118"/>
      <c r="AT600" s="118"/>
      <c r="AU600" s="601"/>
      <c r="AV600" s="601"/>
      <c r="AW600" s="118"/>
      <c r="AX600" s="118"/>
      <c r="AY600" s="118"/>
      <c r="AZ600" s="118"/>
      <c r="BA600" s="118"/>
      <c r="BB600" s="19"/>
      <c r="BC600" s="19"/>
      <c r="BQ600" s="12"/>
      <c r="BR600" s="12"/>
      <c r="BS600" s="12"/>
      <c r="BV600" s="76"/>
      <c r="BW600" s="76"/>
      <c r="BX600" s="76"/>
      <c r="BY600" s="76"/>
      <c r="BZ600" s="76"/>
      <c r="CA600" s="76"/>
      <c r="CB600" s="76"/>
      <c r="CC600" s="76"/>
      <c r="CD600" s="76"/>
      <c r="CE600" s="76"/>
      <c r="CF600" s="76"/>
      <c r="CG600" s="76"/>
      <c r="CH600" s="76"/>
      <c r="CI600" s="76"/>
      <c r="CJ600" s="76"/>
      <c r="CK600" s="76"/>
      <c r="CL600" s="76"/>
      <c r="CM600" s="76"/>
      <c r="CN600" s="76"/>
      <c r="CO600" s="76"/>
      <c r="CP600" s="76"/>
      <c r="CQ600" s="76"/>
      <c r="CR600" s="76"/>
      <c r="CS600" s="76"/>
      <c r="CT600" s="76"/>
      <c r="CU600" s="76"/>
      <c r="CV600" s="76"/>
      <c r="CW600" s="76"/>
      <c r="CX600" s="76"/>
      <c r="CY600" s="76"/>
      <c r="CZ600" s="76"/>
      <c r="DA600" s="76"/>
      <c r="DB600" s="76"/>
      <c r="DC600" s="76"/>
      <c r="DD600" s="76"/>
      <c r="DE600" s="76"/>
      <c r="DF600" s="76"/>
      <c r="DG600" s="76"/>
      <c r="DH600" s="76"/>
      <c r="DI600" s="76"/>
      <c r="DJ600" s="76"/>
      <c r="DK600" s="76"/>
      <c r="DL600" s="76"/>
      <c r="DM600" s="76"/>
      <c r="DN600" s="76"/>
      <c r="DO600" s="76"/>
      <c r="DP600" s="76"/>
      <c r="DQ600" s="76"/>
      <c r="DR600" s="76"/>
      <c r="DS600" s="76"/>
      <c r="DT600" s="76"/>
      <c r="DU600" s="76"/>
      <c r="DV600" s="76"/>
      <c r="DW600" s="76"/>
      <c r="DX600" s="76"/>
      <c r="DY600" s="76"/>
      <c r="DZ600" s="76"/>
      <c r="EA600" s="76"/>
      <c r="EB600" s="76"/>
      <c r="EC600" s="76"/>
      <c r="ED600" s="76"/>
      <c r="EE600" s="76"/>
      <c r="EF600" s="76"/>
      <c r="EG600" s="76"/>
      <c r="EH600" s="76"/>
      <c r="EI600" s="76"/>
      <c r="EJ600" s="76"/>
      <c r="EK600" s="76"/>
      <c r="EL600" s="76"/>
      <c r="EM600" s="76"/>
      <c r="EN600" s="76"/>
      <c r="EO600" s="76"/>
      <c r="EP600" s="76"/>
      <c r="EQ600" s="76"/>
      <c r="ER600" s="76"/>
      <c r="ES600" s="76"/>
      <c r="ET600" s="76"/>
      <c r="EU600" s="76"/>
      <c r="EV600" s="76"/>
      <c r="EW600" s="76"/>
      <c r="EX600" s="76"/>
      <c r="EY600" s="76"/>
      <c r="EZ600" s="76"/>
      <c r="FA600" s="76"/>
      <c r="FB600" s="76"/>
      <c r="FC600" s="76"/>
      <c r="FD600" s="76"/>
      <c r="FE600" s="76"/>
      <c r="FF600" s="76"/>
      <c r="FG600" s="76"/>
      <c r="FH600" s="76"/>
      <c r="FI600" s="76"/>
      <c r="FJ600" s="76"/>
      <c r="FK600" s="76"/>
      <c r="FL600" s="76"/>
      <c r="FM600" s="76"/>
      <c r="FN600" s="76"/>
      <c r="FO600" s="76"/>
      <c r="FP600" s="76"/>
      <c r="FQ600" s="76"/>
      <c r="FR600" s="76"/>
      <c r="FS600" s="76"/>
      <c r="FT600" s="76"/>
      <c r="FU600" s="76"/>
      <c r="FV600" s="76"/>
      <c r="FW600" s="76"/>
      <c r="FX600" s="76"/>
      <c r="FY600" s="76"/>
      <c r="FZ600" s="76"/>
      <c r="GA600" s="76"/>
      <c r="GB600" s="76"/>
      <c r="GC600" s="76"/>
      <c r="GD600" s="76"/>
      <c r="GE600" s="76"/>
      <c r="GF600" s="76"/>
      <c r="GG600" s="76"/>
      <c r="GH600" s="76"/>
      <c r="GI600" s="76"/>
      <c r="GJ600" s="76"/>
      <c r="GK600" s="76"/>
      <c r="GL600" s="76"/>
      <c r="GM600" s="76"/>
      <c r="GN600" s="76"/>
      <c r="GO600" s="76"/>
      <c r="GP600" s="76"/>
      <c r="GQ600" s="76"/>
      <c r="GR600" s="76"/>
      <c r="GS600" s="76"/>
      <c r="GT600" s="76"/>
      <c r="GU600" s="76"/>
      <c r="GV600" s="76"/>
      <c r="GW600" s="76"/>
      <c r="GX600" s="76"/>
      <c r="GY600" s="76"/>
      <c r="GZ600" s="76"/>
      <c r="HA600" s="76"/>
      <c r="HB600" s="76"/>
      <c r="HC600" s="76"/>
      <c r="HD600" s="76"/>
      <c r="HE600" s="76"/>
      <c r="HF600" s="76"/>
      <c r="HG600" s="76"/>
      <c r="HH600" s="76"/>
      <c r="HI600" s="76"/>
      <c r="HJ600" s="76"/>
      <c r="HK600" s="76"/>
      <c r="HL600" s="76"/>
      <c r="HM600" s="76"/>
      <c r="HN600" s="76"/>
      <c r="HO600" s="76"/>
      <c r="HP600" s="76"/>
      <c r="HQ600" s="76"/>
      <c r="HR600" s="76"/>
      <c r="HS600" s="76"/>
      <c r="HT600" s="76"/>
      <c r="HU600" s="76"/>
      <c r="HV600" s="76"/>
      <c r="HW600" s="76"/>
      <c r="HX600" s="76"/>
      <c r="HY600" s="76"/>
      <c r="HZ600" s="76"/>
      <c r="IA600" s="76"/>
      <c r="IB600" s="76"/>
      <c r="IC600" s="76"/>
      <c r="ID600" s="76"/>
      <c r="IE600" s="76"/>
      <c r="IF600" s="76"/>
      <c r="IG600" s="76"/>
      <c r="IH600" s="76"/>
      <c r="II600" s="76"/>
      <c r="IJ600" s="76"/>
      <c r="IK600" s="76"/>
    </row>
    <row r="601" spans="1:245" s="125" customFormat="1" ht="20.25">
      <c r="A601" s="19"/>
      <c r="B601" s="19"/>
      <c r="C601" s="19"/>
      <c r="D601" s="19"/>
      <c r="E601" s="89"/>
      <c r="F601" s="89"/>
      <c r="G601" s="19"/>
      <c r="H601" s="90"/>
      <c r="I601" s="90"/>
      <c r="J601" s="19"/>
      <c r="K601" s="19"/>
      <c r="L601" s="19"/>
      <c r="M601" s="19"/>
      <c r="N601" s="19"/>
      <c r="O601" s="19"/>
      <c r="P601" s="19"/>
      <c r="Q601" s="19"/>
      <c r="R601" s="141"/>
      <c r="S601" s="141"/>
      <c r="T601" s="141"/>
      <c r="U601" s="141"/>
      <c r="V601" s="141"/>
      <c r="W601" s="141"/>
      <c r="X601" s="141"/>
      <c r="Y601" s="141"/>
      <c r="Z601" s="19"/>
      <c r="AA601" s="430"/>
      <c r="AB601" s="430"/>
      <c r="AC601" s="118"/>
      <c r="AD601" s="118"/>
      <c r="AE601" s="118"/>
      <c r="AF601" s="118"/>
      <c r="AG601" s="118"/>
      <c r="AH601" s="118"/>
      <c r="AI601" s="118"/>
      <c r="AJ601" s="118"/>
      <c r="AK601" s="118"/>
      <c r="AL601" s="118"/>
      <c r="AM601" s="118"/>
      <c r="AN601" s="118"/>
      <c r="AO601" s="118"/>
      <c r="AP601" s="118"/>
      <c r="AQ601" s="118"/>
      <c r="AR601" s="118"/>
      <c r="AS601" s="118"/>
      <c r="AT601" s="118"/>
      <c r="AU601" s="544" t="e">
        <f>#REF!</f>
        <v>#REF!</v>
      </c>
      <c r="AV601" s="431"/>
      <c r="AW601" s="118"/>
      <c r="AX601" s="118"/>
      <c r="AY601" s="118"/>
      <c r="AZ601" s="118"/>
      <c r="BA601" s="118"/>
      <c r="BB601" s="19"/>
      <c r="BC601" s="19"/>
      <c r="BQ601" s="12"/>
      <c r="BR601" s="12"/>
      <c r="BS601" s="12"/>
      <c r="BV601" s="76"/>
      <c r="BW601" s="76"/>
      <c r="BX601" s="76"/>
      <c r="BY601" s="76"/>
      <c r="BZ601" s="76"/>
      <c r="CA601" s="76"/>
      <c r="CB601" s="76"/>
      <c r="CC601" s="76"/>
      <c r="CD601" s="76"/>
      <c r="CE601" s="76"/>
      <c r="CF601" s="76"/>
      <c r="CG601" s="76"/>
      <c r="CH601" s="76"/>
      <c r="CI601" s="76"/>
      <c r="CJ601" s="76"/>
      <c r="CK601" s="76"/>
      <c r="CL601" s="76"/>
      <c r="CM601" s="76"/>
      <c r="CN601" s="76"/>
      <c r="CO601" s="76"/>
      <c r="CP601" s="76"/>
      <c r="CQ601" s="76"/>
      <c r="CR601" s="76"/>
      <c r="CS601" s="76"/>
      <c r="CT601" s="76"/>
      <c r="CU601" s="76"/>
      <c r="CV601" s="76"/>
      <c r="CW601" s="76"/>
      <c r="CX601" s="76"/>
      <c r="CY601" s="76"/>
      <c r="CZ601" s="76"/>
      <c r="DA601" s="76"/>
      <c r="DB601" s="76"/>
      <c r="DC601" s="76"/>
      <c r="DD601" s="76"/>
      <c r="DE601" s="76"/>
      <c r="DF601" s="76"/>
      <c r="DG601" s="76"/>
      <c r="DH601" s="76"/>
      <c r="DI601" s="76"/>
      <c r="DJ601" s="76"/>
      <c r="DK601" s="76"/>
      <c r="DL601" s="76"/>
      <c r="DM601" s="76"/>
      <c r="DN601" s="76"/>
      <c r="DO601" s="76"/>
      <c r="DP601" s="76"/>
      <c r="DQ601" s="76"/>
      <c r="DR601" s="76"/>
      <c r="DS601" s="76"/>
      <c r="DT601" s="76"/>
      <c r="DU601" s="76"/>
      <c r="DV601" s="76"/>
      <c r="DW601" s="76"/>
      <c r="DX601" s="76"/>
      <c r="DY601" s="76"/>
      <c r="DZ601" s="76"/>
      <c r="EA601" s="76"/>
      <c r="EB601" s="76"/>
      <c r="EC601" s="76"/>
      <c r="ED601" s="76"/>
      <c r="EE601" s="76"/>
      <c r="EF601" s="76"/>
      <c r="EG601" s="76"/>
      <c r="EH601" s="76"/>
      <c r="EI601" s="76"/>
      <c r="EJ601" s="76"/>
      <c r="EK601" s="76"/>
      <c r="EL601" s="76"/>
      <c r="EM601" s="76"/>
      <c r="EN601" s="76"/>
      <c r="EO601" s="76"/>
      <c r="EP601" s="76"/>
      <c r="EQ601" s="76"/>
      <c r="ER601" s="76"/>
      <c r="ES601" s="76"/>
      <c r="ET601" s="76"/>
      <c r="EU601" s="76"/>
      <c r="EV601" s="76"/>
      <c r="EW601" s="76"/>
      <c r="EX601" s="76"/>
      <c r="EY601" s="76"/>
      <c r="EZ601" s="76"/>
      <c r="FA601" s="76"/>
      <c r="FB601" s="76"/>
      <c r="FC601" s="76"/>
      <c r="FD601" s="76"/>
      <c r="FE601" s="76"/>
      <c r="FF601" s="76"/>
      <c r="FG601" s="76"/>
      <c r="FH601" s="76"/>
      <c r="FI601" s="76"/>
      <c r="FJ601" s="76"/>
      <c r="FK601" s="76"/>
      <c r="FL601" s="76"/>
      <c r="FM601" s="76"/>
      <c r="FN601" s="76"/>
      <c r="FO601" s="76"/>
      <c r="FP601" s="76"/>
      <c r="FQ601" s="76"/>
      <c r="FR601" s="76"/>
      <c r="FS601" s="76"/>
      <c r="FT601" s="76"/>
      <c r="FU601" s="76"/>
      <c r="FV601" s="76"/>
      <c r="FW601" s="76"/>
      <c r="FX601" s="76"/>
      <c r="FY601" s="76"/>
      <c r="FZ601" s="76"/>
      <c r="GA601" s="76"/>
      <c r="GB601" s="76"/>
      <c r="GC601" s="76"/>
      <c r="GD601" s="76"/>
      <c r="GE601" s="76"/>
      <c r="GF601" s="76"/>
      <c r="GG601" s="76"/>
      <c r="GH601" s="76"/>
      <c r="GI601" s="76"/>
      <c r="GJ601" s="76"/>
      <c r="GK601" s="76"/>
      <c r="GL601" s="76"/>
      <c r="GM601" s="76"/>
      <c r="GN601" s="76"/>
      <c r="GO601" s="76"/>
      <c r="GP601" s="76"/>
      <c r="GQ601" s="76"/>
      <c r="GR601" s="76"/>
      <c r="GS601" s="76"/>
      <c r="GT601" s="76"/>
      <c r="GU601" s="76"/>
      <c r="GV601" s="76"/>
      <c r="GW601" s="76"/>
      <c r="GX601" s="76"/>
      <c r="GY601" s="76"/>
      <c r="GZ601" s="76"/>
      <c r="HA601" s="76"/>
      <c r="HB601" s="76"/>
      <c r="HC601" s="76"/>
      <c r="HD601" s="76"/>
      <c r="HE601" s="76"/>
      <c r="HF601" s="76"/>
      <c r="HG601" s="76"/>
      <c r="HH601" s="76"/>
      <c r="HI601" s="76"/>
      <c r="HJ601" s="76"/>
      <c r="HK601" s="76"/>
      <c r="HL601" s="76"/>
      <c r="HM601" s="76"/>
      <c r="HN601" s="76"/>
      <c r="HO601" s="76"/>
      <c r="HP601" s="76"/>
      <c r="HQ601" s="76"/>
      <c r="HR601" s="76"/>
      <c r="HS601" s="76"/>
      <c r="HT601" s="76"/>
      <c r="HU601" s="76"/>
      <c r="HV601" s="76"/>
      <c r="HW601" s="76"/>
      <c r="HX601" s="76"/>
      <c r="HY601" s="76"/>
      <c r="HZ601" s="76"/>
      <c r="IA601" s="76"/>
      <c r="IB601" s="76"/>
      <c r="IC601" s="76"/>
      <c r="ID601" s="76"/>
      <c r="IE601" s="76"/>
      <c r="IF601" s="76"/>
      <c r="IG601" s="76"/>
      <c r="IH601" s="76"/>
      <c r="II601" s="76"/>
      <c r="IJ601" s="76"/>
      <c r="IK601" s="76"/>
    </row>
    <row r="602" spans="1:245" s="125" customFormat="1" ht="20.25">
      <c r="A602" s="19"/>
      <c r="B602" s="19"/>
      <c r="C602" s="19"/>
      <c r="D602" s="19"/>
      <c r="E602" s="89"/>
      <c r="F602" s="89"/>
      <c r="G602" s="19"/>
      <c r="H602" s="90"/>
      <c r="I602" s="90"/>
      <c r="J602" s="19"/>
      <c r="K602" s="19"/>
      <c r="L602" s="19"/>
      <c r="M602" s="19"/>
      <c r="N602" s="19"/>
      <c r="O602" s="19"/>
      <c r="P602" s="19"/>
      <c r="Q602" s="19"/>
      <c r="R602" s="141"/>
      <c r="S602" s="141"/>
      <c r="T602" s="141"/>
      <c r="U602" s="141"/>
      <c r="V602" s="141"/>
      <c r="W602" s="141"/>
      <c r="X602" s="141"/>
      <c r="Y602" s="141"/>
      <c r="Z602" s="19"/>
      <c r="AA602" s="628" t="e">
        <f>#REF!</f>
        <v>#REF!</v>
      </c>
      <c r="AB602" s="628"/>
      <c r="AC602" s="118"/>
      <c r="AD602" s="118"/>
      <c r="AE602" s="118"/>
      <c r="AF602" s="118"/>
      <c r="AG602" s="118"/>
      <c r="AH602" s="118"/>
      <c r="AI602" s="118"/>
      <c r="AJ602" s="118"/>
      <c r="AK602" s="118"/>
      <c r="AL602" s="118"/>
      <c r="AM602" s="118"/>
      <c r="AN602" s="118"/>
      <c r="AO602" s="118"/>
      <c r="AP602" s="118"/>
      <c r="AQ602" s="118"/>
      <c r="AR602" s="118"/>
      <c r="AS602" s="118"/>
      <c r="AT602" s="118"/>
      <c r="AU602" s="601" t="e">
        <f>#REF!</f>
        <v>#REF!</v>
      </c>
      <c r="AV602" s="601"/>
      <c r="AW602" s="118"/>
      <c r="AX602" s="118"/>
      <c r="AY602" s="118"/>
      <c r="AZ602" s="118"/>
      <c r="BA602" s="118"/>
      <c r="BB602" s="19"/>
      <c r="BC602" s="19"/>
      <c r="BQ602" s="12"/>
      <c r="BR602" s="12"/>
      <c r="BS602" s="12"/>
      <c r="BV602" s="76"/>
      <c r="BW602" s="76"/>
      <c r="BX602" s="76"/>
      <c r="BY602" s="76"/>
      <c r="BZ602" s="76"/>
      <c r="CA602" s="76"/>
      <c r="CB602" s="76"/>
      <c r="CC602" s="76"/>
      <c r="CD602" s="76"/>
      <c r="CE602" s="76"/>
      <c r="CF602" s="76"/>
      <c r="CG602" s="76"/>
      <c r="CH602" s="76"/>
      <c r="CI602" s="76"/>
      <c r="CJ602" s="76"/>
      <c r="CK602" s="76"/>
      <c r="CL602" s="76"/>
      <c r="CM602" s="76"/>
      <c r="CN602" s="76"/>
      <c r="CO602" s="76"/>
      <c r="CP602" s="76"/>
      <c r="CQ602" s="76"/>
      <c r="CR602" s="76"/>
      <c r="CS602" s="76"/>
      <c r="CT602" s="76"/>
      <c r="CU602" s="76"/>
      <c r="CV602" s="76"/>
      <c r="CW602" s="76"/>
      <c r="CX602" s="76"/>
      <c r="CY602" s="76"/>
      <c r="CZ602" s="76"/>
      <c r="DA602" s="76"/>
      <c r="DB602" s="76"/>
      <c r="DC602" s="76"/>
      <c r="DD602" s="76"/>
      <c r="DE602" s="76"/>
      <c r="DF602" s="76"/>
      <c r="DG602" s="76"/>
      <c r="DH602" s="76"/>
      <c r="DI602" s="76"/>
      <c r="DJ602" s="76"/>
      <c r="DK602" s="76"/>
      <c r="DL602" s="76"/>
      <c r="DM602" s="76"/>
      <c r="DN602" s="76"/>
      <c r="DO602" s="76"/>
      <c r="DP602" s="76"/>
      <c r="DQ602" s="76"/>
      <c r="DR602" s="76"/>
      <c r="DS602" s="76"/>
      <c r="DT602" s="76"/>
      <c r="DU602" s="76"/>
      <c r="DV602" s="76"/>
      <c r="DW602" s="76"/>
      <c r="DX602" s="76"/>
      <c r="DY602" s="76"/>
      <c r="DZ602" s="76"/>
      <c r="EA602" s="76"/>
      <c r="EB602" s="76"/>
      <c r="EC602" s="76"/>
      <c r="ED602" s="76"/>
      <c r="EE602" s="76"/>
      <c r="EF602" s="76"/>
      <c r="EG602" s="76"/>
      <c r="EH602" s="76"/>
      <c r="EI602" s="76"/>
      <c r="EJ602" s="76"/>
      <c r="EK602" s="76"/>
      <c r="EL602" s="76"/>
      <c r="EM602" s="76"/>
      <c r="EN602" s="76"/>
      <c r="EO602" s="76"/>
      <c r="EP602" s="76"/>
      <c r="EQ602" s="76"/>
      <c r="ER602" s="76"/>
      <c r="ES602" s="76"/>
      <c r="ET602" s="76"/>
      <c r="EU602" s="76"/>
      <c r="EV602" s="76"/>
      <c r="EW602" s="76"/>
      <c r="EX602" s="76"/>
      <c r="EY602" s="76"/>
      <c r="EZ602" s="76"/>
      <c r="FA602" s="76"/>
      <c r="FB602" s="76"/>
      <c r="FC602" s="76"/>
      <c r="FD602" s="76"/>
      <c r="FE602" s="76"/>
      <c r="FF602" s="76"/>
      <c r="FG602" s="76"/>
      <c r="FH602" s="76"/>
      <c r="FI602" s="76"/>
      <c r="FJ602" s="76"/>
      <c r="FK602" s="76"/>
      <c r="FL602" s="76"/>
      <c r="FM602" s="76"/>
      <c r="FN602" s="76"/>
      <c r="FO602" s="76"/>
      <c r="FP602" s="76"/>
      <c r="FQ602" s="76"/>
      <c r="FR602" s="76"/>
      <c r="FS602" s="76"/>
      <c r="FT602" s="76"/>
      <c r="FU602" s="76"/>
      <c r="FV602" s="76"/>
      <c r="FW602" s="76"/>
      <c r="FX602" s="76"/>
      <c r="FY602" s="76"/>
      <c r="FZ602" s="76"/>
      <c r="GA602" s="76"/>
      <c r="GB602" s="76"/>
      <c r="GC602" s="76"/>
      <c r="GD602" s="76"/>
      <c r="GE602" s="76"/>
      <c r="GF602" s="76"/>
      <c r="GG602" s="76"/>
      <c r="GH602" s="76"/>
      <c r="GI602" s="76"/>
      <c r="GJ602" s="76"/>
      <c r="GK602" s="76"/>
      <c r="GL602" s="76"/>
      <c r="GM602" s="76"/>
      <c r="GN602" s="76"/>
      <c r="GO602" s="76"/>
      <c r="GP602" s="76"/>
      <c r="GQ602" s="76"/>
      <c r="GR602" s="76"/>
      <c r="GS602" s="76"/>
      <c r="GT602" s="76"/>
      <c r="GU602" s="76"/>
      <c r="GV602" s="76"/>
      <c r="GW602" s="76"/>
      <c r="GX602" s="76"/>
      <c r="GY602" s="76"/>
      <c r="GZ602" s="76"/>
      <c r="HA602" s="76"/>
      <c r="HB602" s="76"/>
      <c r="HC602" s="76"/>
      <c r="HD602" s="76"/>
      <c r="HE602" s="76"/>
      <c r="HF602" s="76"/>
      <c r="HG602" s="76"/>
      <c r="HH602" s="76"/>
      <c r="HI602" s="76"/>
      <c r="HJ602" s="76"/>
      <c r="HK602" s="76"/>
      <c r="HL602" s="76"/>
      <c r="HM602" s="76"/>
      <c r="HN602" s="76"/>
      <c r="HO602" s="76"/>
      <c r="HP602" s="76"/>
      <c r="HQ602" s="76"/>
      <c r="HR602" s="76"/>
      <c r="HS602" s="76"/>
      <c r="HT602" s="76"/>
      <c r="HU602" s="76"/>
      <c r="HV602" s="76"/>
      <c r="HW602" s="76"/>
      <c r="HX602" s="76"/>
      <c r="HY602" s="76"/>
      <c r="HZ602" s="76"/>
      <c r="IA602" s="76"/>
      <c r="IB602" s="76"/>
      <c r="IC602" s="76"/>
      <c r="ID602" s="76"/>
      <c r="IE602" s="76"/>
      <c r="IF602" s="76"/>
      <c r="IG602" s="76"/>
      <c r="IH602" s="76"/>
      <c r="II602" s="76"/>
      <c r="IJ602" s="76"/>
      <c r="IK602" s="76"/>
    </row>
    <row r="603" spans="1:245" s="125" customFormat="1">
      <c r="A603" s="19"/>
      <c r="B603" s="19"/>
      <c r="C603" s="19"/>
      <c r="D603" s="19"/>
      <c r="E603" s="89"/>
      <c r="F603" s="89"/>
      <c r="G603" s="19"/>
      <c r="H603" s="90"/>
      <c r="I603" s="90"/>
      <c r="J603" s="19"/>
      <c r="K603" s="19"/>
      <c r="L603" s="19"/>
      <c r="M603" s="19"/>
      <c r="N603" s="19"/>
      <c r="O603" s="19"/>
      <c r="P603" s="19"/>
      <c r="Q603" s="19"/>
      <c r="R603" s="141"/>
      <c r="S603" s="141"/>
      <c r="T603" s="141"/>
      <c r="U603" s="141"/>
      <c r="V603" s="141"/>
      <c r="W603" s="141"/>
      <c r="X603" s="141"/>
      <c r="Y603" s="141"/>
      <c r="Z603" s="19"/>
      <c r="AA603" s="601" t="e">
        <f>#REF!</f>
        <v>#REF!</v>
      </c>
      <c r="AB603" s="601"/>
      <c r="AC603" s="118"/>
      <c r="AD603" s="118"/>
      <c r="AE603" s="118"/>
      <c r="AF603" s="118"/>
      <c r="AG603" s="118"/>
      <c r="AH603" s="118"/>
      <c r="AI603" s="118"/>
      <c r="AJ603" s="118"/>
      <c r="AK603" s="118"/>
      <c r="AL603" s="118"/>
      <c r="AM603" s="118"/>
      <c r="AN603" s="118"/>
      <c r="AO603" s="118"/>
      <c r="AP603" s="118"/>
      <c r="AQ603" s="118"/>
      <c r="AR603" s="118"/>
      <c r="AS603" s="118"/>
      <c r="AT603" s="118"/>
      <c r="AU603" s="601"/>
      <c r="AV603" s="601"/>
      <c r="AW603" s="118"/>
      <c r="AX603" s="118"/>
      <c r="AY603" s="118"/>
      <c r="AZ603" s="118"/>
      <c r="BA603" s="118"/>
      <c r="BB603" s="19"/>
      <c r="BC603" s="19"/>
      <c r="BQ603" s="12"/>
      <c r="BR603" s="12"/>
      <c r="BS603" s="12"/>
      <c r="BV603" s="76"/>
      <c r="BW603" s="76"/>
      <c r="BX603" s="76"/>
      <c r="BY603" s="76"/>
      <c r="BZ603" s="76"/>
      <c r="CA603" s="76"/>
      <c r="CB603" s="76"/>
      <c r="CC603" s="76"/>
      <c r="CD603" s="76"/>
      <c r="CE603" s="76"/>
      <c r="CF603" s="76"/>
      <c r="CG603" s="76"/>
      <c r="CH603" s="76"/>
      <c r="CI603" s="76"/>
      <c r="CJ603" s="76"/>
      <c r="CK603" s="76"/>
      <c r="CL603" s="76"/>
      <c r="CM603" s="76"/>
      <c r="CN603" s="76"/>
      <c r="CO603" s="76"/>
      <c r="CP603" s="76"/>
      <c r="CQ603" s="76"/>
      <c r="CR603" s="76"/>
      <c r="CS603" s="76"/>
      <c r="CT603" s="76"/>
      <c r="CU603" s="76"/>
      <c r="CV603" s="76"/>
      <c r="CW603" s="76"/>
      <c r="CX603" s="76"/>
      <c r="CY603" s="76"/>
      <c r="CZ603" s="76"/>
      <c r="DA603" s="76"/>
      <c r="DB603" s="76"/>
      <c r="DC603" s="76"/>
      <c r="DD603" s="76"/>
      <c r="DE603" s="76"/>
      <c r="DF603" s="76"/>
      <c r="DG603" s="76"/>
      <c r="DH603" s="76"/>
      <c r="DI603" s="76"/>
      <c r="DJ603" s="76"/>
      <c r="DK603" s="76"/>
      <c r="DL603" s="76"/>
      <c r="DM603" s="76"/>
      <c r="DN603" s="76"/>
      <c r="DO603" s="76"/>
      <c r="DP603" s="76"/>
      <c r="DQ603" s="76"/>
      <c r="DR603" s="76"/>
      <c r="DS603" s="76"/>
      <c r="DT603" s="76"/>
      <c r="DU603" s="76"/>
      <c r="DV603" s="76"/>
      <c r="DW603" s="76"/>
      <c r="DX603" s="76"/>
      <c r="DY603" s="76"/>
      <c r="DZ603" s="76"/>
      <c r="EA603" s="76"/>
      <c r="EB603" s="76"/>
      <c r="EC603" s="76"/>
      <c r="ED603" s="76"/>
      <c r="EE603" s="76"/>
      <c r="EF603" s="76"/>
      <c r="EG603" s="76"/>
      <c r="EH603" s="76"/>
      <c r="EI603" s="76"/>
      <c r="EJ603" s="76"/>
      <c r="EK603" s="76"/>
      <c r="EL603" s="76"/>
      <c r="EM603" s="76"/>
      <c r="EN603" s="76"/>
      <c r="EO603" s="76"/>
      <c r="EP603" s="76"/>
      <c r="EQ603" s="76"/>
      <c r="ER603" s="76"/>
      <c r="ES603" s="76"/>
      <c r="ET603" s="76"/>
      <c r="EU603" s="76"/>
      <c r="EV603" s="76"/>
      <c r="EW603" s="76"/>
      <c r="EX603" s="76"/>
      <c r="EY603" s="76"/>
      <c r="EZ603" s="76"/>
      <c r="FA603" s="76"/>
      <c r="FB603" s="76"/>
      <c r="FC603" s="76"/>
      <c r="FD603" s="76"/>
      <c r="FE603" s="76"/>
      <c r="FF603" s="76"/>
      <c r="FG603" s="76"/>
      <c r="FH603" s="76"/>
      <c r="FI603" s="76"/>
      <c r="FJ603" s="76"/>
      <c r="FK603" s="76"/>
      <c r="FL603" s="76"/>
      <c r="FM603" s="76"/>
      <c r="FN603" s="76"/>
      <c r="FO603" s="76"/>
      <c r="FP603" s="76"/>
      <c r="FQ603" s="76"/>
      <c r="FR603" s="76"/>
      <c r="FS603" s="76"/>
      <c r="FT603" s="76"/>
      <c r="FU603" s="76"/>
      <c r="FV603" s="76"/>
      <c r="FW603" s="76"/>
      <c r="FX603" s="76"/>
      <c r="FY603" s="76"/>
      <c r="FZ603" s="76"/>
      <c r="GA603" s="76"/>
      <c r="GB603" s="76"/>
      <c r="GC603" s="76"/>
      <c r="GD603" s="76"/>
      <c r="GE603" s="76"/>
      <c r="GF603" s="76"/>
      <c r="GG603" s="76"/>
      <c r="GH603" s="76"/>
      <c r="GI603" s="76"/>
      <c r="GJ603" s="76"/>
      <c r="GK603" s="76"/>
      <c r="GL603" s="76"/>
      <c r="GM603" s="76"/>
      <c r="GN603" s="76"/>
      <c r="GO603" s="76"/>
      <c r="GP603" s="76"/>
      <c r="GQ603" s="76"/>
      <c r="GR603" s="76"/>
      <c r="GS603" s="76"/>
      <c r="GT603" s="76"/>
      <c r="GU603" s="76"/>
      <c r="GV603" s="76"/>
      <c r="GW603" s="76"/>
      <c r="GX603" s="76"/>
      <c r="GY603" s="76"/>
      <c r="GZ603" s="76"/>
      <c r="HA603" s="76"/>
      <c r="HB603" s="76"/>
      <c r="HC603" s="76"/>
      <c r="HD603" s="76"/>
      <c r="HE603" s="76"/>
      <c r="HF603" s="76"/>
      <c r="HG603" s="76"/>
      <c r="HH603" s="76"/>
      <c r="HI603" s="76"/>
      <c r="HJ603" s="76"/>
      <c r="HK603" s="76"/>
      <c r="HL603" s="76"/>
      <c r="HM603" s="76"/>
      <c r="HN603" s="76"/>
      <c r="HO603" s="76"/>
      <c r="HP603" s="76"/>
      <c r="HQ603" s="76"/>
      <c r="HR603" s="76"/>
      <c r="HS603" s="76"/>
      <c r="HT603" s="76"/>
      <c r="HU603" s="76"/>
      <c r="HV603" s="76"/>
      <c r="HW603" s="76"/>
      <c r="HX603" s="76"/>
      <c r="HY603" s="76"/>
      <c r="HZ603" s="76"/>
      <c r="IA603" s="76"/>
      <c r="IB603" s="76"/>
      <c r="IC603" s="76"/>
      <c r="ID603" s="76"/>
      <c r="IE603" s="76"/>
      <c r="IF603" s="76"/>
      <c r="IG603" s="76"/>
      <c r="IH603" s="76"/>
      <c r="II603" s="76"/>
      <c r="IJ603" s="76"/>
      <c r="IK603" s="76"/>
    </row>
    <row r="604" spans="1:245" s="125" customFormat="1">
      <c r="A604" s="19"/>
      <c r="B604" s="19"/>
      <c r="C604" s="19"/>
      <c r="D604" s="19"/>
      <c r="E604" s="89"/>
      <c r="F604" s="89"/>
      <c r="G604" s="19"/>
      <c r="H604" s="90"/>
      <c r="I604" s="90"/>
      <c r="J604" s="19"/>
      <c r="K604" s="19"/>
      <c r="L604" s="19"/>
      <c r="M604" s="19"/>
      <c r="N604" s="19"/>
      <c r="O604" s="19"/>
      <c r="P604" s="19"/>
      <c r="Q604" s="19"/>
      <c r="R604" s="141"/>
      <c r="S604" s="141"/>
      <c r="T604" s="141"/>
      <c r="U604" s="141"/>
      <c r="V604" s="141"/>
      <c r="W604" s="141"/>
      <c r="X604" s="141"/>
      <c r="Y604" s="141"/>
      <c r="Z604" s="19"/>
      <c r="AA604" s="601"/>
      <c r="AB604" s="601"/>
      <c r="AC604" s="118"/>
      <c r="AD604" s="118"/>
      <c r="AE604" s="118"/>
      <c r="AF604" s="118"/>
      <c r="AG604" s="118"/>
      <c r="AH604" s="118"/>
      <c r="AI604" s="118"/>
      <c r="AJ604" s="118"/>
      <c r="AK604" s="118"/>
      <c r="AL604" s="118"/>
      <c r="AM604" s="118"/>
      <c r="AN604" s="118"/>
      <c r="AO604" s="118"/>
      <c r="AP604" s="118"/>
      <c r="AQ604" s="118"/>
      <c r="AR604" s="118"/>
      <c r="AS604" s="118"/>
      <c r="AT604" s="118"/>
      <c r="AU604" s="601"/>
      <c r="AV604" s="601"/>
      <c r="AW604" s="118"/>
      <c r="AX604" s="118"/>
      <c r="AY604" s="118"/>
      <c r="AZ604" s="118"/>
      <c r="BA604" s="118"/>
      <c r="BB604" s="19"/>
      <c r="BC604" s="19"/>
      <c r="BQ604" s="12"/>
      <c r="BR604" s="12"/>
      <c r="BS604" s="12"/>
      <c r="BV604" s="76"/>
      <c r="BW604" s="76"/>
      <c r="BX604" s="76"/>
      <c r="BY604" s="76"/>
      <c r="BZ604" s="76"/>
      <c r="CA604" s="76"/>
      <c r="CB604" s="76"/>
      <c r="CC604" s="76"/>
      <c r="CD604" s="76"/>
      <c r="CE604" s="76"/>
      <c r="CF604" s="76"/>
      <c r="CG604" s="76"/>
      <c r="CH604" s="76"/>
      <c r="CI604" s="76"/>
      <c r="CJ604" s="76"/>
      <c r="CK604" s="76"/>
      <c r="CL604" s="76"/>
      <c r="CM604" s="76"/>
      <c r="CN604" s="76"/>
      <c r="CO604" s="76"/>
      <c r="CP604" s="76"/>
      <c r="CQ604" s="76"/>
      <c r="CR604" s="76"/>
      <c r="CS604" s="76"/>
      <c r="CT604" s="76"/>
      <c r="CU604" s="76"/>
      <c r="CV604" s="76"/>
      <c r="CW604" s="76"/>
      <c r="CX604" s="76"/>
      <c r="CY604" s="76"/>
      <c r="CZ604" s="76"/>
      <c r="DA604" s="76"/>
      <c r="DB604" s="76"/>
      <c r="DC604" s="76"/>
      <c r="DD604" s="76"/>
      <c r="DE604" s="76"/>
      <c r="DF604" s="76"/>
      <c r="DG604" s="76"/>
      <c r="DH604" s="76"/>
      <c r="DI604" s="76"/>
      <c r="DJ604" s="76"/>
      <c r="DK604" s="76"/>
      <c r="DL604" s="76"/>
      <c r="DM604" s="76"/>
      <c r="DN604" s="76"/>
      <c r="DO604" s="76"/>
      <c r="DP604" s="76"/>
      <c r="DQ604" s="76"/>
      <c r="DR604" s="76"/>
      <c r="DS604" s="76"/>
      <c r="DT604" s="76"/>
      <c r="DU604" s="76"/>
      <c r="DV604" s="76"/>
      <c r="DW604" s="76"/>
      <c r="DX604" s="76"/>
      <c r="DY604" s="76"/>
      <c r="DZ604" s="76"/>
      <c r="EA604" s="76"/>
      <c r="EB604" s="76"/>
      <c r="EC604" s="76"/>
      <c r="ED604" s="76"/>
      <c r="EE604" s="76"/>
      <c r="EF604" s="76"/>
      <c r="EG604" s="76"/>
      <c r="EH604" s="76"/>
      <c r="EI604" s="76"/>
      <c r="EJ604" s="76"/>
      <c r="EK604" s="76"/>
      <c r="EL604" s="76"/>
      <c r="EM604" s="76"/>
      <c r="EN604" s="76"/>
      <c r="EO604" s="76"/>
      <c r="EP604" s="76"/>
      <c r="EQ604" s="76"/>
      <c r="ER604" s="76"/>
      <c r="ES604" s="76"/>
      <c r="ET604" s="76"/>
      <c r="EU604" s="76"/>
      <c r="EV604" s="76"/>
      <c r="EW604" s="76"/>
      <c r="EX604" s="76"/>
      <c r="EY604" s="76"/>
      <c r="EZ604" s="76"/>
      <c r="FA604" s="76"/>
      <c r="FB604" s="76"/>
      <c r="FC604" s="76"/>
      <c r="FD604" s="76"/>
      <c r="FE604" s="76"/>
      <c r="FF604" s="76"/>
      <c r="FG604" s="76"/>
      <c r="FH604" s="76"/>
      <c r="FI604" s="76"/>
      <c r="FJ604" s="76"/>
      <c r="FK604" s="76"/>
      <c r="FL604" s="76"/>
      <c r="FM604" s="76"/>
      <c r="FN604" s="76"/>
      <c r="FO604" s="76"/>
      <c r="FP604" s="76"/>
      <c r="FQ604" s="76"/>
      <c r="FR604" s="76"/>
      <c r="FS604" s="76"/>
      <c r="FT604" s="76"/>
      <c r="FU604" s="76"/>
      <c r="FV604" s="76"/>
      <c r="FW604" s="76"/>
      <c r="FX604" s="76"/>
      <c r="FY604" s="76"/>
      <c r="FZ604" s="76"/>
      <c r="GA604" s="76"/>
      <c r="GB604" s="76"/>
      <c r="GC604" s="76"/>
      <c r="GD604" s="76"/>
      <c r="GE604" s="76"/>
      <c r="GF604" s="76"/>
      <c r="GG604" s="76"/>
      <c r="GH604" s="76"/>
      <c r="GI604" s="76"/>
      <c r="GJ604" s="76"/>
      <c r="GK604" s="76"/>
      <c r="GL604" s="76"/>
      <c r="GM604" s="76"/>
      <c r="GN604" s="76"/>
      <c r="GO604" s="76"/>
      <c r="GP604" s="76"/>
      <c r="GQ604" s="76"/>
      <c r="GR604" s="76"/>
      <c r="GS604" s="76"/>
      <c r="GT604" s="76"/>
      <c r="GU604" s="76"/>
      <c r="GV604" s="76"/>
      <c r="GW604" s="76"/>
      <c r="GX604" s="76"/>
      <c r="GY604" s="76"/>
      <c r="GZ604" s="76"/>
      <c r="HA604" s="76"/>
      <c r="HB604" s="76"/>
      <c r="HC604" s="76"/>
      <c r="HD604" s="76"/>
      <c r="HE604" s="76"/>
      <c r="HF604" s="76"/>
      <c r="HG604" s="76"/>
      <c r="HH604" s="76"/>
      <c r="HI604" s="76"/>
      <c r="HJ604" s="76"/>
      <c r="HK604" s="76"/>
      <c r="HL604" s="76"/>
      <c r="HM604" s="76"/>
      <c r="HN604" s="76"/>
      <c r="HO604" s="76"/>
      <c r="HP604" s="76"/>
      <c r="HQ604" s="76"/>
      <c r="HR604" s="76"/>
      <c r="HS604" s="76"/>
      <c r="HT604" s="76"/>
      <c r="HU604" s="76"/>
      <c r="HV604" s="76"/>
      <c r="HW604" s="76"/>
      <c r="HX604" s="76"/>
      <c r="HY604" s="76"/>
      <c r="HZ604" s="76"/>
      <c r="IA604" s="76"/>
      <c r="IB604" s="76"/>
      <c r="IC604" s="76"/>
      <c r="ID604" s="76"/>
      <c r="IE604" s="76"/>
      <c r="IF604" s="76"/>
      <c r="IG604" s="76"/>
      <c r="IH604" s="76"/>
      <c r="II604" s="76"/>
      <c r="IJ604" s="76"/>
      <c r="IK604" s="76"/>
    </row>
    <row r="605" spans="1:245" s="125" customFormat="1">
      <c r="A605" s="19"/>
      <c r="B605" s="19"/>
      <c r="C605" s="19"/>
      <c r="D605" s="19"/>
      <c r="E605" s="89"/>
      <c r="F605" s="89"/>
      <c r="G605" s="19"/>
      <c r="H605" s="90"/>
      <c r="I605" s="90"/>
      <c r="J605" s="19"/>
      <c r="K605" s="19"/>
      <c r="L605" s="19"/>
      <c r="M605" s="19"/>
      <c r="N605" s="19"/>
      <c r="O605" s="19"/>
      <c r="P605" s="19"/>
      <c r="Q605" s="19"/>
      <c r="R605" s="141"/>
      <c r="S605" s="141"/>
      <c r="T605" s="141"/>
      <c r="U605" s="141"/>
      <c r="V605" s="141"/>
      <c r="W605" s="141"/>
      <c r="X605" s="141"/>
      <c r="Y605" s="141"/>
      <c r="Z605" s="19"/>
      <c r="AA605" s="601"/>
      <c r="AB605" s="601"/>
      <c r="AC605" s="118"/>
      <c r="AD605" s="118"/>
      <c r="AE605" s="118"/>
      <c r="AF605" s="118"/>
      <c r="AG605" s="118"/>
      <c r="AH605" s="118"/>
      <c r="AI605" s="118"/>
      <c r="AJ605" s="118"/>
      <c r="AK605" s="118"/>
      <c r="AL605" s="118"/>
      <c r="AM605" s="118"/>
      <c r="AN605" s="118"/>
      <c r="AO605" s="118"/>
      <c r="AP605" s="118"/>
      <c r="AQ605" s="118"/>
      <c r="AR605" s="118"/>
      <c r="AS605" s="118"/>
      <c r="AT605" s="118"/>
      <c r="AU605" s="601"/>
      <c r="AV605" s="601"/>
      <c r="AW605" s="118"/>
      <c r="AX605" s="118"/>
      <c r="AY605" s="118"/>
      <c r="AZ605" s="118"/>
      <c r="BA605" s="118"/>
      <c r="BB605" s="19"/>
      <c r="BC605" s="19"/>
      <c r="BQ605" s="12"/>
      <c r="BR605" s="12"/>
      <c r="BS605" s="12"/>
      <c r="BV605" s="76"/>
      <c r="BW605" s="76"/>
      <c r="BX605" s="76"/>
      <c r="BY605" s="76"/>
      <c r="BZ605" s="76"/>
      <c r="CA605" s="76"/>
      <c r="CB605" s="76"/>
      <c r="CC605" s="76"/>
      <c r="CD605" s="76"/>
      <c r="CE605" s="76"/>
      <c r="CF605" s="76"/>
      <c r="CG605" s="76"/>
      <c r="CH605" s="76"/>
      <c r="CI605" s="76"/>
      <c r="CJ605" s="76"/>
      <c r="CK605" s="76"/>
      <c r="CL605" s="76"/>
      <c r="CM605" s="76"/>
      <c r="CN605" s="76"/>
      <c r="CO605" s="76"/>
      <c r="CP605" s="76"/>
      <c r="CQ605" s="76"/>
      <c r="CR605" s="76"/>
      <c r="CS605" s="76"/>
      <c r="CT605" s="76"/>
      <c r="CU605" s="76"/>
      <c r="CV605" s="76"/>
      <c r="CW605" s="76"/>
      <c r="CX605" s="76"/>
      <c r="CY605" s="76"/>
      <c r="CZ605" s="76"/>
      <c r="DA605" s="76"/>
      <c r="DB605" s="76"/>
      <c r="DC605" s="76"/>
      <c r="DD605" s="76"/>
      <c r="DE605" s="76"/>
      <c r="DF605" s="76"/>
      <c r="DG605" s="76"/>
      <c r="DH605" s="76"/>
      <c r="DI605" s="76"/>
      <c r="DJ605" s="76"/>
      <c r="DK605" s="76"/>
      <c r="DL605" s="76"/>
      <c r="DM605" s="76"/>
      <c r="DN605" s="76"/>
      <c r="DO605" s="76"/>
      <c r="DP605" s="76"/>
      <c r="DQ605" s="76"/>
      <c r="DR605" s="76"/>
      <c r="DS605" s="76"/>
      <c r="DT605" s="76"/>
      <c r="DU605" s="76"/>
      <c r="DV605" s="76"/>
      <c r="DW605" s="76"/>
      <c r="DX605" s="76"/>
      <c r="DY605" s="76"/>
      <c r="DZ605" s="76"/>
      <c r="EA605" s="76"/>
      <c r="EB605" s="76"/>
      <c r="EC605" s="76"/>
      <c r="ED605" s="76"/>
      <c r="EE605" s="76"/>
      <c r="EF605" s="76"/>
      <c r="EG605" s="76"/>
      <c r="EH605" s="76"/>
      <c r="EI605" s="76"/>
      <c r="EJ605" s="76"/>
      <c r="EK605" s="76"/>
      <c r="EL605" s="76"/>
      <c r="EM605" s="76"/>
      <c r="EN605" s="76"/>
      <c r="EO605" s="76"/>
      <c r="EP605" s="76"/>
      <c r="EQ605" s="76"/>
      <c r="ER605" s="76"/>
      <c r="ES605" s="76"/>
      <c r="ET605" s="76"/>
      <c r="EU605" s="76"/>
      <c r="EV605" s="76"/>
      <c r="EW605" s="76"/>
      <c r="EX605" s="76"/>
      <c r="EY605" s="76"/>
      <c r="EZ605" s="76"/>
      <c r="FA605" s="76"/>
      <c r="FB605" s="76"/>
      <c r="FC605" s="76"/>
      <c r="FD605" s="76"/>
      <c r="FE605" s="76"/>
      <c r="FF605" s="76"/>
      <c r="FG605" s="76"/>
      <c r="FH605" s="76"/>
      <c r="FI605" s="76"/>
      <c r="FJ605" s="76"/>
      <c r="FK605" s="76"/>
      <c r="FL605" s="76"/>
      <c r="FM605" s="76"/>
      <c r="FN605" s="76"/>
      <c r="FO605" s="76"/>
      <c r="FP605" s="76"/>
      <c r="FQ605" s="76"/>
      <c r="FR605" s="76"/>
      <c r="FS605" s="76"/>
      <c r="FT605" s="76"/>
      <c r="FU605" s="76"/>
      <c r="FV605" s="76"/>
      <c r="FW605" s="76"/>
      <c r="FX605" s="76"/>
      <c r="FY605" s="76"/>
      <c r="FZ605" s="76"/>
      <c r="GA605" s="76"/>
      <c r="GB605" s="76"/>
      <c r="GC605" s="76"/>
      <c r="GD605" s="76"/>
      <c r="GE605" s="76"/>
      <c r="GF605" s="76"/>
      <c r="GG605" s="76"/>
      <c r="GH605" s="76"/>
      <c r="GI605" s="76"/>
      <c r="GJ605" s="76"/>
      <c r="GK605" s="76"/>
      <c r="GL605" s="76"/>
      <c r="GM605" s="76"/>
      <c r="GN605" s="76"/>
      <c r="GO605" s="76"/>
      <c r="GP605" s="76"/>
      <c r="GQ605" s="76"/>
      <c r="GR605" s="76"/>
      <c r="GS605" s="76"/>
      <c r="GT605" s="76"/>
      <c r="GU605" s="76"/>
      <c r="GV605" s="76"/>
      <c r="GW605" s="76"/>
      <c r="GX605" s="76"/>
      <c r="GY605" s="76"/>
      <c r="GZ605" s="76"/>
      <c r="HA605" s="76"/>
      <c r="HB605" s="76"/>
      <c r="HC605" s="76"/>
      <c r="HD605" s="76"/>
      <c r="HE605" s="76"/>
      <c r="HF605" s="76"/>
      <c r="HG605" s="76"/>
      <c r="HH605" s="76"/>
      <c r="HI605" s="76"/>
      <c r="HJ605" s="76"/>
      <c r="HK605" s="76"/>
      <c r="HL605" s="76"/>
      <c r="HM605" s="76"/>
      <c r="HN605" s="76"/>
      <c r="HO605" s="76"/>
      <c r="HP605" s="76"/>
      <c r="HQ605" s="76"/>
      <c r="HR605" s="76"/>
      <c r="HS605" s="76"/>
      <c r="HT605" s="76"/>
      <c r="HU605" s="76"/>
      <c r="HV605" s="76"/>
      <c r="HW605" s="76"/>
      <c r="HX605" s="76"/>
      <c r="HY605" s="76"/>
      <c r="HZ605" s="76"/>
      <c r="IA605" s="76"/>
      <c r="IB605" s="76"/>
      <c r="IC605" s="76"/>
      <c r="ID605" s="76"/>
      <c r="IE605" s="76"/>
      <c r="IF605" s="76"/>
      <c r="IG605" s="76"/>
      <c r="IH605" s="76"/>
      <c r="II605" s="76"/>
      <c r="IJ605" s="76"/>
      <c r="IK605" s="76"/>
    </row>
    <row r="606" spans="1:245" s="125" customFormat="1">
      <c r="A606" s="19"/>
      <c r="B606" s="19"/>
      <c r="C606" s="19"/>
      <c r="D606" s="19"/>
      <c r="E606" s="89"/>
      <c r="F606" s="89"/>
      <c r="G606" s="19"/>
      <c r="H606" s="90"/>
      <c r="I606" s="90"/>
      <c r="J606" s="19"/>
      <c r="K606" s="19"/>
      <c r="L606" s="19"/>
      <c r="M606" s="19"/>
      <c r="N606" s="19"/>
      <c r="O606" s="19"/>
      <c r="P606" s="19"/>
      <c r="Q606" s="19"/>
      <c r="R606" s="141"/>
      <c r="S606" s="141"/>
      <c r="T606" s="141"/>
      <c r="U606" s="141"/>
      <c r="V606" s="141"/>
      <c r="W606" s="141"/>
      <c r="X606" s="141"/>
      <c r="Y606" s="141"/>
      <c r="Z606" s="19"/>
      <c r="AA606" s="601"/>
      <c r="AB606" s="601"/>
      <c r="AC606" s="118"/>
      <c r="AD606" s="118"/>
      <c r="AE606" s="118"/>
      <c r="AF606" s="118"/>
      <c r="AG606" s="118"/>
      <c r="AH606" s="118"/>
      <c r="AI606" s="118"/>
      <c r="AJ606" s="118"/>
      <c r="AK606" s="118"/>
      <c r="AL606" s="118"/>
      <c r="AM606" s="118"/>
      <c r="AN606" s="118"/>
      <c r="AO606" s="118"/>
      <c r="AP606" s="118"/>
      <c r="AQ606" s="118"/>
      <c r="AR606" s="118"/>
      <c r="AS606" s="118"/>
      <c r="AT606" s="118"/>
      <c r="AU606" s="601"/>
      <c r="AV606" s="601"/>
      <c r="AW606" s="118"/>
      <c r="AX606" s="118"/>
      <c r="AY606" s="118"/>
      <c r="AZ606" s="118"/>
      <c r="BA606" s="118"/>
      <c r="BB606" s="19"/>
      <c r="BC606" s="19"/>
      <c r="BQ606" s="12"/>
      <c r="BR606" s="12"/>
      <c r="BS606" s="12"/>
      <c r="BV606" s="76"/>
      <c r="BW606" s="76"/>
      <c r="BX606" s="76"/>
      <c r="BY606" s="76"/>
      <c r="BZ606" s="76"/>
      <c r="CA606" s="76"/>
      <c r="CB606" s="76"/>
      <c r="CC606" s="76"/>
      <c r="CD606" s="76"/>
      <c r="CE606" s="76"/>
      <c r="CF606" s="76"/>
      <c r="CG606" s="76"/>
      <c r="CH606" s="76"/>
      <c r="CI606" s="76"/>
      <c r="CJ606" s="76"/>
      <c r="CK606" s="76"/>
      <c r="CL606" s="76"/>
      <c r="CM606" s="76"/>
      <c r="CN606" s="76"/>
      <c r="CO606" s="76"/>
      <c r="CP606" s="76"/>
      <c r="CQ606" s="76"/>
      <c r="CR606" s="76"/>
      <c r="CS606" s="76"/>
      <c r="CT606" s="76"/>
      <c r="CU606" s="76"/>
      <c r="CV606" s="76"/>
      <c r="CW606" s="76"/>
      <c r="CX606" s="76"/>
      <c r="CY606" s="76"/>
      <c r="CZ606" s="76"/>
      <c r="DA606" s="76"/>
      <c r="DB606" s="76"/>
      <c r="DC606" s="76"/>
      <c r="DD606" s="76"/>
      <c r="DE606" s="76"/>
      <c r="DF606" s="76"/>
      <c r="DG606" s="76"/>
      <c r="DH606" s="76"/>
      <c r="DI606" s="76"/>
      <c r="DJ606" s="76"/>
      <c r="DK606" s="76"/>
      <c r="DL606" s="76"/>
      <c r="DM606" s="76"/>
      <c r="DN606" s="76"/>
      <c r="DO606" s="76"/>
      <c r="DP606" s="76"/>
      <c r="DQ606" s="76"/>
      <c r="DR606" s="76"/>
      <c r="DS606" s="76"/>
      <c r="DT606" s="76"/>
      <c r="DU606" s="76"/>
      <c r="DV606" s="76"/>
      <c r="DW606" s="76"/>
      <c r="DX606" s="76"/>
      <c r="DY606" s="76"/>
      <c r="DZ606" s="76"/>
      <c r="EA606" s="76"/>
      <c r="EB606" s="76"/>
      <c r="EC606" s="76"/>
      <c r="ED606" s="76"/>
      <c r="EE606" s="76"/>
      <c r="EF606" s="76"/>
      <c r="EG606" s="76"/>
      <c r="EH606" s="76"/>
      <c r="EI606" s="76"/>
      <c r="EJ606" s="76"/>
      <c r="EK606" s="76"/>
      <c r="EL606" s="76"/>
      <c r="EM606" s="76"/>
      <c r="EN606" s="76"/>
      <c r="EO606" s="76"/>
      <c r="EP606" s="76"/>
      <c r="EQ606" s="76"/>
      <c r="ER606" s="76"/>
      <c r="ES606" s="76"/>
      <c r="ET606" s="76"/>
      <c r="EU606" s="76"/>
      <c r="EV606" s="76"/>
      <c r="EW606" s="76"/>
      <c r="EX606" s="76"/>
      <c r="EY606" s="76"/>
      <c r="EZ606" s="76"/>
      <c r="FA606" s="76"/>
      <c r="FB606" s="76"/>
      <c r="FC606" s="76"/>
      <c r="FD606" s="76"/>
      <c r="FE606" s="76"/>
      <c r="FF606" s="76"/>
      <c r="FG606" s="76"/>
      <c r="FH606" s="76"/>
      <c r="FI606" s="76"/>
      <c r="FJ606" s="76"/>
      <c r="FK606" s="76"/>
      <c r="FL606" s="76"/>
      <c r="FM606" s="76"/>
      <c r="FN606" s="76"/>
      <c r="FO606" s="76"/>
      <c r="FP606" s="76"/>
      <c r="FQ606" s="76"/>
      <c r="FR606" s="76"/>
      <c r="FS606" s="76"/>
      <c r="FT606" s="76"/>
      <c r="FU606" s="76"/>
      <c r="FV606" s="76"/>
      <c r="FW606" s="76"/>
      <c r="FX606" s="76"/>
      <c r="FY606" s="76"/>
      <c r="FZ606" s="76"/>
      <c r="GA606" s="76"/>
      <c r="GB606" s="76"/>
      <c r="GC606" s="76"/>
      <c r="GD606" s="76"/>
      <c r="GE606" s="76"/>
      <c r="GF606" s="76"/>
      <c r="GG606" s="76"/>
      <c r="GH606" s="76"/>
      <c r="GI606" s="76"/>
      <c r="GJ606" s="76"/>
      <c r="GK606" s="76"/>
      <c r="GL606" s="76"/>
      <c r="GM606" s="76"/>
      <c r="GN606" s="76"/>
      <c r="GO606" s="76"/>
      <c r="GP606" s="76"/>
      <c r="GQ606" s="76"/>
      <c r="GR606" s="76"/>
      <c r="GS606" s="76"/>
      <c r="GT606" s="76"/>
      <c r="GU606" s="76"/>
      <c r="GV606" s="76"/>
      <c r="GW606" s="76"/>
      <c r="GX606" s="76"/>
      <c r="GY606" s="76"/>
      <c r="GZ606" s="76"/>
      <c r="HA606" s="76"/>
      <c r="HB606" s="76"/>
      <c r="HC606" s="76"/>
      <c r="HD606" s="76"/>
      <c r="HE606" s="76"/>
      <c r="HF606" s="76"/>
      <c r="HG606" s="76"/>
      <c r="HH606" s="76"/>
      <c r="HI606" s="76"/>
      <c r="HJ606" s="76"/>
      <c r="HK606" s="76"/>
      <c r="HL606" s="76"/>
      <c r="HM606" s="76"/>
      <c r="HN606" s="76"/>
      <c r="HO606" s="76"/>
      <c r="HP606" s="76"/>
      <c r="HQ606" s="76"/>
      <c r="HR606" s="76"/>
      <c r="HS606" s="76"/>
      <c r="HT606" s="76"/>
      <c r="HU606" s="76"/>
      <c r="HV606" s="76"/>
      <c r="HW606" s="76"/>
      <c r="HX606" s="76"/>
      <c r="HY606" s="76"/>
      <c r="HZ606" s="76"/>
      <c r="IA606" s="76"/>
      <c r="IB606" s="76"/>
      <c r="IC606" s="76"/>
      <c r="ID606" s="76"/>
      <c r="IE606" s="76"/>
      <c r="IF606" s="76"/>
      <c r="IG606" s="76"/>
      <c r="IH606" s="76"/>
      <c r="II606" s="76"/>
      <c r="IJ606" s="76"/>
      <c r="IK606" s="76"/>
    </row>
    <row r="607" spans="1:245" s="125" customFormat="1">
      <c r="A607" s="19"/>
      <c r="B607" s="19"/>
      <c r="C607" s="19"/>
      <c r="D607" s="19"/>
      <c r="E607" s="89"/>
      <c r="F607" s="89"/>
      <c r="G607" s="19"/>
      <c r="H607" s="90"/>
      <c r="I607" s="90"/>
      <c r="J607" s="19"/>
      <c r="K607" s="19"/>
      <c r="L607" s="19"/>
      <c r="M607" s="19"/>
      <c r="N607" s="19"/>
      <c r="O607" s="19"/>
      <c r="P607" s="19"/>
      <c r="Q607" s="19"/>
      <c r="R607" s="141"/>
      <c r="S607" s="141"/>
      <c r="T607" s="141"/>
      <c r="U607" s="141"/>
      <c r="V607" s="141"/>
      <c r="W607" s="141"/>
      <c r="X607" s="141"/>
      <c r="Y607" s="141"/>
      <c r="Z607" s="19"/>
      <c r="AA607" s="601"/>
      <c r="AB607" s="601"/>
      <c r="AC607" s="118"/>
      <c r="AD607" s="118"/>
      <c r="AE607" s="118"/>
      <c r="AF607" s="118"/>
      <c r="AG607" s="118"/>
      <c r="AH607" s="118"/>
      <c r="AI607" s="118"/>
      <c r="AJ607" s="118"/>
      <c r="AK607" s="118"/>
      <c r="AL607" s="118"/>
      <c r="AM607" s="118"/>
      <c r="AN607" s="118"/>
      <c r="AO607" s="118"/>
      <c r="AP607" s="118"/>
      <c r="AQ607" s="118"/>
      <c r="AR607" s="118"/>
      <c r="AS607" s="118"/>
      <c r="AT607" s="118"/>
      <c r="AU607" s="601"/>
      <c r="AV607" s="601"/>
      <c r="AW607" s="118"/>
      <c r="AX607" s="118"/>
      <c r="AY607" s="118"/>
      <c r="AZ607" s="118"/>
      <c r="BA607" s="118"/>
      <c r="BB607" s="19"/>
      <c r="BC607" s="19"/>
      <c r="BQ607" s="12"/>
      <c r="BR607" s="12"/>
      <c r="BS607" s="12"/>
      <c r="BV607" s="76"/>
      <c r="BW607" s="76"/>
      <c r="BX607" s="76"/>
      <c r="BY607" s="76"/>
      <c r="BZ607" s="76"/>
      <c r="CA607" s="76"/>
      <c r="CB607" s="76"/>
      <c r="CC607" s="76"/>
      <c r="CD607" s="76"/>
      <c r="CE607" s="76"/>
      <c r="CF607" s="76"/>
      <c r="CG607" s="76"/>
      <c r="CH607" s="76"/>
      <c r="CI607" s="76"/>
      <c r="CJ607" s="76"/>
      <c r="CK607" s="76"/>
      <c r="CL607" s="76"/>
      <c r="CM607" s="76"/>
      <c r="CN607" s="76"/>
      <c r="CO607" s="76"/>
      <c r="CP607" s="76"/>
      <c r="CQ607" s="76"/>
      <c r="CR607" s="76"/>
      <c r="CS607" s="76"/>
      <c r="CT607" s="76"/>
      <c r="CU607" s="76"/>
      <c r="CV607" s="76"/>
      <c r="CW607" s="76"/>
      <c r="CX607" s="76"/>
      <c r="CY607" s="76"/>
      <c r="CZ607" s="76"/>
      <c r="DA607" s="76"/>
      <c r="DB607" s="76"/>
      <c r="DC607" s="76"/>
      <c r="DD607" s="76"/>
      <c r="DE607" s="76"/>
      <c r="DF607" s="76"/>
      <c r="DG607" s="76"/>
      <c r="DH607" s="76"/>
      <c r="DI607" s="76"/>
      <c r="DJ607" s="76"/>
      <c r="DK607" s="76"/>
      <c r="DL607" s="76"/>
      <c r="DM607" s="76"/>
      <c r="DN607" s="76"/>
      <c r="DO607" s="76"/>
      <c r="DP607" s="76"/>
      <c r="DQ607" s="76"/>
      <c r="DR607" s="76"/>
      <c r="DS607" s="76"/>
      <c r="DT607" s="76"/>
      <c r="DU607" s="76"/>
      <c r="DV607" s="76"/>
      <c r="DW607" s="76"/>
      <c r="DX607" s="76"/>
      <c r="DY607" s="76"/>
      <c r="DZ607" s="76"/>
      <c r="EA607" s="76"/>
      <c r="EB607" s="76"/>
      <c r="EC607" s="76"/>
      <c r="ED607" s="76"/>
      <c r="EE607" s="76"/>
      <c r="EF607" s="76"/>
      <c r="EG607" s="76"/>
      <c r="EH607" s="76"/>
      <c r="EI607" s="76"/>
      <c r="EJ607" s="76"/>
      <c r="EK607" s="76"/>
      <c r="EL607" s="76"/>
      <c r="EM607" s="76"/>
      <c r="EN607" s="76"/>
      <c r="EO607" s="76"/>
      <c r="EP607" s="76"/>
      <c r="EQ607" s="76"/>
      <c r="ER607" s="76"/>
      <c r="ES607" s="76"/>
      <c r="ET607" s="76"/>
      <c r="EU607" s="76"/>
      <c r="EV607" s="76"/>
      <c r="EW607" s="76"/>
      <c r="EX607" s="76"/>
      <c r="EY607" s="76"/>
      <c r="EZ607" s="76"/>
      <c r="FA607" s="76"/>
      <c r="FB607" s="76"/>
      <c r="FC607" s="76"/>
      <c r="FD607" s="76"/>
      <c r="FE607" s="76"/>
      <c r="FF607" s="76"/>
      <c r="FG607" s="76"/>
      <c r="FH607" s="76"/>
      <c r="FI607" s="76"/>
      <c r="FJ607" s="76"/>
      <c r="FK607" s="76"/>
      <c r="FL607" s="76"/>
      <c r="FM607" s="76"/>
      <c r="FN607" s="76"/>
      <c r="FO607" s="76"/>
      <c r="FP607" s="76"/>
      <c r="FQ607" s="76"/>
      <c r="FR607" s="76"/>
      <c r="FS607" s="76"/>
      <c r="FT607" s="76"/>
      <c r="FU607" s="76"/>
      <c r="FV607" s="76"/>
      <c r="FW607" s="76"/>
      <c r="FX607" s="76"/>
      <c r="FY607" s="76"/>
      <c r="FZ607" s="76"/>
      <c r="GA607" s="76"/>
      <c r="GB607" s="76"/>
      <c r="GC607" s="76"/>
      <c r="GD607" s="76"/>
      <c r="GE607" s="76"/>
      <c r="GF607" s="76"/>
      <c r="GG607" s="76"/>
      <c r="GH607" s="76"/>
      <c r="GI607" s="76"/>
      <c r="GJ607" s="76"/>
      <c r="GK607" s="76"/>
      <c r="GL607" s="76"/>
      <c r="GM607" s="76"/>
      <c r="GN607" s="76"/>
      <c r="GO607" s="76"/>
      <c r="GP607" s="76"/>
      <c r="GQ607" s="76"/>
      <c r="GR607" s="76"/>
      <c r="GS607" s="76"/>
      <c r="GT607" s="76"/>
      <c r="GU607" s="76"/>
      <c r="GV607" s="76"/>
      <c r="GW607" s="76"/>
      <c r="GX607" s="76"/>
      <c r="GY607" s="76"/>
      <c r="GZ607" s="76"/>
      <c r="HA607" s="76"/>
      <c r="HB607" s="76"/>
      <c r="HC607" s="76"/>
      <c r="HD607" s="76"/>
      <c r="HE607" s="76"/>
      <c r="HF607" s="76"/>
      <c r="HG607" s="76"/>
      <c r="HH607" s="76"/>
      <c r="HI607" s="76"/>
      <c r="HJ607" s="76"/>
      <c r="HK607" s="76"/>
      <c r="HL607" s="76"/>
      <c r="HM607" s="76"/>
      <c r="HN607" s="76"/>
      <c r="HO607" s="76"/>
      <c r="HP607" s="76"/>
      <c r="HQ607" s="76"/>
      <c r="HR607" s="76"/>
      <c r="HS607" s="76"/>
      <c r="HT607" s="76"/>
      <c r="HU607" s="76"/>
      <c r="HV607" s="76"/>
      <c r="HW607" s="76"/>
      <c r="HX607" s="76"/>
      <c r="HY607" s="76"/>
      <c r="HZ607" s="76"/>
      <c r="IA607" s="76"/>
      <c r="IB607" s="76"/>
      <c r="IC607" s="76"/>
      <c r="ID607" s="76"/>
      <c r="IE607" s="76"/>
      <c r="IF607" s="76"/>
      <c r="IG607" s="76"/>
      <c r="IH607" s="76"/>
      <c r="II607" s="76"/>
      <c r="IJ607" s="76"/>
      <c r="IK607" s="76"/>
    </row>
    <row r="608" spans="1:245" s="125" customFormat="1">
      <c r="A608" s="19"/>
      <c r="B608" s="19"/>
      <c r="C608" s="19"/>
      <c r="D608" s="19"/>
      <c r="E608" s="89"/>
      <c r="F608" s="89"/>
      <c r="G608" s="19"/>
      <c r="H608" s="90"/>
      <c r="I608" s="90"/>
      <c r="J608" s="19"/>
      <c r="K608" s="19"/>
      <c r="L608" s="19"/>
      <c r="M608" s="19"/>
      <c r="N608" s="19"/>
      <c r="O608" s="19"/>
      <c r="P608" s="19"/>
      <c r="Q608" s="19"/>
      <c r="R608" s="141"/>
      <c r="S608" s="141"/>
      <c r="T608" s="141"/>
      <c r="U608" s="141"/>
      <c r="V608" s="141"/>
      <c r="W608" s="141"/>
      <c r="X608" s="141"/>
      <c r="Y608" s="141"/>
      <c r="Z608" s="19"/>
      <c r="AA608" s="601"/>
      <c r="AB608" s="601"/>
      <c r="AC608" s="118"/>
      <c r="AD608" s="118"/>
      <c r="AE608" s="118"/>
      <c r="AF608" s="118"/>
      <c r="AG608" s="118"/>
      <c r="AH608" s="118"/>
      <c r="AI608" s="118"/>
      <c r="AJ608" s="118"/>
      <c r="AK608" s="118"/>
      <c r="AL608" s="118"/>
      <c r="AM608" s="118"/>
      <c r="AN608" s="118"/>
      <c r="AO608" s="118"/>
      <c r="AP608" s="118"/>
      <c r="AQ608" s="118"/>
      <c r="AR608" s="118"/>
      <c r="AS608" s="118"/>
      <c r="AT608" s="118"/>
      <c r="AU608" s="601"/>
      <c r="AV608" s="601"/>
      <c r="AW608" s="118"/>
      <c r="AX608" s="118"/>
      <c r="AY608" s="118"/>
      <c r="AZ608" s="118"/>
      <c r="BA608" s="118"/>
      <c r="BB608" s="19"/>
      <c r="BC608" s="19"/>
      <c r="BQ608" s="12"/>
      <c r="BR608" s="12"/>
      <c r="BS608" s="12"/>
      <c r="BV608" s="76"/>
      <c r="BW608" s="76"/>
      <c r="BX608" s="76"/>
      <c r="BY608" s="76"/>
      <c r="BZ608" s="76"/>
      <c r="CA608" s="76"/>
      <c r="CB608" s="76"/>
      <c r="CC608" s="76"/>
      <c r="CD608" s="76"/>
      <c r="CE608" s="76"/>
      <c r="CF608" s="76"/>
      <c r="CG608" s="76"/>
      <c r="CH608" s="76"/>
      <c r="CI608" s="76"/>
      <c r="CJ608" s="76"/>
      <c r="CK608" s="76"/>
      <c r="CL608" s="76"/>
      <c r="CM608" s="76"/>
      <c r="CN608" s="76"/>
      <c r="CO608" s="76"/>
      <c r="CP608" s="76"/>
      <c r="CQ608" s="76"/>
      <c r="CR608" s="76"/>
      <c r="CS608" s="76"/>
      <c r="CT608" s="76"/>
      <c r="CU608" s="76"/>
      <c r="CV608" s="76"/>
      <c r="CW608" s="76"/>
      <c r="CX608" s="76"/>
      <c r="CY608" s="76"/>
      <c r="CZ608" s="76"/>
      <c r="DA608" s="76"/>
      <c r="DB608" s="76"/>
      <c r="DC608" s="76"/>
      <c r="DD608" s="76"/>
      <c r="DE608" s="76"/>
      <c r="DF608" s="76"/>
      <c r="DG608" s="76"/>
      <c r="DH608" s="76"/>
      <c r="DI608" s="76"/>
      <c r="DJ608" s="76"/>
      <c r="DK608" s="76"/>
      <c r="DL608" s="76"/>
      <c r="DM608" s="76"/>
      <c r="DN608" s="76"/>
      <c r="DO608" s="76"/>
      <c r="DP608" s="76"/>
      <c r="DQ608" s="76"/>
      <c r="DR608" s="76"/>
      <c r="DS608" s="76"/>
      <c r="DT608" s="76"/>
      <c r="DU608" s="76"/>
      <c r="DV608" s="76"/>
      <c r="DW608" s="76"/>
      <c r="DX608" s="76"/>
      <c r="DY608" s="76"/>
      <c r="DZ608" s="76"/>
      <c r="EA608" s="76"/>
      <c r="EB608" s="76"/>
      <c r="EC608" s="76"/>
      <c r="ED608" s="76"/>
      <c r="EE608" s="76"/>
      <c r="EF608" s="76"/>
      <c r="EG608" s="76"/>
      <c r="EH608" s="76"/>
      <c r="EI608" s="76"/>
      <c r="EJ608" s="76"/>
      <c r="EK608" s="76"/>
      <c r="EL608" s="76"/>
      <c r="EM608" s="76"/>
      <c r="EN608" s="76"/>
      <c r="EO608" s="76"/>
      <c r="EP608" s="76"/>
      <c r="EQ608" s="76"/>
      <c r="ER608" s="76"/>
      <c r="ES608" s="76"/>
      <c r="ET608" s="76"/>
      <c r="EU608" s="76"/>
      <c r="EV608" s="76"/>
      <c r="EW608" s="76"/>
      <c r="EX608" s="76"/>
      <c r="EY608" s="76"/>
      <c r="EZ608" s="76"/>
      <c r="FA608" s="76"/>
      <c r="FB608" s="76"/>
      <c r="FC608" s="76"/>
      <c r="FD608" s="76"/>
      <c r="FE608" s="76"/>
      <c r="FF608" s="76"/>
      <c r="FG608" s="76"/>
      <c r="FH608" s="76"/>
      <c r="FI608" s="76"/>
      <c r="FJ608" s="76"/>
      <c r="FK608" s="76"/>
      <c r="FL608" s="76"/>
      <c r="FM608" s="76"/>
      <c r="FN608" s="76"/>
      <c r="FO608" s="76"/>
      <c r="FP608" s="76"/>
      <c r="FQ608" s="76"/>
      <c r="FR608" s="76"/>
      <c r="FS608" s="76"/>
      <c r="FT608" s="76"/>
      <c r="FU608" s="76"/>
      <c r="FV608" s="76"/>
      <c r="FW608" s="76"/>
      <c r="FX608" s="76"/>
      <c r="FY608" s="76"/>
      <c r="FZ608" s="76"/>
      <c r="GA608" s="76"/>
      <c r="GB608" s="76"/>
      <c r="GC608" s="76"/>
      <c r="GD608" s="76"/>
      <c r="GE608" s="76"/>
      <c r="GF608" s="76"/>
      <c r="GG608" s="76"/>
      <c r="GH608" s="76"/>
      <c r="GI608" s="76"/>
      <c r="GJ608" s="76"/>
      <c r="GK608" s="76"/>
      <c r="GL608" s="76"/>
      <c r="GM608" s="76"/>
      <c r="GN608" s="76"/>
      <c r="GO608" s="76"/>
      <c r="GP608" s="76"/>
      <c r="GQ608" s="76"/>
      <c r="GR608" s="76"/>
      <c r="GS608" s="76"/>
      <c r="GT608" s="76"/>
      <c r="GU608" s="76"/>
      <c r="GV608" s="76"/>
      <c r="GW608" s="76"/>
      <c r="GX608" s="76"/>
      <c r="GY608" s="76"/>
      <c r="GZ608" s="76"/>
      <c r="HA608" s="76"/>
      <c r="HB608" s="76"/>
      <c r="HC608" s="76"/>
      <c r="HD608" s="76"/>
      <c r="HE608" s="76"/>
      <c r="HF608" s="76"/>
      <c r="HG608" s="76"/>
      <c r="HH608" s="76"/>
      <c r="HI608" s="76"/>
      <c r="HJ608" s="76"/>
      <c r="HK608" s="76"/>
      <c r="HL608" s="76"/>
      <c r="HM608" s="76"/>
      <c r="HN608" s="76"/>
      <c r="HO608" s="76"/>
      <c r="HP608" s="76"/>
      <c r="HQ608" s="76"/>
      <c r="HR608" s="76"/>
      <c r="HS608" s="76"/>
      <c r="HT608" s="76"/>
      <c r="HU608" s="76"/>
      <c r="HV608" s="76"/>
      <c r="HW608" s="76"/>
      <c r="HX608" s="76"/>
      <c r="HY608" s="76"/>
      <c r="HZ608" s="76"/>
      <c r="IA608" s="76"/>
      <c r="IB608" s="76"/>
      <c r="IC608" s="76"/>
      <c r="ID608" s="76"/>
      <c r="IE608" s="76"/>
      <c r="IF608" s="76"/>
      <c r="IG608" s="76"/>
      <c r="IH608" s="76"/>
      <c r="II608" s="76"/>
      <c r="IJ608" s="76"/>
      <c r="IK608" s="76"/>
    </row>
    <row r="609" spans="1:245" s="125" customFormat="1">
      <c r="A609" s="19"/>
      <c r="B609" s="19"/>
      <c r="C609" s="19"/>
      <c r="D609" s="19"/>
      <c r="E609" s="89"/>
      <c r="F609" s="89"/>
      <c r="G609" s="19"/>
      <c r="H609" s="90"/>
      <c r="I609" s="90"/>
      <c r="J609" s="19"/>
      <c r="K609" s="19"/>
      <c r="L609" s="19"/>
      <c r="M609" s="19"/>
      <c r="N609" s="19"/>
      <c r="O609" s="19"/>
      <c r="P609" s="19"/>
      <c r="Q609" s="19"/>
      <c r="R609" s="141"/>
      <c r="S609" s="141"/>
      <c r="T609" s="141"/>
      <c r="U609" s="141"/>
      <c r="V609" s="141"/>
      <c r="W609" s="141"/>
      <c r="X609" s="141"/>
      <c r="Y609" s="141"/>
      <c r="Z609" s="19"/>
      <c r="AA609" s="601"/>
      <c r="AB609" s="601"/>
      <c r="AC609" s="118"/>
      <c r="AD609" s="118"/>
      <c r="AE609" s="118"/>
      <c r="AF609" s="118"/>
      <c r="AG609" s="118"/>
      <c r="AH609" s="118"/>
      <c r="AI609" s="118"/>
      <c r="AJ609" s="118"/>
      <c r="AK609" s="118"/>
      <c r="AL609" s="118"/>
      <c r="AM609" s="118"/>
      <c r="AN609" s="118"/>
      <c r="AO609" s="118"/>
      <c r="AP609" s="118"/>
      <c r="AQ609" s="118"/>
      <c r="AR609" s="118"/>
      <c r="AS609" s="118"/>
      <c r="AT609" s="118"/>
      <c r="AU609" s="601"/>
      <c r="AV609" s="601"/>
      <c r="AW609" s="118"/>
      <c r="AX609" s="118"/>
      <c r="AY609" s="118"/>
      <c r="AZ609" s="118"/>
      <c r="BA609" s="118"/>
      <c r="BB609" s="19"/>
      <c r="BC609" s="19"/>
      <c r="BQ609" s="12"/>
      <c r="BR609" s="12"/>
      <c r="BS609" s="12"/>
      <c r="BV609" s="76"/>
      <c r="BW609" s="76"/>
      <c r="BX609" s="76"/>
      <c r="BY609" s="76"/>
      <c r="BZ609" s="76"/>
      <c r="CA609" s="76"/>
      <c r="CB609" s="76"/>
      <c r="CC609" s="76"/>
      <c r="CD609" s="76"/>
      <c r="CE609" s="76"/>
      <c r="CF609" s="76"/>
      <c r="CG609" s="76"/>
      <c r="CH609" s="76"/>
      <c r="CI609" s="76"/>
      <c r="CJ609" s="76"/>
      <c r="CK609" s="76"/>
      <c r="CL609" s="76"/>
      <c r="CM609" s="76"/>
      <c r="CN609" s="76"/>
      <c r="CO609" s="76"/>
      <c r="CP609" s="76"/>
      <c r="CQ609" s="76"/>
      <c r="CR609" s="76"/>
      <c r="CS609" s="76"/>
      <c r="CT609" s="76"/>
      <c r="CU609" s="76"/>
      <c r="CV609" s="76"/>
      <c r="CW609" s="76"/>
      <c r="CX609" s="76"/>
      <c r="CY609" s="76"/>
      <c r="CZ609" s="76"/>
      <c r="DA609" s="76"/>
      <c r="DB609" s="76"/>
      <c r="DC609" s="76"/>
      <c r="DD609" s="76"/>
      <c r="DE609" s="76"/>
      <c r="DF609" s="76"/>
      <c r="DG609" s="76"/>
      <c r="DH609" s="76"/>
      <c r="DI609" s="76"/>
      <c r="DJ609" s="76"/>
      <c r="DK609" s="76"/>
      <c r="DL609" s="76"/>
      <c r="DM609" s="76"/>
      <c r="DN609" s="76"/>
      <c r="DO609" s="76"/>
      <c r="DP609" s="76"/>
      <c r="DQ609" s="76"/>
      <c r="DR609" s="76"/>
      <c r="DS609" s="76"/>
      <c r="DT609" s="76"/>
      <c r="DU609" s="76"/>
      <c r="DV609" s="76"/>
      <c r="DW609" s="76"/>
      <c r="DX609" s="76"/>
      <c r="DY609" s="76"/>
      <c r="DZ609" s="76"/>
      <c r="EA609" s="76"/>
      <c r="EB609" s="76"/>
      <c r="EC609" s="76"/>
      <c r="ED609" s="76"/>
      <c r="EE609" s="76"/>
      <c r="EF609" s="76"/>
      <c r="EG609" s="76"/>
      <c r="EH609" s="76"/>
      <c r="EI609" s="76"/>
      <c r="EJ609" s="76"/>
      <c r="EK609" s="76"/>
      <c r="EL609" s="76"/>
      <c r="EM609" s="76"/>
      <c r="EN609" s="76"/>
      <c r="EO609" s="76"/>
      <c r="EP609" s="76"/>
      <c r="EQ609" s="76"/>
      <c r="ER609" s="76"/>
      <c r="ES609" s="76"/>
      <c r="ET609" s="76"/>
      <c r="EU609" s="76"/>
      <c r="EV609" s="76"/>
      <c r="EW609" s="76"/>
      <c r="EX609" s="76"/>
      <c r="EY609" s="76"/>
      <c r="EZ609" s="76"/>
      <c r="FA609" s="76"/>
      <c r="FB609" s="76"/>
      <c r="FC609" s="76"/>
      <c r="FD609" s="76"/>
      <c r="FE609" s="76"/>
      <c r="FF609" s="76"/>
      <c r="FG609" s="76"/>
      <c r="FH609" s="76"/>
      <c r="FI609" s="76"/>
      <c r="FJ609" s="76"/>
      <c r="FK609" s="76"/>
      <c r="FL609" s="76"/>
      <c r="FM609" s="76"/>
      <c r="FN609" s="76"/>
      <c r="FO609" s="76"/>
      <c r="FP609" s="76"/>
      <c r="FQ609" s="76"/>
      <c r="FR609" s="76"/>
      <c r="FS609" s="76"/>
      <c r="FT609" s="76"/>
      <c r="FU609" s="76"/>
      <c r="FV609" s="76"/>
      <c r="FW609" s="76"/>
      <c r="FX609" s="76"/>
      <c r="FY609" s="76"/>
      <c r="FZ609" s="76"/>
      <c r="GA609" s="76"/>
      <c r="GB609" s="76"/>
      <c r="GC609" s="76"/>
      <c r="GD609" s="76"/>
      <c r="GE609" s="76"/>
      <c r="GF609" s="76"/>
      <c r="GG609" s="76"/>
      <c r="GH609" s="76"/>
      <c r="GI609" s="76"/>
      <c r="GJ609" s="76"/>
      <c r="GK609" s="76"/>
      <c r="GL609" s="76"/>
      <c r="GM609" s="76"/>
      <c r="GN609" s="76"/>
      <c r="GO609" s="76"/>
      <c r="GP609" s="76"/>
      <c r="GQ609" s="76"/>
      <c r="GR609" s="76"/>
      <c r="GS609" s="76"/>
      <c r="GT609" s="76"/>
      <c r="GU609" s="76"/>
      <c r="GV609" s="76"/>
      <c r="GW609" s="76"/>
      <c r="GX609" s="76"/>
      <c r="GY609" s="76"/>
      <c r="GZ609" s="76"/>
      <c r="HA609" s="76"/>
      <c r="HB609" s="76"/>
      <c r="HC609" s="76"/>
      <c r="HD609" s="76"/>
      <c r="HE609" s="76"/>
      <c r="HF609" s="76"/>
      <c r="HG609" s="76"/>
      <c r="HH609" s="76"/>
      <c r="HI609" s="76"/>
      <c r="HJ609" s="76"/>
      <c r="HK609" s="76"/>
      <c r="HL609" s="76"/>
      <c r="HM609" s="76"/>
      <c r="HN609" s="76"/>
      <c r="HO609" s="76"/>
      <c r="HP609" s="76"/>
      <c r="HQ609" s="76"/>
      <c r="HR609" s="76"/>
      <c r="HS609" s="76"/>
      <c r="HT609" s="76"/>
      <c r="HU609" s="76"/>
      <c r="HV609" s="76"/>
      <c r="HW609" s="76"/>
      <c r="HX609" s="76"/>
      <c r="HY609" s="76"/>
      <c r="HZ609" s="76"/>
      <c r="IA609" s="76"/>
      <c r="IB609" s="76"/>
      <c r="IC609" s="76"/>
      <c r="ID609" s="76"/>
      <c r="IE609" s="76"/>
      <c r="IF609" s="76"/>
      <c r="IG609" s="76"/>
      <c r="IH609" s="76"/>
      <c r="II609" s="76"/>
      <c r="IJ609" s="76"/>
      <c r="IK609" s="76"/>
    </row>
    <row r="610" spans="1:245" s="125" customFormat="1">
      <c r="A610" s="19"/>
      <c r="B610" s="19"/>
      <c r="C610" s="19"/>
      <c r="D610" s="19"/>
      <c r="E610" s="89"/>
      <c r="F610" s="89"/>
      <c r="G610" s="19"/>
      <c r="H610" s="90"/>
      <c r="I610" s="90"/>
      <c r="J610" s="19"/>
      <c r="K610" s="19"/>
      <c r="L610" s="19"/>
      <c r="M610" s="19"/>
      <c r="N610" s="19"/>
      <c r="O610" s="19"/>
      <c r="P610" s="19"/>
      <c r="Q610" s="19"/>
      <c r="R610" s="141"/>
      <c r="S610" s="141"/>
      <c r="T610" s="141"/>
      <c r="U610" s="141"/>
      <c r="V610" s="141"/>
      <c r="W610" s="141"/>
      <c r="X610" s="141"/>
      <c r="Y610" s="141"/>
      <c r="Z610" s="19"/>
      <c r="AA610" s="601"/>
      <c r="AB610" s="601"/>
      <c r="AC610" s="118"/>
      <c r="AD610" s="118"/>
      <c r="AE610" s="118"/>
      <c r="AF610" s="118"/>
      <c r="AG610" s="118"/>
      <c r="AH610" s="118"/>
      <c r="AI610" s="118"/>
      <c r="AJ610" s="118"/>
      <c r="AK610" s="118"/>
      <c r="AL610" s="118"/>
      <c r="AM610" s="118"/>
      <c r="AN610" s="118"/>
      <c r="AO610" s="118"/>
      <c r="AP610" s="118"/>
      <c r="AQ610" s="118"/>
      <c r="AR610" s="118"/>
      <c r="AS610" s="118"/>
      <c r="AT610" s="118"/>
      <c r="AU610" s="601"/>
      <c r="AV610" s="601"/>
      <c r="AW610" s="118"/>
      <c r="AX610" s="118"/>
      <c r="AY610" s="118"/>
      <c r="AZ610" s="118"/>
      <c r="BA610" s="118"/>
      <c r="BB610" s="19"/>
      <c r="BC610" s="19"/>
      <c r="BQ610" s="12"/>
      <c r="BR610" s="12"/>
      <c r="BS610" s="12"/>
      <c r="BV610" s="76"/>
      <c r="BW610" s="76"/>
      <c r="BX610" s="76"/>
      <c r="BY610" s="76"/>
      <c r="BZ610" s="76"/>
      <c r="CA610" s="76"/>
      <c r="CB610" s="76"/>
      <c r="CC610" s="76"/>
      <c r="CD610" s="76"/>
      <c r="CE610" s="76"/>
      <c r="CF610" s="76"/>
      <c r="CG610" s="76"/>
      <c r="CH610" s="76"/>
      <c r="CI610" s="76"/>
      <c r="CJ610" s="76"/>
      <c r="CK610" s="76"/>
      <c r="CL610" s="76"/>
      <c r="CM610" s="76"/>
      <c r="CN610" s="76"/>
      <c r="CO610" s="76"/>
      <c r="CP610" s="76"/>
      <c r="CQ610" s="76"/>
      <c r="CR610" s="76"/>
      <c r="CS610" s="76"/>
      <c r="CT610" s="76"/>
      <c r="CU610" s="76"/>
      <c r="CV610" s="76"/>
      <c r="CW610" s="76"/>
      <c r="CX610" s="76"/>
      <c r="CY610" s="76"/>
      <c r="CZ610" s="76"/>
      <c r="DA610" s="76"/>
      <c r="DB610" s="76"/>
      <c r="DC610" s="76"/>
      <c r="DD610" s="76"/>
      <c r="DE610" s="76"/>
      <c r="DF610" s="76"/>
      <c r="DG610" s="76"/>
      <c r="DH610" s="76"/>
      <c r="DI610" s="76"/>
      <c r="DJ610" s="76"/>
      <c r="DK610" s="76"/>
      <c r="DL610" s="76"/>
      <c r="DM610" s="76"/>
      <c r="DN610" s="76"/>
      <c r="DO610" s="76"/>
      <c r="DP610" s="76"/>
      <c r="DQ610" s="76"/>
      <c r="DR610" s="76"/>
      <c r="DS610" s="76"/>
      <c r="DT610" s="76"/>
      <c r="DU610" s="76"/>
      <c r="DV610" s="76"/>
      <c r="DW610" s="76"/>
      <c r="DX610" s="76"/>
      <c r="DY610" s="76"/>
      <c r="DZ610" s="76"/>
      <c r="EA610" s="76"/>
      <c r="EB610" s="76"/>
      <c r="EC610" s="76"/>
      <c r="ED610" s="76"/>
      <c r="EE610" s="76"/>
      <c r="EF610" s="76"/>
      <c r="EG610" s="76"/>
      <c r="EH610" s="76"/>
      <c r="EI610" s="76"/>
      <c r="EJ610" s="76"/>
      <c r="EK610" s="76"/>
      <c r="EL610" s="76"/>
      <c r="EM610" s="76"/>
      <c r="EN610" s="76"/>
      <c r="EO610" s="76"/>
      <c r="EP610" s="76"/>
      <c r="EQ610" s="76"/>
      <c r="ER610" s="76"/>
      <c r="ES610" s="76"/>
      <c r="ET610" s="76"/>
      <c r="EU610" s="76"/>
      <c r="EV610" s="76"/>
      <c r="EW610" s="76"/>
      <c r="EX610" s="76"/>
      <c r="EY610" s="76"/>
      <c r="EZ610" s="76"/>
      <c r="FA610" s="76"/>
      <c r="FB610" s="76"/>
      <c r="FC610" s="76"/>
      <c r="FD610" s="76"/>
      <c r="FE610" s="76"/>
      <c r="FF610" s="76"/>
      <c r="FG610" s="76"/>
      <c r="FH610" s="76"/>
      <c r="FI610" s="76"/>
      <c r="FJ610" s="76"/>
      <c r="FK610" s="76"/>
      <c r="FL610" s="76"/>
      <c r="FM610" s="76"/>
      <c r="FN610" s="76"/>
      <c r="FO610" s="76"/>
      <c r="FP610" s="76"/>
      <c r="FQ610" s="76"/>
      <c r="FR610" s="76"/>
      <c r="FS610" s="76"/>
      <c r="FT610" s="76"/>
      <c r="FU610" s="76"/>
      <c r="FV610" s="76"/>
      <c r="FW610" s="76"/>
      <c r="FX610" s="76"/>
      <c r="FY610" s="76"/>
      <c r="FZ610" s="76"/>
      <c r="GA610" s="76"/>
      <c r="GB610" s="76"/>
      <c r="GC610" s="76"/>
      <c r="GD610" s="76"/>
      <c r="GE610" s="76"/>
      <c r="GF610" s="76"/>
      <c r="GG610" s="76"/>
      <c r="GH610" s="76"/>
      <c r="GI610" s="76"/>
      <c r="GJ610" s="76"/>
      <c r="GK610" s="76"/>
      <c r="GL610" s="76"/>
      <c r="GM610" s="76"/>
      <c r="GN610" s="76"/>
      <c r="GO610" s="76"/>
      <c r="GP610" s="76"/>
      <c r="GQ610" s="76"/>
      <c r="GR610" s="76"/>
      <c r="GS610" s="76"/>
      <c r="GT610" s="76"/>
      <c r="GU610" s="76"/>
      <c r="GV610" s="76"/>
      <c r="GW610" s="76"/>
      <c r="GX610" s="76"/>
      <c r="GY610" s="76"/>
      <c r="GZ610" s="76"/>
      <c r="HA610" s="76"/>
      <c r="HB610" s="76"/>
      <c r="HC610" s="76"/>
      <c r="HD610" s="76"/>
      <c r="HE610" s="76"/>
      <c r="HF610" s="76"/>
      <c r="HG610" s="76"/>
      <c r="HH610" s="76"/>
      <c r="HI610" s="76"/>
      <c r="HJ610" s="76"/>
      <c r="HK610" s="76"/>
      <c r="HL610" s="76"/>
      <c r="HM610" s="76"/>
      <c r="HN610" s="76"/>
      <c r="HO610" s="76"/>
      <c r="HP610" s="76"/>
      <c r="HQ610" s="76"/>
      <c r="HR610" s="76"/>
      <c r="HS610" s="76"/>
      <c r="HT610" s="76"/>
      <c r="HU610" s="76"/>
      <c r="HV610" s="76"/>
      <c r="HW610" s="76"/>
      <c r="HX610" s="76"/>
      <c r="HY610" s="76"/>
      <c r="HZ610" s="76"/>
      <c r="IA610" s="76"/>
      <c r="IB610" s="76"/>
      <c r="IC610" s="76"/>
      <c r="ID610" s="76"/>
      <c r="IE610" s="76"/>
      <c r="IF610" s="76"/>
      <c r="IG610" s="76"/>
      <c r="IH610" s="76"/>
      <c r="II610" s="76"/>
      <c r="IJ610" s="76"/>
      <c r="IK610" s="76"/>
    </row>
    <row r="611" spans="1:245" s="125" customFormat="1">
      <c r="A611" s="19"/>
      <c r="B611" s="19"/>
      <c r="C611" s="19"/>
      <c r="D611" s="19"/>
      <c r="E611" s="89"/>
      <c r="F611" s="89"/>
      <c r="G611" s="19"/>
      <c r="H611" s="90"/>
      <c r="I611" s="90"/>
      <c r="J611" s="19"/>
      <c r="K611" s="19"/>
      <c r="L611" s="19"/>
      <c r="M611" s="19"/>
      <c r="N611" s="19"/>
      <c r="O611" s="19"/>
      <c r="P611" s="19"/>
      <c r="Q611" s="19"/>
      <c r="R611" s="141"/>
      <c r="S611" s="141"/>
      <c r="T611" s="141"/>
      <c r="U611" s="141"/>
      <c r="V611" s="141"/>
      <c r="W611" s="141"/>
      <c r="X611" s="141"/>
      <c r="Y611" s="141"/>
      <c r="Z611" s="19"/>
      <c r="AA611" s="601"/>
      <c r="AB611" s="601"/>
      <c r="AC611" s="118"/>
      <c r="AD611" s="118"/>
      <c r="AE611" s="118"/>
      <c r="AF611" s="118"/>
      <c r="AG611" s="118"/>
      <c r="AH611" s="118"/>
      <c r="AI611" s="118"/>
      <c r="AJ611" s="118"/>
      <c r="AK611" s="118"/>
      <c r="AL611" s="118"/>
      <c r="AM611" s="118"/>
      <c r="AN611" s="118"/>
      <c r="AO611" s="118"/>
      <c r="AP611" s="118"/>
      <c r="AQ611" s="118"/>
      <c r="AR611" s="118"/>
      <c r="AS611" s="118"/>
      <c r="AT611" s="118"/>
      <c r="AU611" s="601"/>
      <c r="AV611" s="601"/>
      <c r="AW611" s="118"/>
      <c r="AX611" s="118"/>
      <c r="AY611" s="118"/>
      <c r="AZ611" s="118"/>
      <c r="BA611" s="118"/>
      <c r="BB611" s="19"/>
      <c r="BC611" s="19"/>
      <c r="BQ611" s="12"/>
      <c r="BR611" s="12"/>
      <c r="BS611" s="12"/>
      <c r="BV611" s="76"/>
      <c r="BW611" s="76"/>
      <c r="BX611" s="76"/>
      <c r="BY611" s="76"/>
      <c r="BZ611" s="76"/>
      <c r="CA611" s="76"/>
      <c r="CB611" s="76"/>
      <c r="CC611" s="76"/>
      <c r="CD611" s="76"/>
      <c r="CE611" s="76"/>
      <c r="CF611" s="76"/>
      <c r="CG611" s="76"/>
      <c r="CH611" s="76"/>
      <c r="CI611" s="76"/>
      <c r="CJ611" s="76"/>
      <c r="CK611" s="76"/>
      <c r="CL611" s="76"/>
      <c r="CM611" s="76"/>
      <c r="CN611" s="76"/>
      <c r="CO611" s="76"/>
      <c r="CP611" s="76"/>
      <c r="CQ611" s="76"/>
      <c r="CR611" s="76"/>
      <c r="CS611" s="76"/>
      <c r="CT611" s="76"/>
      <c r="CU611" s="76"/>
      <c r="CV611" s="76"/>
      <c r="CW611" s="76"/>
      <c r="CX611" s="76"/>
      <c r="CY611" s="76"/>
      <c r="CZ611" s="76"/>
      <c r="DA611" s="76"/>
      <c r="DB611" s="76"/>
      <c r="DC611" s="76"/>
      <c r="DD611" s="76"/>
      <c r="DE611" s="76"/>
      <c r="DF611" s="76"/>
      <c r="DG611" s="76"/>
      <c r="DH611" s="76"/>
      <c r="DI611" s="76"/>
      <c r="DJ611" s="76"/>
      <c r="DK611" s="76"/>
      <c r="DL611" s="76"/>
      <c r="DM611" s="76"/>
      <c r="DN611" s="76"/>
      <c r="DO611" s="76"/>
      <c r="DP611" s="76"/>
      <c r="DQ611" s="76"/>
      <c r="DR611" s="76"/>
      <c r="DS611" s="76"/>
      <c r="DT611" s="76"/>
      <c r="DU611" s="76"/>
      <c r="DV611" s="76"/>
      <c r="DW611" s="76"/>
      <c r="DX611" s="76"/>
      <c r="DY611" s="76"/>
      <c r="DZ611" s="76"/>
      <c r="EA611" s="76"/>
      <c r="EB611" s="76"/>
      <c r="EC611" s="76"/>
      <c r="ED611" s="76"/>
      <c r="EE611" s="76"/>
      <c r="EF611" s="76"/>
      <c r="EG611" s="76"/>
      <c r="EH611" s="76"/>
      <c r="EI611" s="76"/>
      <c r="EJ611" s="76"/>
      <c r="EK611" s="76"/>
      <c r="EL611" s="76"/>
      <c r="EM611" s="76"/>
      <c r="EN611" s="76"/>
      <c r="EO611" s="76"/>
      <c r="EP611" s="76"/>
      <c r="EQ611" s="76"/>
      <c r="ER611" s="76"/>
      <c r="ES611" s="76"/>
      <c r="ET611" s="76"/>
      <c r="EU611" s="76"/>
      <c r="EV611" s="76"/>
      <c r="EW611" s="76"/>
      <c r="EX611" s="76"/>
      <c r="EY611" s="76"/>
      <c r="EZ611" s="76"/>
      <c r="FA611" s="76"/>
      <c r="FB611" s="76"/>
      <c r="FC611" s="76"/>
      <c r="FD611" s="76"/>
      <c r="FE611" s="76"/>
      <c r="FF611" s="76"/>
      <c r="FG611" s="76"/>
      <c r="FH611" s="76"/>
      <c r="FI611" s="76"/>
      <c r="FJ611" s="76"/>
      <c r="FK611" s="76"/>
      <c r="FL611" s="76"/>
      <c r="FM611" s="76"/>
      <c r="FN611" s="76"/>
      <c r="FO611" s="76"/>
      <c r="FP611" s="76"/>
      <c r="FQ611" s="76"/>
      <c r="FR611" s="76"/>
      <c r="FS611" s="76"/>
      <c r="FT611" s="76"/>
      <c r="FU611" s="76"/>
      <c r="FV611" s="76"/>
      <c r="FW611" s="76"/>
      <c r="FX611" s="76"/>
      <c r="FY611" s="76"/>
      <c r="FZ611" s="76"/>
      <c r="GA611" s="76"/>
      <c r="GB611" s="76"/>
      <c r="GC611" s="76"/>
      <c r="GD611" s="76"/>
      <c r="GE611" s="76"/>
      <c r="GF611" s="76"/>
      <c r="GG611" s="76"/>
      <c r="GH611" s="76"/>
      <c r="GI611" s="76"/>
      <c r="GJ611" s="76"/>
      <c r="GK611" s="76"/>
      <c r="GL611" s="76"/>
      <c r="GM611" s="76"/>
      <c r="GN611" s="76"/>
      <c r="GO611" s="76"/>
      <c r="GP611" s="76"/>
      <c r="GQ611" s="76"/>
      <c r="GR611" s="76"/>
      <c r="GS611" s="76"/>
      <c r="GT611" s="76"/>
      <c r="GU611" s="76"/>
      <c r="GV611" s="76"/>
      <c r="GW611" s="76"/>
      <c r="GX611" s="76"/>
      <c r="GY611" s="76"/>
      <c r="GZ611" s="76"/>
      <c r="HA611" s="76"/>
      <c r="HB611" s="76"/>
      <c r="HC611" s="76"/>
      <c r="HD611" s="76"/>
      <c r="HE611" s="76"/>
      <c r="HF611" s="76"/>
      <c r="HG611" s="76"/>
      <c r="HH611" s="76"/>
      <c r="HI611" s="76"/>
      <c r="HJ611" s="76"/>
      <c r="HK611" s="76"/>
      <c r="HL611" s="76"/>
      <c r="HM611" s="76"/>
      <c r="HN611" s="76"/>
      <c r="HO611" s="76"/>
      <c r="HP611" s="76"/>
      <c r="HQ611" s="76"/>
      <c r="HR611" s="76"/>
      <c r="HS611" s="76"/>
      <c r="HT611" s="76"/>
      <c r="HU611" s="76"/>
      <c r="HV611" s="76"/>
      <c r="HW611" s="76"/>
      <c r="HX611" s="76"/>
      <c r="HY611" s="76"/>
      <c r="HZ611" s="76"/>
      <c r="IA611" s="76"/>
      <c r="IB611" s="76"/>
      <c r="IC611" s="76"/>
      <c r="ID611" s="76"/>
      <c r="IE611" s="76"/>
      <c r="IF611" s="76"/>
      <c r="IG611" s="76"/>
      <c r="IH611" s="76"/>
      <c r="II611" s="76"/>
      <c r="IJ611" s="76"/>
      <c r="IK611" s="76"/>
    </row>
    <row r="612" spans="1:245" s="125" customFormat="1">
      <c r="A612" s="19"/>
      <c r="B612" s="19"/>
      <c r="C612" s="19"/>
      <c r="D612" s="19"/>
      <c r="E612" s="89"/>
      <c r="F612" s="89"/>
      <c r="G612" s="19"/>
      <c r="H612" s="90"/>
      <c r="I612" s="90"/>
      <c r="J612" s="19"/>
      <c r="K612" s="19"/>
      <c r="L612" s="19"/>
      <c r="M612" s="19"/>
      <c r="N612" s="19"/>
      <c r="O612" s="19"/>
      <c r="P612" s="19"/>
      <c r="Q612" s="19"/>
      <c r="R612" s="141"/>
      <c r="S612" s="141"/>
      <c r="T612" s="141"/>
      <c r="U612" s="141"/>
      <c r="V612" s="141"/>
      <c r="W612" s="141"/>
      <c r="X612" s="141"/>
      <c r="Y612" s="141"/>
      <c r="Z612" s="19"/>
      <c r="AA612" s="601"/>
      <c r="AB612" s="601"/>
      <c r="AC612" s="118"/>
      <c r="AD612" s="118"/>
      <c r="AE612" s="118"/>
      <c r="AF612" s="118"/>
      <c r="AG612" s="118"/>
      <c r="AH612" s="118"/>
      <c r="AI612" s="118"/>
      <c r="AJ612" s="118"/>
      <c r="AK612" s="118"/>
      <c r="AL612" s="118"/>
      <c r="AM612" s="118"/>
      <c r="AN612" s="118"/>
      <c r="AO612" s="118"/>
      <c r="AP612" s="118"/>
      <c r="AQ612" s="118"/>
      <c r="AR612" s="118"/>
      <c r="AS612" s="118"/>
      <c r="AT612" s="118"/>
      <c r="AU612" s="430"/>
      <c r="AV612" s="430"/>
      <c r="AW612" s="118"/>
      <c r="AX612" s="118"/>
      <c r="AY612" s="118"/>
      <c r="AZ612" s="118"/>
      <c r="BA612" s="118"/>
      <c r="BB612" s="19"/>
      <c r="BC612" s="19"/>
      <c r="BQ612" s="12"/>
      <c r="BR612" s="12"/>
      <c r="BS612" s="12"/>
      <c r="BV612" s="76"/>
      <c r="BW612" s="76"/>
      <c r="BX612" s="76"/>
      <c r="BY612" s="76"/>
      <c r="BZ612" s="76"/>
      <c r="CA612" s="76"/>
      <c r="CB612" s="76"/>
      <c r="CC612" s="76"/>
      <c r="CD612" s="76"/>
      <c r="CE612" s="76"/>
      <c r="CF612" s="76"/>
      <c r="CG612" s="76"/>
      <c r="CH612" s="76"/>
      <c r="CI612" s="76"/>
      <c r="CJ612" s="76"/>
      <c r="CK612" s="76"/>
      <c r="CL612" s="76"/>
      <c r="CM612" s="76"/>
      <c r="CN612" s="76"/>
      <c r="CO612" s="76"/>
      <c r="CP612" s="76"/>
      <c r="CQ612" s="76"/>
      <c r="CR612" s="76"/>
      <c r="CS612" s="76"/>
      <c r="CT612" s="76"/>
      <c r="CU612" s="76"/>
      <c r="CV612" s="76"/>
      <c r="CW612" s="76"/>
      <c r="CX612" s="76"/>
      <c r="CY612" s="76"/>
      <c r="CZ612" s="76"/>
      <c r="DA612" s="76"/>
      <c r="DB612" s="76"/>
      <c r="DC612" s="76"/>
      <c r="DD612" s="76"/>
      <c r="DE612" s="76"/>
      <c r="DF612" s="76"/>
      <c r="DG612" s="76"/>
      <c r="DH612" s="76"/>
      <c r="DI612" s="76"/>
      <c r="DJ612" s="76"/>
      <c r="DK612" s="76"/>
      <c r="DL612" s="76"/>
      <c r="DM612" s="76"/>
      <c r="DN612" s="76"/>
      <c r="DO612" s="76"/>
      <c r="DP612" s="76"/>
      <c r="DQ612" s="76"/>
      <c r="DR612" s="76"/>
      <c r="DS612" s="76"/>
      <c r="DT612" s="76"/>
      <c r="DU612" s="76"/>
      <c r="DV612" s="76"/>
      <c r="DW612" s="76"/>
      <c r="DX612" s="76"/>
      <c r="DY612" s="76"/>
      <c r="DZ612" s="76"/>
      <c r="EA612" s="76"/>
      <c r="EB612" s="76"/>
      <c r="EC612" s="76"/>
      <c r="ED612" s="76"/>
      <c r="EE612" s="76"/>
      <c r="EF612" s="76"/>
      <c r="EG612" s="76"/>
      <c r="EH612" s="76"/>
      <c r="EI612" s="76"/>
      <c r="EJ612" s="76"/>
      <c r="EK612" s="76"/>
      <c r="EL612" s="76"/>
      <c r="EM612" s="76"/>
      <c r="EN612" s="76"/>
      <c r="EO612" s="76"/>
      <c r="EP612" s="76"/>
      <c r="EQ612" s="76"/>
      <c r="ER612" s="76"/>
      <c r="ES612" s="76"/>
      <c r="ET612" s="76"/>
      <c r="EU612" s="76"/>
      <c r="EV612" s="76"/>
      <c r="EW612" s="76"/>
      <c r="EX612" s="76"/>
      <c r="EY612" s="76"/>
      <c r="EZ612" s="76"/>
      <c r="FA612" s="76"/>
      <c r="FB612" s="76"/>
      <c r="FC612" s="76"/>
      <c r="FD612" s="76"/>
      <c r="FE612" s="76"/>
      <c r="FF612" s="76"/>
      <c r="FG612" s="76"/>
      <c r="FH612" s="76"/>
      <c r="FI612" s="76"/>
      <c r="FJ612" s="76"/>
      <c r="FK612" s="76"/>
      <c r="FL612" s="76"/>
      <c r="FM612" s="76"/>
      <c r="FN612" s="76"/>
      <c r="FO612" s="76"/>
      <c r="FP612" s="76"/>
      <c r="FQ612" s="76"/>
      <c r="FR612" s="76"/>
      <c r="FS612" s="76"/>
      <c r="FT612" s="76"/>
      <c r="FU612" s="76"/>
      <c r="FV612" s="76"/>
      <c r="FW612" s="76"/>
      <c r="FX612" s="76"/>
      <c r="FY612" s="76"/>
      <c r="FZ612" s="76"/>
      <c r="GA612" s="76"/>
      <c r="GB612" s="76"/>
      <c r="GC612" s="76"/>
      <c r="GD612" s="76"/>
      <c r="GE612" s="76"/>
      <c r="GF612" s="76"/>
      <c r="GG612" s="76"/>
      <c r="GH612" s="76"/>
      <c r="GI612" s="76"/>
      <c r="GJ612" s="76"/>
      <c r="GK612" s="76"/>
      <c r="GL612" s="76"/>
      <c r="GM612" s="76"/>
      <c r="GN612" s="76"/>
      <c r="GO612" s="76"/>
      <c r="GP612" s="76"/>
      <c r="GQ612" s="76"/>
      <c r="GR612" s="76"/>
      <c r="GS612" s="76"/>
      <c r="GT612" s="76"/>
      <c r="GU612" s="76"/>
      <c r="GV612" s="76"/>
      <c r="GW612" s="76"/>
      <c r="GX612" s="76"/>
      <c r="GY612" s="76"/>
      <c r="GZ612" s="76"/>
      <c r="HA612" s="76"/>
      <c r="HB612" s="76"/>
      <c r="HC612" s="76"/>
      <c r="HD612" s="76"/>
      <c r="HE612" s="76"/>
      <c r="HF612" s="76"/>
      <c r="HG612" s="76"/>
      <c r="HH612" s="76"/>
      <c r="HI612" s="76"/>
      <c r="HJ612" s="76"/>
      <c r="HK612" s="76"/>
      <c r="HL612" s="76"/>
      <c r="HM612" s="76"/>
      <c r="HN612" s="76"/>
      <c r="HO612" s="76"/>
      <c r="HP612" s="76"/>
      <c r="HQ612" s="76"/>
      <c r="HR612" s="76"/>
      <c r="HS612" s="76"/>
      <c r="HT612" s="76"/>
      <c r="HU612" s="76"/>
      <c r="HV612" s="76"/>
      <c r="HW612" s="76"/>
      <c r="HX612" s="76"/>
      <c r="HY612" s="76"/>
      <c r="HZ612" s="76"/>
      <c r="IA612" s="76"/>
      <c r="IB612" s="76"/>
      <c r="IC612" s="76"/>
      <c r="ID612" s="76"/>
      <c r="IE612" s="76"/>
      <c r="IF612" s="76"/>
      <c r="IG612" s="76"/>
      <c r="IH612" s="76"/>
      <c r="II612" s="76"/>
      <c r="IJ612" s="76"/>
      <c r="IK612" s="76"/>
    </row>
    <row r="613" spans="1:245" s="125" customFormat="1">
      <c r="A613" s="19"/>
      <c r="B613" s="19"/>
      <c r="C613" s="19"/>
      <c r="D613" s="19"/>
      <c r="E613" s="89"/>
      <c r="F613" s="89"/>
      <c r="G613" s="19"/>
      <c r="H613" s="90"/>
      <c r="I613" s="90"/>
      <c r="J613" s="19"/>
      <c r="K613" s="19"/>
      <c r="L613" s="19"/>
      <c r="M613" s="19"/>
      <c r="N613" s="19"/>
      <c r="O613" s="19"/>
      <c r="P613" s="19"/>
      <c r="Q613" s="19"/>
      <c r="R613" s="141"/>
      <c r="S613" s="141"/>
      <c r="T613" s="141"/>
      <c r="U613" s="141"/>
      <c r="V613" s="141"/>
      <c r="W613" s="141"/>
      <c r="X613" s="141"/>
      <c r="Y613" s="141"/>
      <c r="Z613" s="19"/>
      <c r="AA613" s="430"/>
      <c r="AB613" s="430"/>
      <c r="AC613" s="118"/>
      <c r="AD613" s="118"/>
      <c r="AE613" s="118"/>
      <c r="AF613" s="118"/>
      <c r="AG613" s="118"/>
      <c r="AH613" s="118"/>
      <c r="AI613" s="118"/>
      <c r="AJ613" s="118"/>
      <c r="AK613" s="118"/>
      <c r="AL613" s="118"/>
      <c r="AM613" s="118"/>
      <c r="AN613" s="118"/>
      <c r="AO613" s="118"/>
      <c r="AP613" s="118"/>
      <c r="AQ613" s="118"/>
      <c r="AR613" s="118"/>
      <c r="AS613" s="118"/>
      <c r="AT613" s="118"/>
      <c r="AU613" s="430"/>
      <c r="AV613" s="430"/>
      <c r="AW613" s="118"/>
      <c r="AX613" s="118"/>
      <c r="AY613" s="118"/>
      <c r="AZ613" s="118"/>
      <c r="BA613" s="118"/>
      <c r="BB613" s="19"/>
      <c r="BC613" s="19"/>
      <c r="BQ613" s="12"/>
      <c r="BR613" s="12"/>
      <c r="BS613" s="12"/>
      <c r="BV613" s="76"/>
      <c r="BW613" s="76"/>
      <c r="BX613" s="76"/>
      <c r="BY613" s="76"/>
      <c r="BZ613" s="76"/>
      <c r="CA613" s="76"/>
      <c r="CB613" s="76"/>
      <c r="CC613" s="76"/>
      <c r="CD613" s="76"/>
      <c r="CE613" s="76"/>
      <c r="CF613" s="76"/>
      <c r="CG613" s="76"/>
      <c r="CH613" s="76"/>
      <c r="CI613" s="76"/>
      <c r="CJ613" s="76"/>
      <c r="CK613" s="76"/>
      <c r="CL613" s="76"/>
      <c r="CM613" s="76"/>
      <c r="CN613" s="76"/>
      <c r="CO613" s="76"/>
      <c r="CP613" s="76"/>
      <c r="CQ613" s="76"/>
      <c r="CR613" s="76"/>
      <c r="CS613" s="76"/>
      <c r="CT613" s="76"/>
      <c r="CU613" s="76"/>
      <c r="CV613" s="76"/>
      <c r="CW613" s="76"/>
      <c r="CX613" s="76"/>
      <c r="CY613" s="76"/>
      <c r="CZ613" s="76"/>
      <c r="DA613" s="76"/>
      <c r="DB613" s="76"/>
      <c r="DC613" s="76"/>
      <c r="DD613" s="76"/>
      <c r="DE613" s="76"/>
      <c r="DF613" s="76"/>
      <c r="DG613" s="76"/>
      <c r="DH613" s="76"/>
      <c r="DI613" s="76"/>
      <c r="DJ613" s="76"/>
      <c r="DK613" s="76"/>
      <c r="DL613" s="76"/>
      <c r="DM613" s="76"/>
      <c r="DN613" s="76"/>
      <c r="DO613" s="76"/>
      <c r="DP613" s="76"/>
      <c r="DQ613" s="76"/>
      <c r="DR613" s="76"/>
      <c r="DS613" s="76"/>
      <c r="DT613" s="76"/>
      <c r="DU613" s="76"/>
      <c r="DV613" s="76"/>
      <c r="DW613" s="76"/>
      <c r="DX613" s="76"/>
      <c r="DY613" s="76"/>
      <c r="DZ613" s="76"/>
      <c r="EA613" s="76"/>
      <c r="EB613" s="76"/>
      <c r="EC613" s="76"/>
      <c r="ED613" s="76"/>
      <c r="EE613" s="76"/>
      <c r="EF613" s="76"/>
      <c r="EG613" s="76"/>
      <c r="EH613" s="76"/>
      <c r="EI613" s="76"/>
      <c r="EJ613" s="76"/>
      <c r="EK613" s="76"/>
      <c r="EL613" s="76"/>
      <c r="EM613" s="76"/>
      <c r="EN613" s="76"/>
      <c r="EO613" s="76"/>
      <c r="EP613" s="76"/>
      <c r="EQ613" s="76"/>
      <c r="ER613" s="76"/>
      <c r="ES613" s="76"/>
      <c r="ET613" s="76"/>
      <c r="EU613" s="76"/>
      <c r="EV613" s="76"/>
      <c r="EW613" s="76"/>
      <c r="EX613" s="76"/>
      <c r="EY613" s="76"/>
      <c r="EZ613" s="76"/>
      <c r="FA613" s="76"/>
      <c r="FB613" s="76"/>
      <c r="FC613" s="76"/>
      <c r="FD613" s="76"/>
      <c r="FE613" s="76"/>
      <c r="FF613" s="76"/>
      <c r="FG613" s="76"/>
      <c r="FH613" s="76"/>
      <c r="FI613" s="76"/>
      <c r="FJ613" s="76"/>
      <c r="FK613" s="76"/>
      <c r="FL613" s="76"/>
      <c r="FM613" s="76"/>
      <c r="FN613" s="76"/>
      <c r="FO613" s="76"/>
      <c r="FP613" s="76"/>
      <c r="FQ613" s="76"/>
      <c r="FR613" s="76"/>
      <c r="FS613" s="76"/>
      <c r="FT613" s="76"/>
      <c r="FU613" s="76"/>
      <c r="FV613" s="76"/>
      <c r="FW613" s="76"/>
      <c r="FX613" s="76"/>
      <c r="FY613" s="76"/>
      <c r="FZ613" s="76"/>
      <c r="GA613" s="76"/>
      <c r="GB613" s="76"/>
      <c r="GC613" s="76"/>
      <c r="GD613" s="76"/>
      <c r="GE613" s="76"/>
      <c r="GF613" s="76"/>
      <c r="GG613" s="76"/>
      <c r="GH613" s="76"/>
      <c r="GI613" s="76"/>
      <c r="GJ613" s="76"/>
      <c r="GK613" s="76"/>
      <c r="GL613" s="76"/>
      <c r="GM613" s="76"/>
      <c r="GN613" s="76"/>
      <c r="GO613" s="76"/>
      <c r="GP613" s="76"/>
      <c r="GQ613" s="76"/>
      <c r="GR613" s="76"/>
      <c r="GS613" s="76"/>
      <c r="GT613" s="76"/>
      <c r="GU613" s="76"/>
      <c r="GV613" s="76"/>
      <c r="GW613" s="76"/>
      <c r="GX613" s="76"/>
      <c r="GY613" s="76"/>
      <c r="GZ613" s="76"/>
      <c r="HA613" s="76"/>
      <c r="HB613" s="76"/>
      <c r="HC613" s="76"/>
      <c r="HD613" s="76"/>
      <c r="HE613" s="76"/>
      <c r="HF613" s="76"/>
      <c r="HG613" s="76"/>
      <c r="HH613" s="76"/>
      <c r="HI613" s="76"/>
      <c r="HJ613" s="76"/>
      <c r="HK613" s="76"/>
      <c r="HL613" s="76"/>
      <c r="HM613" s="76"/>
      <c r="HN613" s="76"/>
      <c r="HO613" s="76"/>
      <c r="HP613" s="76"/>
      <c r="HQ613" s="76"/>
      <c r="HR613" s="76"/>
      <c r="HS613" s="76"/>
      <c r="HT613" s="76"/>
      <c r="HU613" s="76"/>
      <c r="HV613" s="76"/>
      <c r="HW613" s="76"/>
      <c r="HX613" s="76"/>
      <c r="HY613" s="76"/>
      <c r="HZ613" s="76"/>
      <c r="IA613" s="76"/>
      <c r="IB613" s="76"/>
      <c r="IC613" s="76"/>
      <c r="ID613" s="76"/>
      <c r="IE613" s="76"/>
      <c r="IF613" s="76"/>
      <c r="IG613" s="76"/>
      <c r="IH613" s="76"/>
      <c r="II613" s="76"/>
      <c r="IJ613" s="76"/>
      <c r="IK613" s="76"/>
    </row>
    <row r="614" spans="1:245" s="125" customFormat="1">
      <c r="A614" s="19"/>
      <c r="B614" s="19"/>
      <c r="C614" s="19"/>
      <c r="D614" s="19"/>
      <c r="E614" s="89"/>
      <c r="F614" s="89"/>
      <c r="G614" s="19"/>
      <c r="H614" s="90"/>
      <c r="I614" s="90"/>
      <c r="J614" s="19"/>
      <c r="K614" s="19"/>
      <c r="L614" s="19"/>
      <c r="M614" s="19"/>
      <c r="N614" s="19"/>
      <c r="O614" s="19"/>
      <c r="P614" s="19"/>
      <c r="Q614" s="19"/>
      <c r="R614" s="141"/>
      <c r="S614" s="141"/>
      <c r="T614" s="141"/>
      <c r="U614" s="141"/>
      <c r="V614" s="141"/>
      <c r="W614" s="141"/>
      <c r="X614" s="141"/>
      <c r="Y614" s="141"/>
      <c r="Z614" s="19"/>
      <c r="AA614" s="430"/>
      <c r="AB614" s="430"/>
      <c r="AC614" s="118"/>
      <c r="AD614" s="118"/>
      <c r="AE614" s="118"/>
      <c r="AF614" s="118"/>
      <c r="AG614" s="118"/>
      <c r="AH614" s="118"/>
      <c r="AI614" s="118"/>
      <c r="AJ614" s="118"/>
      <c r="AK614" s="118"/>
      <c r="AL614" s="118"/>
      <c r="AM614" s="118"/>
      <c r="AN614" s="118"/>
      <c r="AO614" s="118"/>
      <c r="AP614" s="118"/>
      <c r="AQ614" s="118"/>
      <c r="AR614" s="118"/>
      <c r="AS614" s="118"/>
      <c r="AT614" s="118"/>
      <c r="AU614" s="430"/>
      <c r="AV614" s="430"/>
      <c r="AW614" s="118"/>
      <c r="AX614" s="118"/>
      <c r="AY614" s="118"/>
      <c r="AZ614" s="118"/>
      <c r="BA614" s="118"/>
      <c r="BB614" s="19"/>
      <c r="BC614" s="19"/>
      <c r="BQ614" s="12"/>
      <c r="BR614" s="12"/>
      <c r="BS614" s="12"/>
      <c r="BV614" s="76"/>
      <c r="BW614" s="76"/>
      <c r="BX614" s="76"/>
      <c r="BY614" s="76"/>
      <c r="BZ614" s="76"/>
      <c r="CA614" s="76"/>
      <c r="CB614" s="76"/>
      <c r="CC614" s="76"/>
      <c r="CD614" s="76"/>
      <c r="CE614" s="76"/>
      <c r="CF614" s="76"/>
      <c r="CG614" s="76"/>
      <c r="CH614" s="76"/>
      <c r="CI614" s="76"/>
      <c r="CJ614" s="76"/>
      <c r="CK614" s="76"/>
      <c r="CL614" s="76"/>
      <c r="CM614" s="76"/>
      <c r="CN614" s="76"/>
      <c r="CO614" s="76"/>
      <c r="CP614" s="76"/>
      <c r="CQ614" s="76"/>
      <c r="CR614" s="76"/>
      <c r="CS614" s="76"/>
      <c r="CT614" s="76"/>
      <c r="CU614" s="76"/>
      <c r="CV614" s="76"/>
      <c r="CW614" s="76"/>
      <c r="CX614" s="76"/>
      <c r="CY614" s="76"/>
      <c r="CZ614" s="76"/>
      <c r="DA614" s="76"/>
      <c r="DB614" s="76"/>
      <c r="DC614" s="76"/>
      <c r="DD614" s="76"/>
      <c r="DE614" s="76"/>
      <c r="DF614" s="76"/>
      <c r="DG614" s="76"/>
      <c r="DH614" s="76"/>
      <c r="DI614" s="76"/>
      <c r="DJ614" s="76"/>
      <c r="DK614" s="76"/>
      <c r="DL614" s="76"/>
      <c r="DM614" s="76"/>
      <c r="DN614" s="76"/>
      <c r="DO614" s="76"/>
      <c r="DP614" s="76"/>
      <c r="DQ614" s="76"/>
      <c r="DR614" s="76"/>
      <c r="DS614" s="76"/>
      <c r="DT614" s="76"/>
      <c r="DU614" s="76"/>
      <c r="DV614" s="76"/>
      <c r="DW614" s="76"/>
      <c r="DX614" s="76"/>
      <c r="DY614" s="76"/>
      <c r="DZ614" s="76"/>
      <c r="EA614" s="76"/>
      <c r="EB614" s="76"/>
      <c r="EC614" s="76"/>
      <c r="ED614" s="76"/>
      <c r="EE614" s="76"/>
      <c r="EF614" s="76"/>
      <c r="EG614" s="76"/>
      <c r="EH614" s="76"/>
      <c r="EI614" s="76"/>
      <c r="EJ614" s="76"/>
      <c r="EK614" s="76"/>
      <c r="EL614" s="76"/>
      <c r="EM614" s="76"/>
      <c r="EN614" s="76"/>
      <c r="EO614" s="76"/>
      <c r="EP614" s="76"/>
      <c r="EQ614" s="76"/>
      <c r="ER614" s="76"/>
      <c r="ES614" s="76"/>
      <c r="ET614" s="76"/>
      <c r="EU614" s="76"/>
      <c r="EV614" s="76"/>
      <c r="EW614" s="76"/>
      <c r="EX614" s="76"/>
      <c r="EY614" s="76"/>
      <c r="EZ614" s="76"/>
      <c r="FA614" s="76"/>
      <c r="FB614" s="76"/>
      <c r="FC614" s="76"/>
      <c r="FD614" s="76"/>
      <c r="FE614" s="76"/>
      <c r="FF614" s="76"/>
      <c r="FG614" s="76"/>
      <c r="FH614" s="76"/>
      <c r="FI614" s="76"/>
      <c r="FJ614" s="76"/>
      <c r="FK614" s="76"/>
      <c r="FL614" s="76"/>
      <c r="FM614" s="76"/>
      <c r="FN614" s="76"/>
      <c r="FO614" s="76"/>
      <c r="FP614" s="76"/>
      <c r="FQ614" s="76"/>
      <c r="FR614" s="76"/>
      <c r="FS614" s="76"/>
      <c r="FT614" s="76"/>
      <c r="FU614" s="76"/>
      <c r="FV614" s="76"/>
      <c r="FW614" s="76"/>
      <c r="FX614" s="76"/>
      <c r="FY614" s="76"/>
      <c r="FZ614" s="76"/>
      <c r="GA614" s="76"/>
      <c r="GB614" s="76"/>
      <c r="GC614" s="76"/>
      <c r="GD614" s="76"/>
      <c r="GE614" s="76"/>
      <c r="GF614" s="76"/>
      <c r="GG614" s="76"/>
      <c r="GH614" s="76"/>
      <c r="GI614" s="76"/>
      <c r="GJ614" s="76"/>
      <c r="GK614" s="76"/>
      <c r="GL614" s="76"/>
      <c r="GM614" s="76"/>
      <c r="GN614" s="76"/>
      <c r="GO614" s="76"/>
      <c r="GP614" s="76"/>
      <c r="GQ614" s="76"/>
      <c r="GR614" s="76"/>
      <c r="GS614" s="76"/>
      <c r="GT614" s="76"/>
      <c r="GU614" s="76"/>
      <c r="GV614" s="76"/>
      <c r="GW614" s="76"/>
      <c r="GX614" s="76"/>
      <c r="GY614" s="76"/>
      <c r="GZ614" s="76"/>
      <c r="HA614" s="76"/>
      <c r="HB614" s="76"/>
      <c r="HC614" s="76"/>
      <c r="HD614" s="76"/>
      <c r="HE614" s="76"/>
      <c r="HF614" s="76"/>
      <c r="HG614" s="76"/>
      <c r="HH614" s="76"/>
      <c r="HI614" s="76"/>
      <c r="HJ614" s="76"/>
      <c r="HK614" s="76"/>
      <c r="HL614" s="76"/>
      <c r="HM614" s="76"/>
      <c r="HN614" s="76"/>
      <c r="HO614" s="76"/>
      <c r="HP614" s="76"/>
      <c r="HQ614" s="76"/>
      <c r="HR614" s="76"/>
      <c r="HS614" s="76"/>
      <c r="HT614" s="76"/>
      <c r="HU614" s="76"/>
      <c r="HV614" s="76"/>
      <c r="HW614" s="76"/>
      <c r="HX614" s="76"/>
      <c r="HY614" s="76"/>
      <c r="HZ614" s="76"/>
      <c r="IA614" s="76"/>
      <c r="IB614" s="76"/>
      <c r="IC614" s="76"/>
      <c r="ID614" s="76"/>
      <c r="IE614" s="76"/>
      <c r="IF614" s="76"/>
      <c r="IG614" s="76"/>
      <c r="IH614" s="76"/>
      <c r="II614" s="76"/>
      <c r="IJ614" s="76"/>
      <c r="IK614" s="76"/>
    </row>
    <row r="615" spans="1:245" s="125" customFormat="1" ht="12.75" customHeight="1">
      <c r="A615" s="19"/>
      <c r="B615" s="19"/>
      <c r="C615" s="19"/>
      <c r="D615" s="19"/>
      <c r="E615" s="89"/>
      <c r="F615" s="89"/>
      <c r="G615" s="19"/>
      <c r="H615" s="90"/>
      <c r="I615" s="90"/>
      <c r="J615" s="19"/>
      <c r="K615" s="19"/>
      <c r="L615" s="19"/>
      <c r="M615" s="19"/>
      <c r="N615" s="19"/>
      <c r="O615" s="19"/>
      <c r="P615" s="19"/>
      <c r="Q615" s="19"/>
      <c r="R615" s="141"/>
      <c r="S615" s="141"/>
      <c r="T615" s="141"/>
      <c r="U615" s="141"/>
      <c r="V615" s="141"/>
      <c r="W615" s="141"/>
      <c r="X615" s="141"/>
      <c r="Y615" s="141"/>
      <c r="Z615" s="19"/>
      <c r="AA615" s="430"/>
      <c r="AB615" s="546" t="str">
        <f>Q3</f>
        <v>Germany Ines Wilhelms</v>
      </c>
      <c r="AC615" s="118"/>
      <c r="AD615" s="118"/>
      <c r="AE615" s="118"/>
      <c r="AF615" s="118"/>
      <c r="AG615" s="118"/>
      <c r="AH615" s="118"/>
      <c r="AI615" s="118"/>
      <c r="AJ615" s="118"/>
      <c r="AK615" s="118"/>
      <c r="AL615" s="118"/>
      <c r="AM615" s="118"/>
      <c r="AN615" s="118"/>
      <c r="AO615" s="118"/>
      <c r="AP615" s="118"/>
      <c r="AQ615" s="118"/>
      <c r="AR615" s="118"/>
      <c r="AS615" s="118"/>
      <c r="AT615" s="118"/>
      <c r="AU615" s="430"/>
      <c r="AV615" s="430"/>
      <c r="AW615" s="118"/>
      <c r="AX615" s="118"/>
      <c r="AY615" s="118"/>
      <c r="AZ615" s="118"/>
      <c r="BA615" s="118"/>
      <c r="BB615" s="19"/>
      <c r="BC615" s="19"/>
      <c r="BQ615" s="12"/>
      <c r="BR615" s="12"/>
      <c r="BS615" s="12"/>
      <c r="BV615" s="76"/>
      <c r="BW615" s="76"/>
      <c r="BX615" s="76"/>
      <c r="BY615" s="76"/>
      <c r="BZ615" s="76"/>
      <c r="CA615" s="76"/>
      <c r="CB615" s="76"/>
      <c r="CC615" s="76"/>
      <c r="CD615" s="76"/>
      <c r="CE615" s="76"/>
      <c r="CF615" s="76"/>
      <c r="CG615" s="76"/>
      <c r="CH615" s="76"/>
      <c r="CI615" s="76"/>
      <c r="CJ615" s="76"/>
      <c r="CK615" s="76"/>
      <c r="CL615" s="76"/>
      <c r="CM615" s="76"/>
      <c r="CN615" s="76"/>
      <c r="CO615" s="76"/>
      <c r="CP615" s="76"/>
      <c r="CQ615" s="76"/>
      <c r="CR615" s="76"/>
      <c r="CS615" s="76"/>
      <c r="CT615" s="76"/>
      <c r="CU615" s="76"/>
      <c r="CV615" s="76"/>
      <c r="CW615" s="76"/>
      <c r="CX615" s="76"/>
      <c r="CY615" s="76"/>
      <c r="CZ615" s="76"/>
      <c r="DA615" s="76"/>
      <c r="DB615" s="76"/>
      <c r="DC615" s="76"/>
      <c r="DD615" s="76"/>
      <c r="DE615" s="76"/>
      <c r="DF615" s="76"/>
      <c r="DG615" s="76"/>
      <c r="DH615" s="76"/>
      <c r="DI615" s="76"/>
      <c r="DJ615" s="76"/>
      <c r="DK615" s="76"/>
      <c r="DL615" s="76"/>
      <c r="DM615" s="76"/>
      <c r="DN615" s="76"/>
      <c r="DO615" s="76"/>
      <c r="DP615" s="76"/>
      <c r="DQ615" s="76"/>
      <c r="DR615" s="76"/>
      <c r="DS615" s="76"/>
      <c r="DT615" s="76"/>
      <c r="DU615" s="76"/>
      <c r="DV615" s="76"/>
      <c r="DW615" s="76"/>
      <c r="DX615" s="76"/>
      <c r="DY615" s="76"/>
      <c r="DZ615" s="76"/>
      <c r="EA615" s="76"/>
      <c r="EB615" s="76"/>
      <c r="EC615" s="76"/>
      <c r="ED615" s="76"/>
      <c r="EE615" s="76"/>
      <c r="EF615" s="76"/>
      <c r="EG615" s="76"/>
      <c r="EH615" s="76"/>
      <c r="EI615" s="76"/>
      <c r="EJ615" s="76"/>
      <c r="EK615" s="76"/>
      <c r="EL615" s="76"/>
      <c r="EM615" s="76"/>
      <c r="EN615" s="76"/>
      <c r="EO615" s="76"/>
      <c r="EP615" s="76"/>
      <c r="EQ615" s="76"/>
      <c r="ER615" s="76"/>
      <c r="ES615" s="76"/>
      <c r="ET615" s="76"/>
      <c r="EU615" s="76"/>
      <c r="EV615" s="76"/>
      <c r="EW615" s="76"/>
      <c r="EX615" s="76"/>
      <c r="EY615" s="76"/>
      <c r="EZ615" s="76"/>
      <c r="FA615" s="76"/>
      <c r="FB615" s="76"/>
      <c r="FC615" s="76"/>
      <c r="FD615" s="76"/>
      <c r="FE615" s="76"/>
      <c r="FF615" s="76"/>
      <c r="FG615" s="76"/>
      <c r="FH615" s="76"/>
      <c r="FI615" s="76"/>
      <c r="FJ615" s="76"/>
      <c r="FK615" s="76"/>
      <c r="FL615" s="76"/>
      <c r="FM615" s="76"/>
      <c r="FN615" s="76"/>
      <c r="FO615" s="76"/>
      <c r="FP615" s="76"/>
      <c r="FQ615" s="76"/>
      <c r="FR615" s="76"/>
      <c r="FS615" s="76"/>
      <c r="FT615" s="76"/>
      <c r="FU615" s="76"/>
      <c r="FV615" s="76"/>
      <c r="FW615" s="76"/>
      <c r="FX615" s="76"/>
      <c r="FY615" s="76"/>
      <c r="FZ615" s="76"/>
      <c r="GA615" s="76"/>
      <c r="GB615" s="76"/>
      <c r="GC615" s="76"/>
      <c r="GD615" s="76"/>
      <c r="GE615" s="76"/>
      <c r="GF615" s="76"/>
      <c r="GG615" s="76"/>
      <c r="GH615" s="76"/>
      <c r="GI615" s="76"/>
      <c r="GJ615" s="76"/>
      <c r="GK615" s="76"/>
      <c r="GL615" s="76"/>
      <c r="GM615" s="76"/>
      <c r="GN615" s="76"/>
      <c r="GO615" s="76"/>
      <c r="GP615" s="76"/>
      <c r="GQ615" s="76"/>
      <c r="GR615" s="76"/>
      <c r="GS615" s="76"/>
      <c r="GT615" s="76"/>
      <c r="GU615" s="76"/>
      <c r="GV615" s="76"/>
      <c r="GW615" s="76"/>
      <c r="GX615" s="76"/>
      <c r="GY615" s="76"/>
      <c r="GZ615" s="76"/>
      <c r="HA615" s="76"/>
      <c r="HB615" s="76"/>
      <c r="HC615" s="76"/>
      <c r="HD615" s="76"/>
      <c r="HE615" s="76"/>
      <c r="HF615" s="76"/>
      <c r="HG615" s="76"/>
      <c r="HH615" s="76"/>
      <c r="HI615" s="76"/>
      <c r="HJ615" s="76"/>
      <c r="HK615" s="76"/>
      <c r="HL615" s="76"/>
      <c r="HM615" s="76"/>
      <c r="HN615" s="76"/>
      <c r="HO615" s="76"/>
      <c r="HP615" s="76"/>
      <c r="HQ615" s="76"/>
      <c r="HR615" s="76"/>
      <c r="HS615" s="76"/>
      <c r="HT615" s="76"/>
      <c r="HU615" s="76"/>
      <c r="HV615" s="76"/>
      <c r="HW615" s="76"/>
      <c r="HX615" s="76"/>
      <c r="HY615" s="76"/>
      <c r="HZ615" s="76"/>
      <c r="IA615" s="76"/>
      <c r="IB615" s="76"/>
      <c r="IC615" s="76"/>
      <c r="ID615" s="76"/>
      <c r="IE615" s="76"/>
      <c r="IF615" s="76"/>
      <c r="IG615" s="76"/>
      <c r="IH615" s="76"/>
      <c r="II615" s="76"/>
      <c r="IJ615" s="76"/>
      <c r="IK615" s="76"/>
    </row>
    <row r="616" spans="1:245" s="125" customFormat="1">
      <c r="A616" s="19"/>
      <c r="B616" s="19"/>
      <c r="C616" s="19"/>
      <c r="D616" s="19"/>
      <c r="E616" s="89"/>
      <c r="F616" s="89"/>
      <c r="G616" s="19"/>
      <c r="H616" s="90"/>
      <c r="I616" s="90"/>
      <c r="J616" s="19"/>
      <c r="K616" s="19"/>
      <c r="L616" s="19"/>
      <c r="M616" s="19"/>
      <c r="N616" s="19"/>
      <c r="O616" s="19"/>
      <c r="P616" s="19"/>
      <c r="Q616" s="19"/>
      <c r="R616" s="141"/>
      <c r="S616" s="141"/>
      <c r="T616" s="141"/>
      <c r="U616" s="141"/>
      <c r="V616" s="141"/>
      <c r="W616" s="141"/>
      <c r="X616" s="141"/>
      <c r="Y616" s="141"/>
      <c r="Z616" s="19"/>
      <c r="AA616" s="601" t="str">
        <f>Q4</f>
        <v>Leser 10</v>
      </c>
      <c r="AB616" s="601"/>
      <c r="AC616" s="118"/>
      <c r="AD616" s="118"/>
      <c r="AE616" s="118"/>
      <c r="AF616" s="118"/>
      <c r="AG616" s="118"/>
      <c r="AH616" s="118"/>
      <c r="AI616" s="118"/>
      <c r="AJ616" s="118"/>
      <c r="AK616" s="118"/>
      <c r="AL616" s="118"/>
      <c r="AM616" s="118"/>
      <c r="AN616" s="118"/>
      <c r="AO616" s="118"/>
      <c r="AP616" s="118"/>
      <c r="AQ616" s="118"/>
      <c r="AR616" s="118"/>
      <c r="AS616" s="118"/>
      <c r="AT616" s="118"/>
      <c r="AU616" s="543"/>
      <c r="AV616" s="430"/>
      <c r="AW616" s="118"/>
      <c r="AX616" s="118"/>
      <c r="AY616" s="118"/>
      <c r="AZ616" s="118"/>
      <c r="BA616" s="118"/>
      <c r="BB616" s="19"/>
      <c r="BC616" s="19"/>
      <c r="BQ616" s="12"/>
      <c r="BR616" s="12"/>
      <c r="BS616" s="12"/>
      <c r="BV616" s="76"/>
      <c r="BW616" s="76"/>
      <c r="BX616" s="76"/>
      <c r="BY616" s="76"/>
      <c r="BZ616" s="76"/>
      <c r="CA616" s="76"/>
      <c r="CB616" s="76"/>
      <c r="CC616" s="76"/>
      <c r="CD616" s="76"/>
      <c r="CE616" s="76"/>
      <c r="CF616" s="76"/>
      <c r="CG616" s="76"/>
      <c r="CH616" s="76"/>
      <c r="CI616" s="76"/>
      <c r="CJ616" s="76"/>
      <c r="CK616" s="76"/>
      <c r="CL616" s="76"/>
      <c r="CM616" s="76"/>
      <c r="CN616" s="76"/>
      <c r="CO616" s="76"/>
      <c r="CP616" s="76"/>
      <c r="CQ616" s="76"/>
      <c r="CR616" s="76"/>
      <c r="CS616" s="76"/>
      <c r="CT616" s="76"/>
      <c r="CU616" s="76"/>
      <c r="CV616" s="76"/>
      <c r="CW616" s="76"/>
      <c r="CX616" s="76"/>
      <c r="CY616" s="76"/>
      <c r="CZ616" s="76"/>
      <c r="DA616" s="76"/>
      <c r="DB616" s="76"/>
      <c r="DC616" s="76"/>
      <c r="DD616" s="76"/>
      <c r="DE616" s="76"/>
      <c r="DF616" s="76"/>
      <c r="DG616" s="76"/>
      <c r="DH616" s="76"/>
      <c r="DI616" s="76"/>
      <c r="DJ616" s="76"/>
      <c r="DK616" s="76"/>
      <c r="DL616" s="76"/>
      <c r="DM616" s="76"/>
      <c r="DN616" s="76"/>
      <c r="DO616" s="76"/>
      <c r="DP616" s="76"/>
      <c r="DQ616" s="76"/>
      <c r="DR616" s="76"/>
      <c r="DS616" s="76"/>
      <c r="DT616" s="76"/>
      <c r="DU616" s="76"/>
      <c r="DV616" s="76"/>
      <c r="DW616" s="76"/>
      <c r="DX616" s="76"/>
      <c r="DY616" s="76"/>
      <c r="DZ616" s="76"/>
      <c r="EA616" s="76"/>
      <c r="EB616" s="76"/>
      <c r="EC616" s="76"/>
      <c r="ED616" s="76"/>
      <c r="EE616" s="76"/>
      <c r="EF616" s="76"/>
      <c r="EG616" s="76"/>
      <c r="EH616" s="76"/>
      <c r="EI616" s="76"/>
      <c r="EJ616" s="76"/>
      <c r="EK616" s="76"/>
      <c r="EL616" s="76"/>
      <c r="EM616" s="76"/>
      <c r="EN616" s="76"/>
      <c r="EO616" s="76"/>
      <c r="EP616" s="76"/>
      <c r="EQ616" s="76"/>
      <c r="ER616" s="76"/>
      <c r="ES616" s="76"/>
      <c r="ET616" s="76"/>
      <c r="EU616" s="76"/>
      <c r="EV616" s="76"/>
      <c r="EW616" s="76"/>
      <c r="EX616" s="76"/>
      <c r="EY616" s="76"/>
      <c r="EZ616" s="76"/>
      <c r="FA616" s="76"/>
      <c r="FB616" s="76"/>
      <c r="FC616" s="76"/>
      <c r="FD616" s="76"/>
      <c r="FE616" s="76"/>
      <c r="FF616" s="76"/>
      <c r="FG616" s="76"/>
      <c r="FH616" s="76"/>
      <c r="FI616" s="76"/>
      <c r="FJ616" s="76"/>
      <c r="FK616" s="76"/>
      <c r="FL616" s="76"/>
      <c r="FM616" s="76"/>
      <c r="FN616" s="76"/>
      <c r="FO616" s="76"/>
      <c r="FP616" s="76"/>
      <c r="FQ616" s="76"/>
      <c r="FR616" s="76"/>
      <c r="FS616" s="76"/>
      <c r="FT616" s="76"/>
      <c r="FU616" s="76"/>
      <c r="FV616" s="76"/>
      <c r="FW616" s="76"/>
      <c r="FX616" s="76"/>
      <c r="FY616" s="76"/>
      <c r="FZ616" s="76"/>
      <c r="GA616" s="76"/>
      <c r="GB616" s="76"/>
      <c r="GC616" s="76"/>
      <c r="GD616" s="76"/>
      <c r="GE616" s="76"/>
      <c r="GF616" s="76"/>
      <c r="GG616" s="76"/>
      <c r="GH616" s="76"/>
      <c r="GI616" s="76"/>
      <c r="GJ616" s="76"/>
      <c r="GK616" s="76"/>
      <c r="GL616" s="76"/>
      <c r="GM616" s="76"/>
      <c r="GN616" s="76"/>
      <c r="GO616" s="76"/>
      <c r="GP616" s="76"/>
      <c r="GQ616" s="76"/>
      <c r="GR616" s="76"/>
      <c r="GS616" s="76"/>
      <c r="GT616" s="76"/>
      <c r="GU616" s="76"/>
      <c r="GV616" s="76"/>
      <c r="GW616" s="76"/>
      <c r="GX616" s="76"/>
      <c r="GY616" s="76"/>
      <c r="GZ616" s="76"/>
      <c r="HA616" s="76"/>
      <c r="HB616" s="76"/>
      <c r="HC616" s="76"/>
      <c r="HD616" s="76"/>
      <c r="HE616" s="76"/>
      <c r="HF616" s="76"/>
      <c r="HG616" s="76"/>
      <c r="HH616" s="76"/>
      <c r="HI616" s="76"/>
      <c r="HJ616" s="76"/>
      <c r="HK616" s="76"/>
      <c r="HL616" s="76"/>
      <c r="HM616" s="76"/>
      <c r="HN616" s="76"/>
      <c r="HO616" s="76"/>
      <c r="HP616" s="76"/>
      <c r="HQ616" s="76"/>
      <c r="HR616" s="76"/>
      <c r="HS616" s="76"/>
      <c r="HT616" s="76"/>
      <c r="HU616" s="76"/>
      <c r="HV616" s="76"/>
      <c r="HW616" s="76"/>
      <c r="HX616" s="76"/>
      <c r="HY616" s="76"/>
      <c r="HZ616" s="76"/>
      <c r="IA616" s="76"/>
      <c r="IB616" s="76"/>
      <c r="IC616" s="76"/>
      <c r="ID616" s="76"/>
      <c r="IE616" s="76"/>
      <c r="IF616" s="76"/>
      <c r="IG616" s="76"/>
      <c r="IH616" s="76"/>
      <c r="II616" s="76"/>
      <c r="IJ616" s="76"/>
      <c r="IK616" s="76"/>
    </row>
    <row r="617" spans="1:245" s="125" customFormat="1">
      <c r="A617" s="19"/>
      <c r="B617" s="19"/>
      <c r="C617" s="19"/>
      <c r="D617" s="19"/>
      <c r="E617" s="89"/>
      <c r="F617" s="89"/>
      <c r="G617" s="19"/>
      <c r="H617" s="90"/>
      <c r="I617" s="90"/>
      <c r="J617" s="19"/>
      <c r="K617" s="19"/>
      <c r="L617" s="19"/>
      <c r="M617" s="19"/>
      <c r="N617" s="19"/>
      <c r="O617" s="19"/>
      <c r="P617" s="19"/>
      <c r="Q617" s="19"/>
      <c r="R617" s="141"/>
      <c r="S617" s="141"/>
      <c r="T617" s="141"/>
      <c r="U617" s="141"/>
      <c r="V617" s="141"/>
      <c r="W617" s="141"/>
      <c r="X617" s="141"/>
      <c r="Y617" s="141"/>
      <c r="Z617" s="19"/>
      <c r="AA617" s="601"/>
      <c r="AB617" s="601"/>
      <c r="AC617" s="118"/>
      <c r="AD617" s="118"/>
      <c r="AE617" s="118"/>
      <c r="AF617" s="118"/>
      <c r="AG617" s="118"/>
      <c r="AH617" s="118"/>
      <c r="AI617" s="118"/>
      <c r="AJ617" s="118"/>
      <c r="AK617" s="118"/>
      <c r="AL617" s="118"/>
      <c r="AM617" s="118"/>
      <c r="AN617" s="118"/>
      <c r="AO617" s="118"/>
      <c r="AP617" s="118"/>
      <c r="AQ617" s="118"/>
      <c r="AR617" s="118"/>
      <c r="AS617" s="118"/>
      <c r="AT617" s="118"/>
      <c r="AU617" s="430"/>
      <c r="AV617" s="430"/>
      <c r="AW617" s="118"/>
      <c r="AX617" s="118"/>
      <c r="AY617" s="118"/>
      <c r="AZ617" s="118"/>
      <c r="BA617" s="118"/>
      <c r="BB617" s="19"/>
      <c r="BC617" s="19"/>
      <c r="BQ617" s="12"/>
      <c r="BR617" s="12"/>
      <c r="BS617" s="12"/>
      <c r="BV617" s="76"/>
      <c r="BW617" s="76"/>
      <c r="BX617" s="76"/>
      <c r="BY617" s="76"/>
      <c r="BZ617" s="76"/>
      <c r="CA617" s="76"/>
      <c r="CB617" s="76"/>
      <c r="CC617" s="76"/>
      <c r="CD617" s="76"/>
      <c r="CE617" s="76"/>
      <c r="CF617" s="76"/>
      <c r="CG617" s="76"/>
      <c r="CH617" s="76"/>
      <c r="CI617" s="76"/>
      <c r="CJ617" s="76"/>
      <c r="CK617" s="76"/>
      <c r="CL617" s="76"/>
      <c r="CM617" s="76"/>
      <c r="CN617" s="76"/>
      <c r="CO617" s="76"/>
      <c r="CP617" s="76"/>
      <c r="CQ617" s="76"/>
      <c r="CR617" s="76"/>
      <c r="CS617" s="76"/>
      <c r="CT617" s="76"/>
      <c r="CU617" s="76"/>
      <c r="CV617" s="76"/>
      <c r="CW617" s="76"/>
      <c r="CX617" s="76"/>
      <c r="CY617" s="76"/>
      <c r="CZ617" s="76"/>
      <c r="DA617" s="76"/>
      <c r="DB617" s="76"/>
      <c r="DC617" s="76"/>
      <c r="DD617" s="76"/>
      <c r="DE617" s="76"/>
      <c r="DF617" s="76"/>
      <c r="DG617" s="76"/>
      <c r="DH617" s="76"/>
      <c r="DI617" s="76"/>
      <c r="DJ617" s="76"/>
      <c r="DK617" s="76"/>
      <c r="DL617" s="76"/>
      <c r="DM617" s="76"/>
      <c r="DN617" s="76"/>
      <c r="DO617" s="76"/>
      <c r="DP617" s="76"/>
      <c r="DQ617" s="76"/>
      <c r="DR617" s="76"/>
      <c r="DS617" s="76"/>
      <c r="DT617" s="76"/>
      <c r="DU617" s="76"/>
      <c r="DV617" s="76"/>
      <c r="DW617" s="76"/>
      <c r="DX617" s="76"/>
      <c r="DY617" s="76"/>
      <c r="DZ617" s="76"/>
      <c r="EA617" s="76"/>
      <c r="EB617" s="76"/>
      <c r="EC617" s="76"/>
      <c r="ED617" s="76"/>
      <c r="EE617" s="76"/>
      <c r="EF617" s="76"/>
      <c r="EG617" s="76"/>
      <c r="EH617" s="76"/>
      <c r="EI617" s="76"/>
      <c r="EJ617" s="76"/>
      <c r="EK617" s="76"/>
      <c r="EL617" s="76"/>
      <c r="EM617" s="76"/>
      <c r="EN617" s="76"/>
      <c r="EO617" s="76"/>
      <c r="EP617" s="76"/>
      <c r="EQ617" s="76"/>
      <c r="ER617" s="76"/>
      <c r="ES617" s="76"/>
      <c r="ET617" s="76"/>
      <c r="EU617" s="76"/>
      <c r="EV617" s="76"/>
      <c r="EW617" s="76"/>
      <c r="EX617" s="76"/>
      <c r="EY617" s="76"/>
      <c r="EZ617" s="76"/>
      <c r="FA617" s="76"/>
      <c r="FB617" s="76"/>
      <c r="FC617" s="76"/>
      <c r="FD617" s="76"/>
      <c r="FE617" s="76"/>
      <c r="FF617" s="76"/>
      <c r="FG617" s="76"/>
      <c r="FH617" s="76"/>
      <c r="FI617" s="76"/>
      <c r="FJ617" s="76"/>
      <c r="FK617" s="76"/>
      <c r="FL617" s="76"/>
      <c r="FM617" s="76"/>
      <c r="FN617" s="76"/>
      <c r="FO617" s="76"/>
      <c r="FP617" s="76"/>
      <c r="FQ617" s="76"/>
      <c r="FR617" s="76"/>
      <c r="FS617" s="76"/>
      <c r="FT617" s="76"/>
      <c r="FU617" s="76"/>
      <c r="FV617" s="76"/>
      <c r="FW617" s="76"/>
      <c r="FX617" s="76"/>
      <c r="FY617" s="76"/>
      <c r="FZ617" s="76"/>
      <c r="GA617" s="76"/>
      <c r="GB617" s="76"/>
      <c r="GC617" s="76"/>
      <c r="GD617" s="76"/>
      <c r="GE617" s="76"/>
      <c r="GF617" s="76"/>
      <c r="GG617" s="76"/>
      <c r="GH617" s="76"/>
      <c r="GI617" s="76"/>
      <c r="GJ617" s="76"/>
      <c r="GK617" s="76"/>
      <c r="GL617" s="76"/>
      <c r="GM617" s="76"/>
      <c r="GN617" s="76"/>
      <c r="GO617" s="76"/>
      <c r="GP617" s="76"/>
      <c r="GQ617" s="76"/>
      <c r="GR617" s="76"/>
      <c r="GS617" s="76"/>
      <c r="GT617" s="76"/>
      <c r="GU617" s="76"/>
      <c r="GV617" s="76"/>
      <c r="GW617" s="76"/>
      <c r="GX617" s="76"/>
      <c r="GY617" s="76"/>
      <c r="GZ617" s="76"/>
      <c r="HA617" s="76"/>
      <c r="HB617" s="76"/>
      <c r="HC617" s="76"/>
      <c r="HD617" s="76"/>
      <c r="HE617" s="76"/>
      <c r="HF617" s="76"/>
      <c r="HG617" s="76"/>
      <c r="HH617" s="76"/>
      <c r="HI617" s="76"/>
      <c r="HJ617" s="76"/>
      <c r="HK617" s="76"/>
      <c r="HL617" s="76"/>
      <c r="HM617" s="76"/>
      <c r="HN617" s="76"/>
      <c r="HO617" s="76"/>
      <c r="HP617" s="76"/>
      <c r="HQ617" s="76"/>
      <c r="HR617" s="76"/>
      <c r="HS617" s="76"/>
      <c r="HT617" s="76"/>
      <c r="HU617" s="76"/>
      <c r="HV617" s="76"/>
      <c r="HW617" s="76"/>
      <c r="HX617" s="76"/>
      <c r="HY617" s="76"/>
      <c r="HZ617" s="76"/>
      <c r="IA617" s="76"/>
      <c r="IB617" s="76"/>
      <c r="IC617" s="76"/>
      <c r="ID617" s="76"/>
      <c r="IE617" s="76"/>
      <c r="IF617" s="76"/>
      <c r="IG617" s="76"/>
      <c r="IH617" s="76"/>
      <c r="II617" s="76"/>
      <c r="IJ617" s="76"/>
      <c r="IK617" s="76"/>
    </row>
    <row r="618" spans="1:245" s="125" customFormat="1">
      <c r="A618" s="19"/>
      <c r="B618" s="19"/>
      <c r="C618" s="19"/>
      <c r="D618" s="19"/>
      <c r="E618" s="89"/>
      <c r="F618" s="89"/>
      <c r="G618" s="19"/>
      <c r="H618" s="90"/>
      <c r="I618" s="90"/>
      <c r="J618" s="19"/>
      <c r="K618" s="19"/>
      <c r="L618" s="19"/>
      <c r="M618" s="19"/>
      <c r="N618" s="19"/>
      <c r="O618" s="19"/>
      <c r="P618" s="19"/>
      <c r="Q618" s="19"/>
      <c r="R618" s="141"/>
      <c r="S618" s="141"/>
      <c r="T618" s="141"/>
      <c r="U618" s="141"/>
      <c r="V618" s="141"/>
      <c r="W618" s="141"/>
      <c r="X618" s="141"/>
      <c r="Y618" s="141"/>
      <c r="Z618" s="19"/>
      <c r="AA618" s="601"/>
      <c r="AB618" s="601"/>
      <c r="AC618" s="118"/>
      <c r="AD618" s="118"/>
      <c r="AE618" s="118"/>
      <c r="AF618" s="118"/>
      <c r="AG618" s="118"/>
      <c r="AH618" s="118"/>
      <c r="AI618" s="118"/>
      <c r="AJ618" s="118"/>
      <c r="AK618" s="118"/>
      <c r="AL618" s="118"/>
      <c r="AM618" s="118"/>
      <c r="AN618" s="118"/>
      <c r="AO618" s="118"/>
      <c r="AP618" s="118"/>
      <c r="AQ618" s="118"/>
      <c r="AR618" s="118"/>
      <c r="AS618" s="118"/>
      <c r="AT618" s="118"/>
      <c r="AU618" s="601" t="s">
        <v>132</v>
      </c>
      <c r="AV618" s="601"/>
      <c r="AW618" s="118"/>
      <c r="AX618" s="118"/>
      <c r="AY618" s="118"/>
      <c r="AZ618" s="118"/>
      <c r="BA618" s="118"/>
      <c r="BB618" s="19"/>
      <c r="BC618" s="19"/>
      <c r="BF618" s="542"/>
      <c r="BQ618" s="12"/>
      <c r="BR618" s="12"/>
      <c r="BS618" s="12"/>
      <c r="BV618" s="76"/>
      <c r="BW618" s="76"/>
      <c r="BX618" s="76"/>
      <c r="BY618" s="76"/>
      <c r="BZ618" s="76"/>
      <c r="CA618" s="76"/>
      <c r="CB618" s="76"/>
      <c r="CC618" s="76"/>
      <c r="CD618" s="76"/>
      <c r="CE618" s="76"/>
      <c r="CF618" s="76"/>
      <c r="CG618" s="76"/>
      <c r="CH618" s="76"/>
      <c r="CI618" s="76"/>
      <c r="CJ618" s="76"/>
      <c r="CK618" s="76"/>
      <c r="CL618" s="76"/>
      <c r="CM618" s="76"/>
      <c r="CN618" s="76"/>
      <c r="CO618" s="76"/>
      <c r="CP618" s="76"/>
      <c r="CQ618" s="76"/>
      <c r="CR618" s="76"/>
      <c r="CS618" s="76"/>
      <c r="CT618" s="76"/>
      <c r="CU618" s="76"/>
      <c r="CV618" s="76"/>
      <c r="CW618" s="76"/>
      <c r="CX618" s="76"/>
      <c r="CY618" s="76"/>
      <c r="CZ618" s="76"/>
      <c r="DA618" s="76"/>
      <c r="DB618" s="76"/>
      <c r="DC618" s="76"/>
      <c r="DD618" s="76"/>
      <c r="DE618" s="76"/>
      <c r="DF618" s="76"/>
      <c r="DG618" s="76"/>
      <c r="DH618" s="76"/>
      <c r="DI618" s="76"/>
      <c r="DJ618" s="76"/>
      <c r="DK618" s="76"/>
      <c r="DL618" s="76"/>
      <c r="DM618" s="76"/>
      <c r="DN618" s="76"/>
      <c r="DO618" s="76"/>
      <c r="DP618" s="76"/>
      <c r="DQ618" s="76"/>
      <c r="DR618" s="76"/>
      <c r="DS618" s="76"/>
      <c r="DT618" s="76"/>
      <c r="DU618" s="76"/>
      <c r="DV618" s="76"/>
      <c r="DW618" s="76"/>
      <c r="DX618" s="76"/>
      <c r="DY618" s="76"/>
      <c r="DZ618" s="76"/>
      <c r="EA618" s="76"/>
      <c r="EB618" s="76"/>
      <c r="EC618" s="76"/>
      <c r="ED618" s="76"/>
      <c r="EE618" s="76"/>
      <c r="EF618" s="76"/>
      <c r="EG618" s="76"/>
      <c r="EH618" s="76"/>
      <c r="EI618" s="76"/>
      <c r="EJ618" s="76"/>
      <c r="EK618" s="76"/>
      <c r="EL618" s="76"/>
      <c r="EM618" s="76"/>
      <c r="EN618" s="76"/>
      <c r="EO618" s="76"/>
      <c r="EP618" s="76"/>
      <c r="EQ618" s="76"/>
      <c r="ER618" s="76"/>
      <c r="ES618" s="76"/>
      <c r="ET618" s="76"/>
      <c r="EU618" s="76"/>
      <c r="EV618" s="76"/>
      <c r="EW618" s="76"/>
      <c r="EX618" s="76"/>
      <c r="EY618" s="76"/>
      <c r="EZ618" s="76"/>
      <c r="FA618" s="76"/>
      <c r="FB618" s="76"/>
      <c r="FC618" s="76"/>
      <c r="FD618" s="76"/>
      <c r="FE618" s="76"/>
      <c r="FF618" s="76"/>
      <c r="FG618" s="76"/>
      <c r="FH618" s="76"/>
      <c r="FI618" s="76"/>
      <c r="FJ618" s="76"/>
      <c r="FK618" s="76"/>
      <c r="FL618" s="76"/>
      <c r="FM618" s="76"/>
      <c r="FN618" s="76"/>
      <c r="FO618" s="76"/>
      <c r="FP618" s="76"/>
      <c r="FQ618" s="76"/>
      <c r="FR618" s="76"/>
      <c r="FS618" s="76"/>
      <c r="FT618" s="76"/>
      <c r="FU618" s="76"/>
      <c r="FV618" s="76"/>
      <c r="FW618" s="76"/>
      <c r="FX618" s="76"/>
      <c r="FY618" s="76"/>
      <c r="FZ618" s="76"/>
      <c r="GA618" s="76"/>
      <c r="GB618" s="76"/>
      <c r="GC618" s="76"/>
      <c r="GD618" s="76"/>
      <c r="GE618" s="76"/>
      <c r="GF618" s="76"/>
      <c r="GG618" s="76"/>
      <c r="GH618" s="76"/>
      <c r="GI618" s="76"/>
      <c r="GJ618" s="76"/>
      <c r="GK618" s="76"/>
      <c r="GL618" s="76"/>
      <c r="GM618" s="76"/>
      <c r="GN618" s="76"/>
      <c r="GO618" s="76"/>
      <c r="GP618" s="76"/>
      <c r="GQ618" s="76"/>
      <c r="GR618" s="76"/>
      <c r="GS618" s="76"/>
      <c r="GT618" s="76"/>
      <c r="GU618" s="76"/>
      <c r="GV618" s="76"/>
      <c r="GW618" s="76"/>
      <c r="GX618" s="76"/>
      <c r="GY618" s="76"/>
      <c r="GZ618" s="76"/>
      <c r="HA618" s="76"/>
      <c r="HB618" s="76"/>
      <c r="HC618" s="76"/>
      <c r="HD618" s="76"/>
      <c r="HE618" s="76"/>
      <c r="HF618" s="76"/>
      <c r="HG618" s="76"/>
      <c r="HH618" s="76"/>
      <c r="HI618" s="76"/>
      <c r="HJ618" s="76"/>
      <c r="HK618" s="76"/>
      <c r="HL618" s="76"/>
      <c r="HM618" s="76"/>
      <c r="HN618" s="76"/>
      <c r="HO618" s="76"/>
      <c r="HP618" s="76"/>
      <c r="HQ618" s="76"/>
      <c r="HR618" s="76"/>
      <c r="HS618" s="76"/>
      <c r="HT618" s="76"/>
      <c r="HU618" s="76"/>
      <c r="HV618" s="76"/>
      <c r="HW618" s="76"/>
      <c r="HX618" s="76"/>
      <c r="HY618" s="76"/>
      <c r="HZ618" s="76"/>
      <c r="IA618" s="76"/>
      <c r="IB618" s="76"/>
      <c r="IC618" s="76"/>
      <c r="ID618" s="76"/>
      <c r="IE618" s="76"/>
      <c r="IF618" s="76"/>
      <c r="IG618" s="76"/>
      <c r="IH618" s="76"/>
      <c r="II618" s="76"/>
      <c r="IJ618" s="76"/>
      <c r="IK618" s="76"/>
    </row>
    <row r="619" spans="1:245" s="125" customFormat="1">
      <c r="A619" s="19"/>
      <c r="B619" s="19"/>
      <c r="C619" s="19"/>
      <c r="D619" s="19"/>
      <c r="E619" s="89"/>
      <c r="F619" s="89"/>
      <c r="G619" s="19"/>
      <c r="H619" s="90"/>
      <c r="I619" s="90"/>
      <c r="J619" s="19"/>
      <c r="K619" s="19"/>
      <c r="L619" s="19"/>
      <c r="M619" s="19"/>
      <c r="N619" s="19"/>
      <c r="O619" s="19"/>
      <c r="P619" s="19"/>
      <c r="Q619" s="19"/>
      <c r="R619" s="141"/>
      <c r="S619" s="141"/>
      <c r="T619" s="141"/>
      <c r="U619" s="141"/>
      <c r="V619" s="141"/>
      <c r="W619" s="141"/>
      <c r="X619" s="141"/>
      <c r="Y619" s="141"/>
      <c r="Z619" s="19"/>
      <c r="AA619" s="601"/>
      <c r="AB619" s="601"/>
      <c r="AC619" s="118"/>
      <c r="AD619" s="118"/>
      <c r="AE619" s="118"/>
      <c r="AF619" s="118"/>
      <c r="AG619" s="118"/>
      <c r="AH619" s="118"/>
      <c r="AI619" s="118"/>
      <c r="AJ619" s="118"/>
      <c r="AK619" s="118"/>
      <c r="AL619" s="118"/>
      <c r="AM619" s="118"/>
      <c r="AN619" s="118"/>
      <c r="AO619" s="118"/>
      <c r="AP619" s="118"/>
      <c r="AQ619" s="118"/>
      <c r="AR619" s="118"/>
      <c r="AS619" s="118"/>
      <c r="AT619" s="118"/>
      <c r="AU619" s="601"/>
      <c r="AV619" s="601"/>
      <c r="AW619" s="118"/>
      <c r="AX619" s="118"/>
      <c r="AY619" s="118"/>
      <c r="AZ619" s="118"/>
      <c r="BA619" s="118"/>
      <c r="BB619" s="19"/>
      <c r="BC619" s="19"/>
      <c r="BQ619" s="12"/>
      <c r="BR619" s="12"/>
      <c r="BS619" s="12"/>
      <c r="BV619" s="76"/>
      <c r="BW619" s="76"/>
      <c r="BX619" s="76"/>
      <c r="BY619" s="76"/>
      <c r="BZ619" s="76"/>
      <c r="CA619" s="76"/>
      <c r="CB619" s="76"/>
      <c r="CC619" s="76"/>
      <c r="CD619" s="76"/>
      <c r="CE619" s="76"/>
      <c r="CF619" s="76"/>
      <c r="CG619" s="76"/>
      <c r="CH619" s="76"/>
      <c r="CI619" s="76"/>
      <c r="CJ619" s="76"/>
      <c r="CK619" s="76"/>
      <c r="CL619" s="76"/>
      <c r="CM619" s="76"/>
      <c r="CN619" s="76"/>
      <c r="CO619" s="76"/>
      <c r="CP619" s="76"/>
      <c r="CQ619" s="76"/>
      <c r="CR619" s="76"/>
      <c r="CS619" s="76"/>
      <c r="CT619" s="76"/>
      <c r="CU619" s="76"/>
      <c r="CV619" s="76"/>
      <c r="CW619" s="76"/>
      <c r="CX619" s="76"/>
      <c r="CY619" s="76"/>
      <c r="CZ619" s="76"/>
      <c r="DA619" s="76"/>
      <c r="DB619" s="76"/>
      <c r="DC619" s="76"/>
      <c r="DD619" s="76"/>
      <c r="DE619" s="76"/>
      <c r="DF619" s="76"/>
      <c r="DG619" s="76"/>
      <c r="DH619" s="76"/>
      <c r="DI619" s="76"/>
      <c r="DJ619" s="76"/>
      <c r="DK619" s="76"/>
      <c r="DL619" s="76"/>
      <c r="DM619" s="76"/>
      <c r="DN619" s="76"/>
      <c r="DO619" s="76"/>
      <c r="DP619" s="76"/>
      <c r="DQ619" s="76"/>
      <c r="DR619" s="76"/>
      <c r="DS619" s="76"/>
      <c r="DT619" s="76"/>
      <c r="DU619" s="76"/>
      <c r="DV619" s="76"/>
      <c r="DW619" s="76"/>
      <c r="DX619" s="76"/>
      <c r="DY619" s="76"/>
      <c r="DZ619" s="76"/>
      <c r="EA619" s="76"/>
      <c r="EB619" s="76"/>
      <c r="EC619" s="76"/>
      <c r="ED619" s="76"/>
      <c r="EE619" s="76"/>
      <c r="EF619" s="76"/>
      <c r="EG619" s="76"/>
      <c r="EH619" s="76"/>
      <c r="EI619" s="76"/>
      <c r="EJ619" s="76"/>
      <c r="EK619" s="76"/>
      <c r="EL619" s="76"/>
      <c r="EM619" s="76"/>
      <c r="EN619" s="76"/>
      <c r="EO619" s="76"/>
      <c r="EP619" s="76"/>
      <c r="EQ619" s="76"/>
      <c r="ER619" s="76"/>
      <c r="ES619" s="76"/>
      <c r="ET619" s="76"/>
      <c r="EU619" s="76"/>
      <c r="EV619" s="76"/>
      <c r="EW619" s="76"/>
      <c r="EX619" s="76"/>
      <c r="EY619" s="76"/>
      <c r="EZ619" s="76"/>
      <c r="FA619" s="76"/>
      <c r="FB619" s="76"/>
      <c r="FC619" s="76"/>
      <c r="FD619" s="76"/>
      <c r="FE619" s="76"/>
      <c r="FF619" s="76"/>
      <c r="FG619" s="76"/>
      <c r="FH619" s="76"/>
      <c r="FI619" s="76"/>
      <c r="FJ619" s="76"/>
      <c r="FK619" s="76"/>
      <c r="FL619" s="76"/>
      <c r="FM619" s="76"/>
      <c r="FN619" s="76"/>
      <c r="FO619" s="76"/>
      <c r="FP619" s="76"/>
      <c r="FQ619" s="76"/>
      <c r="FR619" s="76"/>
      <c r="FS619" s="76"/>
      <c r="FT619" s="76"/>
      <c r="FU619" s="76"/>
      <c r="FV619" s="76"/>
      <c r="FW619" s="76"/>
      <c r="FX619" s="76"/>
      <c r="FY619" s="76"/>
      <c r="FZ619" s="76"/>
      <c r="GA619" s="76"/>
      <c r="GB619" s="76"/>
      <c r="GC619" s="76"/>
      <c r="GD619" s="76"/>
      <c r="GE619" s="76"/>
      <c r="GF619" s="76"/>
      <c r="GG619" s="76"/>
      <c r="GH619" s="76"/>
      <c r="GI619" s="76"/>
      <c r="GJ619" s="76"/>
      <c r="GK619" s="76"/>
      <c r="GL619" s="76"/>
      <c r="GM619" s="76"/>
      <c r="GN619" s="76"/>
      <c r="GO619" s="76"/>
      <c r="GP619" s="76"/>
      <c r="GQ619" s="76"/>
      <c r="GR619" s="76"/>
      <c r="GS619" s="76"/>
      <c r="GT619" s="76"/>
      <c r="GU619" s="76"/>
      <c r="GV619" s="76"/>
      <c r="GW619" s="76"/>
      <c r="GX619" s="76"/>
      <c r="GY619" s="76"/>
      <c r="GZ619" s="76"/>
      <c r="HA619" s="76"/>
      <c r="HB619" s="76"/>
      <c r="HC619" s="76"/>
      <c r="HD619" s="76"/>
      <c r="HE619" s="76"/>
      <c r="HF619" s="76"/>
      <c r="HG619" s="76"/>
      <c r="HH619" s="76"/>
      <c r="HI619" s="76"/>
      <c r="HJ619" s="76"/>
      <c r="HK619" s="76"/>
      <c r="HL619" s="76"/>
      <c r="HM619" s="76"/>
      <c r="HN619" s="76"/>
      <c r="HO619" s="76"/>
      <c r="HP619" s="76"/>
      <c r="HQ619" s="76"/>
      <c r="HR619" s="76"/>
      <c r="HS619" s="76"/>
      <c r="HT619" s="76"/>
      <c r="HU619" s="76"/>
      <c r="HV619" s="76"/>
      <c r="HW619" s="76"/>
      <c r="HX619" s="76"/>
      <c r="HY619" s="76"/>
      <c r="HZ619" s="76"/>
      <c r="IA619" s="76"/>
      <c r="IB619" s="76"/>
      <c r="IC619" s="76"/>
      <c r="ID619" s="76"/>
      <c r="IE619" s="76"/>
      <c r="IF619" s="76"/>
      <c r="IG619" s="76"/>
      <c r="IH619" s="76"/>
      <c r="II619" s="76"/>
      <c r="IJ619" s="76"/>
      <c r="IK619" s="76"/>
    </row>
    <row r="620" spans="1:245" s="125" customFormat="1">
      <c r="A620" s="19"/>
      <c r="B620" s="19"/>
      <c r="C620" s="19"/>
      <c r="D620" s="19"/>
      <c r="E620" s="89"/>
      <c r="F620" s="89"/>
      <c r="G620" s="19"/>
      <c r="H620" s="90"/>
      <c r="I620" s="90"/>
      <c r="J620" s="19"/>
      <c r="K620" s="19"/>
      <c r="L620" s="19"/>
      <c r="M620" s="19"/>
      <c r="N620" s="19"/>
      <c r="O620" s="19"/>
      <c r="P620" s="19"/>
      <c r="Q620" s="19"/>
      <c r="R620" s="141"/>
      <c r="S620" s="141"/>
      <c r="T620" s="141"/>
      <c r="U620" s="141"/>
      <c r="V620" s="141"/>
      <c r="W620" s="141"/>
      <c r="X620" s="141"/>
      <c r="Y620" s="141"/>
      <c r="Z620" s="19"/>
      <c r="AA620" s="601"/>
      <c r="AB620" s="601"/>
      <c r="AC620" s="118"/>
      <c r="AD620" s="118"/>
      <c r="AE620" s="118"/>
      <c r="AF620" s="118"/>
      <c r="AG620" s="118"/>
      <c r="AH620" s="118"/>
      <c r="AI620" s="118"/>
      <c r="AJ620" s="118"/>
      <c r="AK620" s="118"/>
      <c r="AL620" s="118"/>
      <c r="AM620" s="118"/>
      <c r="AN620" s="118"/>
      <c r="AO620" s="118"/>
      <c r="AP620" s="118"/>
      <c r="AQ620" s="118"/>
      <c r="AR620" s="118"/>
      <c r="AS620" s="118"/>
      <c r="AT620" s="118"/>
      <c r="AU620" s="601"/>
      <c r="AV620" s="601"/>
      <c r="AW620" s="118"/>
      <c r="AX620" s="118"/>
      <c r="AY620" s="118"/>
      <c r="AZ620" s="118"/>
      <c r="BA620" s="118"/>
      <c r="BB620" s="19"/>
      <c r="BC620" s="19"/>
      <c r="BQ620" s="12"/>
      <c r="BR620" s="12"/>
      <c r="BS620" s="12"/>
      <c r="BV620" s="76"/>
      <c r="BW620" s="76"/>
      <c r="BX620" s="76"/>
      <c r="BY620" s="76"/>
      <c r="BZ620" s="76"/>
      <c r="CA620" s="76"/>
      <c r="CB620" s="76"/>
      <c r="CC620" s="76"/>
      <c r="CD620" s="76"/>
      <c r="CE620" s="76"/>
      <c r="CF620" s="76"/>
      <c r="CG620" s="76"/>
      <c r="CH620" s="76"/>
      <c r="CI620" s="76"/>
      <c r="CJ620" s="76"/>
      <c r="CK620" s="76"/>
      <c r="CL620" s="76"/>
      <c r="CM620" s="76"/>
      <c r="CN620" s="76"/>
      <c r="CO620" s="76"/>
      <c r="CP620" s="76"/>
      <c r="CQ620" s="76"/>
      <c r="CR620" s="76"/>
      <c r="CS620" s="76"/>
      <c r="CT620" s="76"/>
      <c r="CU620" s="76"/>
      <c r="CV620" s="76"/>
      <c r="CW620" s="76"/>
      <c r="CX620" s="76"/>
      <c r="CY620" s="76"/>
      <c r="CZ620" s="76"/>
      <c r="DA620" s="76"/>
      <c r="DB620" s="76"/>
      <c r="DC620" s="76"/>
      <c r="DD620" s="76"/>
      <c r="DE620" s="76"/>
      <c r="DF620" s="76"/>
      <c r="DG620" s="76"/>
      <c r="DH620" s="76"/>
      <c r="DI620" s="76"/>
      <c r="DJ620" s="76"/>
      <c r="DK620" s="76"/>
      <c r="DL620" s="76"/>
      <c r="DM620" s="76"/>
      <c r="DN620" s="76"/>
      <c r="DO620" s="76"/>
      <c r="DP620" s="76"/>
      <c r="DQ620" s="76"/>
      <c r="DR620" s="76"/>
      <c r="DS620" s="76"/>
      <c r="DT620" s="76"/>
      <c r="DU620" s="76"/>
      <c r="DV620" s="76"/>
      <c r="DW620" s="76"/>
      <c r="DX620" s="76"/>
      <c r="DY620" s="76"/>
      <c r="DZ620" s="76"/>
      <c r="EA620" s="76"/>
      <c r="EB620" s="76"/>
      <c r="EC620" s="76"/>
      <c r="ED620" s="76"/>
      <c r="EE620" s="76"/>
      <c r="EF620" s="76"/>
      <c r="EG620" s="76"/>
      <c r="EH620" s="76"/>
      <c r="EI620" s="76"/>
      <c r="EJ620" s="76"/>
      <c r="EK620" s="76"/>
      <c r="EL620" s="76"/>
      <c r="EM620" s="76"/>
      <c r="EN620" s="76"/>
      <c r="EO620" s="76"/>
      <c r="EP620" s="76"/>
      <c r="EQ620" s="76"/>
      <c r="ER620" s="76"/>
      <c r="ES620" s="76"/>
      <c r="ET620" s="76"/>
      <c r="EU620" s="76"/>
      <c r="EV620" s="76"/>
      <c r="EW620" s="76"/>
      <c r="EX620" s="76"/>
      <c r="EY620" s="76"/>
      <c r="EZ620" s="76"/>
      <c r="FA620" s="76"/>
      <c r="FB620" s="76"/>
      <c r="FC620" s="76"/>
      <c r="FD620" s="76"/>
      <c r="FE620" s="76"/>
      <c r="FF620" s="76"/>
      <c r="FG620" s="76"/>
      <c r="FH620" s="76"/>
      <c r="FI620" s="76"/>
      <c r="FJ620" s="76"/>
      <c r="FK620" s="76"/>
      <c r="FL620" s="76"/>
      <c r="FM620" s="76"/>
      <c r="FN620" s="76"/>
      <c r="FO620" s="76"/>
      <c r="FP620" s="76"/>
      <c r="FQ620" s="76"/>
      <c r="FR620" s="76"/>
      <c r="FS620" s="76"/>
      <c r="FT620" s="76"/>
      <c r="FU620" s="76"/>
      <c r="FV620" s="76"/>
      <c r="FW620" s="76"/>
      <c r="FX620" s="76"/>
      <c r="FY620" s="76"/>
      <c r="FZ620" s="76"/>
      <c r="GA620" s="76"/>
      <c r="GB620" s="76"/>
      <c r="GC620" s="76"/>
      <c r="GD620" s="76"/>
      <c r="GE620" s="76"/>
      <c r="GF620" s="76"/>
      <c r="GG620" s="76"/>
      <c r="GH620" s="76"/>
      <c r="GI620" s="76"/>
      <c r="GJ620" s="76"/>
      <c r="GK620" s="76"/>
      <c r="GL620" s="76"/>
      <c r="GM620" s="76"/>
      <c r="GN620" s="76"/>
      <c r="GO620" s="76"/>
      <c r="GP620" s="76"/>
      <c r="GQ620" s="76"/>
      <c r="GR620" s="76"/>
      <c r="GS620" s="76"/>
      <c r="GT620" s="76"/>
      <c r="GU620" s="76"/>
      <c r="GV620" s="76"/>
      <c r="GW620" s="76"/>
      <c r="GX620" s="76"/>
      <c r="GY620" s="76"/>
      <c r="GZ620" s="76"/>
      <c r="HA620" s="76"/>
      <c r="HB620" s="76"/>
      <c r="HC620" s="76"/>
      <c r="HD620" s="76"/>
      <c r="HE620" s="76"/>
      <c r="HF620" s="76"/>
      <c r="HG620" s="76"/>
      <c r="HH620" s="76"/>
      <c r="HI620" s="76"/>
      <c r="HJ620" s="76"/>
      <c r="HK620" s="76"/>
      <c r="HL620" s="76"/>
      <c r="HM620" s="76"/>
      <c r="HN620" s="76"/>
      <c r="HO620" s="76"/>
      <c r="HP620" s="76"/>
      <c r="HQ620" s="76"/>
      <c r="HR620" s="76"/>
      <c r="HS620" s="76"/>
      <c r="HT620" s="76"/>
      <c r="HU620" s="76"/>
      <c r="HV620" s="76"/>
      <c r="HW620" s="76"/>
      <c r="HX620" s="76"/>
      <c r="HY620" s="76"/>
      <c r="HZ620" s="76"/>
      <c r="IA620" s="76"/>
      <c r="IB620" s="76"/>
      <c r="IC620" s="76"/>
      <c r="ID620" s="76"/>
      <c r="IE620" s="76"/>
      <c r="IF620" s="76"/>
      <c r="IG620" s="76"/>
      <c r="IH620" s="76"/>
      <c r="II620" s="76"/>
      <c r="IJ620" s="76"/>
      <c r="IK620" s="76"/>
    </row>
    <row r="621" spans="1:245" s="125" customFormat="1">
      <c r="A621" s="19"/>
      <c r="B621" s="19"/>
      <c r="C621" s="19"/>
      <c r="D621" s="19"/>
      <c r="E621" s="89"/>
      <c r="F621" s="89"/>
      <c r="G621" s="19"/>
      <c r="H621" s="90"/>
      <c r="I621" s="90"/>
      <c r="J621" s="19"/>
      <c r="K621" s="19"/>
      <c r="L621" s="19"/>
      <c r="M621" s="19"/>
      <c r="N621" s="19"/>
      <c r="O621" s="19"/>
      <c r="P621" s="19"/>
      <c r="Q621" s="19"/>
      <c r="R621" s="141"/>
      <c r="S621" s="141"/>
      <c r="T621" s="141"/>
      <c r="U621" s="141"/>
      <c r="V621" s="141"/>
      <c r="W621" s="141"/>
      <c r="X621" s="141"/>
      <c r="Y621" s="141"/>
      <c r="Z621" s="19"/>
      <c r="AA621" s="601"/>
      <c r="AB621" s="601"/>
      <c r="AC621" s="118"/>
      <c r="AD621" s="118"/>
      <c r="AE621" s="118"/>
      <c r="AF621" s="118"/>
      <c r="AG621" s="118"/>
      <c r="AH621" s="118"/>
      <c r="AI621" s="118"/>
      <c r="AJ621" s="118"/>
      <c r="AK621" s="118"/>
      <c r="AL621" s="118"/>
      <c r="AM621" s="118"/>
      <c r="AN621" s="118"/>
      <c r="AO621" s="118"/>
      <c r="AP621" s="118"/>
      <c r="AQ621" s="118"/>
      <c r="AR621" s="118"/>
      <c r="AS621" s="118"/>
      <c r="AT621" s="118"/>
      <c r="AU621" s="601"/>
      <c r="AV621" s="601"/>
      <c r="AW621" s="118"/>
      <c r="AX621" s="118"/>
      <c r="AY621" s="118"/>
      <c r="AZ621" s="118"/>
      <c r="BA621" s="118"/>
      <c r="BB621" s="19"/>
      <c r="BC621" s="19"/>
      <c r="BQ621" s="12"/>
      <c r="BR621" s="12"/>
      <c r="BS621" s="12"/>
      <c r="BV621" s="76"/>
      <c r="BW621" s="76"/>
      <c r="BX621" s="76"/>
      <c r="BY621" s="76"/>
      <c r="BZ621" s="76"/>
      <c r="CA621" s="76"/>
      <c r="CB621" s="76"/>
      <c r="CC621" s="76"/>
      <c r="CD621" s="76"/>
      <c r="CE621" s="76"/>
      <c r="CF621" s="76"/>
      <c r="CG621" s="76"/>
      <c r="CH621" s="76"/>
      <c r="CI621" s="76"/>
      <c r="CJ621" s="76"/>
      <c r="CK621" s="76"/>
      <c r="CL621" s="76"/>
      <c r="CM621" s="76"/>
      <c r="CN621" s="76"/>
      <c r="CO621" s="76"/>
      <c r="CP621" s="76"/>
      <c r="CQ621" s="76"/>
      <c r="CR621" s="76"/>
      <c r="CS621" s="76"/>
      <c r="CT621" s="76"/>
      <c r="CU621" s="76"/>
      <c r="CV621" s="76"/>
      <c r="CW621" s="76"/>
      <c r="CX621" s="76"/>
      <c r="CY621" s="76"/>
      <c r="CZ621" s="76"/>
      <c r="DA621" s="76"/>
      <c r="DB621" s="76"/>
      <c r="DC621" s="76"/>
      <c r="DD621" s="76"/>
      <c r="DE621" s="76"/>
      <c r="DF621" s="76"/>
      <c r="DG621" s="76"/>
      <c r="DH621" s="76"/>
      <c r="DI621" s="76"/>
      <c r="DJ621" s="76"/>
      <c r="DK621" s="76"/>
      <c r="DL621" s="76"/>
      <c r="DM621" s="76"/>
      <c r="DN621" s="76"/>
      <c r="DO621" s="76"/>
      <c r="DP621" s="76"/>
      <c r="DQ621" s="76"/>
      <c r="DR621" s="76"/>
      <c r="DS621" s="76"/>
      <c r="DT621" s="76"/>
      <c r="DU621" s="76"/>
      <c r="DV621" s="76"/>
      <c r="DW621" s="76"/>
      <c r="DX621" s="76"/>
      <c r="DY621" s="76"/>
      <c r="DZ621" s="76"/>
      <c r="EA621" s="76"/>
      <c r="EB621" s="76"/>
      <c r="EC621" s="76"/>
      <c r="ED621" s="76"/>
      <c r="EE621" s="76"/>
      <c r="EF621" s="76"/>
      <c r="EG621" s="76"/>
      <c r="EH621" s="76"/>
      <c r="EI621" s="76"/>
      <c r="EJ621" s="76"/>
      <c r="EK621" s="76"/>
      <c r="EL621" s="76"/>
      <c r="EM621" s="76"/>
      <c r="EN621" s="76"/>
      <c r="EO621" s="76"/>
      <c r="EP621" s="76"/>
      <c r="EQ621" s="76"/>
      <c r="ER621" s="76"/>
      <c r="ES621" s="76"/>
      <c r="ET621" s="76"/>
      <c r="EU621" s="76"/>
      <c r="EV621" s="76"/>
      <c r="EW621" s="76"/>
      <c r="EX621" s="76"/>
      <c r="EY621" s="76"/>
      <c r="EZ621" s="76"/>
      <c r="FA621" s="76"/>
      <c r="FB621" s="76"/>
      <c r="FC621" s="76"/>
      <c r="FD621" s="76"/>
      <c r="FE621" s="76"/>
      <c r="FF621" s="76"/>
      <c r="FG621" s="76"/>
      <c r="FH621" s="76"/>
      <c r="FI621" s="76"/>
      <c r="FJ621" s="76"/>
      <c r="FK621" s="76"/>
      <c r="FL621" s="76"/>
      <c r="FM621" s="76"/>
      <c r="FN621" s="76"/>
      <c r="FO621" s="76"/>
      <c r="FP621" s="76"/>
      <c r="FQ621" s="76"/>
      <c r="FR621" s="76"/>
      <c r="FS621" s="76"/>
      <c r="FT621" s="76"/>
      <c r="FU621" s="76"/>
      <c r="FV621" s="76"/>
      <c r="FW621" s="76"/>
      <c r="FX621" s="76"/>
      <c r="FY621" s="76"/>
      <c r="FZ621" s="76"/>
      <c r="GA621" s="76"/>
      <c r="GB621" s="76"/>
      <c r="GC621" s="76"/>
      <c r="GD621" s="76"/>
      <c r="GE621" s="76"/>
      <c r="GF621" s="76"/>
      <c r="GG621" s="76"/>
      <c r="GH621" s="76"/>
      <c r="GI621" s="76"/>
      <c r="GJ621" s="76"/>
      <c r="GK621" s="76"/>
      <c r="GL621" s="76"/>
      <c r="GM621" s="76"/>
      <c r="GN621" s="76"/>
      <c r="GO621" s="76"/>
      <c r="GP621" s="76"/>
      <c r="GQ621" s="76"/>
      <c r="GR621" s="76"/>
      <c r="GS621" s="76"/>
      <c r="GT621" s="76"/>
      <c r="GU621" s="76"/>
      <c r="GV621" s="76"/>
      <c r="GW621" s="76"/>
      <c r="GX621" s="76"/>
      <c r="GY621" s="76"/>
      <c r="GZ621" s="76"/>
      <c r="HA621" s="76"/>
      <c r="HB621" s="76"/>
      <c r="HC621" s="76"/>
      <c r="HD621" s="76"/>
      <c r="HE621" s="76"/>
      <c r="HF621" s="76"/>
      <c r="HG621" s="76"/>
      <c r="HH621" s="76"/>
      <c r="HI621" s="76"/>
      <c r="HJ621" s="76"/>
      <c r="HK621" s="76"/>
      <c r="HL621" s="76"/>
      <c r="HM621" s="76"/>
      <c r="HN621" s="76"/>
      <c r="HO621" s="76"/>
      <c r="HP621" s="76"/>
      <c r="HQ621" s="76"/>
      <c r="HR621" s="76"/>
      <c r="HS621" s="76"/>
      <c r="HT621" s="76"/>
      <c r="HU621" s="76"/>
      <c r="HV621" s="76"/>
      <c r="HW621" s="76"/>
      <c r="HX621" s="76"/>
      <c r="HY621" s="76"/>
      <c r="HZ621" s="76"/>
      <c r="IA621" s="76"/>
      <c r="IB621" s="76"/>
      <c r="IC621" s="76"/>
      <c r="ID621" s="76"/>
      <c r="IE621" s="76"/>
      <c r="IF621" s="76"/>
      <c r="IG621" s="76"/>
      <c r="IH621" s="76"/>
      <c r="II621" s="76"/>
      <c r="IJ621" s="76"/>
      <c r="IK621" s="76"/>
    </row>
    <row r="622" spans="1:245" s="125" customFormat="1">
      <c r="A622" s="19"/>
      <c r="B622" s="19"/>
      <c r="C622" s="19"/>
      <c r="D622" s="19"/>
      <c r="E622" s="89"/>
      <c r="F622" s="89"/>
      <c r="G622" s="19"/>
      <c r="H622" s="90"/>
      <c r="I622" s="90"/>
      <c r="J622" s="19"/>
      <c r="K622" s="19"/>
      <c r="L622" s="19"/>
      <c r="M622" s="19"/>
      <c r="N622" s="19"/>
      <c r="O622" s="19"/>
      <c r="P622" s="19"/>
      <c r="Q622" s="19"/>
      <c r="R622" s="141"/>
      <c r="S622" s="141"/>
      <c r="T622" s="141"/>
      <c r="U622" s="141"/>
      <c r="V622" s="141"/>
      <c r="W622" s="141"/>
      <c r="X622" s="141"/>
      <c r="Y622" s="141"/>
      <c r="Z622" s="19"/>
      <c r="AA622" s="601"/>
      <c r="AB622" s="601"/>
      <c r="AC622" s="118"/>
      <c r="AD622" s="118"/>
      <c r="AE622" s="118"/>
      <c r="AF622" s="118"/>
      <c r="AG622" s="118"/>
      <c r="AH622" s="118"/>
      <c r="AI622" s="118"/>
      <c r="AJ622" s="118"/>
      <c r="AK622" s="118"/>
      <c r="AL622" s="118"/>
      <c r="AM622" s="118"/>
      <c r="AN622" s="118"/>
      <c r="AO622" s="118"/>
      <c r="AP622" s="118"/>
      <c r="AQ622" s="118"/>
      <c r="AR622" s="118"/>
      <c r="AS622" s="118"/>
      <c r="AT622" s="118"/>
      <c r="AU622" s="601"/>
      <c r="AV622" s="601"/>
      <c r="AW622" s="118"/>
      <c r="AX622" s="118"/>
      <c r="AY622" s="118"/>
      <c r="AZ622" s="118"/>
      <c r="BA622" s="118"/>
      <c r="BB622" s="19"/>
      <c r="BC622" s="19"/>
      <c r="BQ622" s="12"/>
      <c r="BR622" s="12"/>
      <c r="BS622" s="12"/>
      <c r="BV622" s="76"/>
      <c r="BW622" s="76"/>
      <c r="BX622" s="76"/>
      <c r="BY622" s="76"/>
      <c r="BZ622" s="76"/>
      <c r="CA622" s="76"/>
      <c r="CB622" s="76"/>
      <c r="CC622" s="76"/>
      <c r="CD622" s="76"/>
      <c r="CE622" s="76"/>
      <c r="CF622" s="76"/>
      <c r="CG622" s="76"/>
      <c r="CH622" s="76"/>
      <c r="CI622" s="76"/>
      <c r="CJ622" s="76"/>
      <c r="CK622" s="76"/>
      <c r="CL622" s="76"/>
      <c r="CM622" s="76"/>
      <c r="CN622" s="76"/>
      <c r="CO622" s="76"/>
      <c r="CP622" s="76"/>
      <c r="CQ622" s="76"/>
      <c r="CR622" s="76"/>
      <c r="CS622" s="76"/>
      <c r="CT622" s="76"/>
      <c r="CU622" s="76"/>
      <c r="CV622" s="76"/>
      <c r="CW622" s="76"/>
      <c r="CX622" s="76"/>
      <c r="CY622" s="76"/>
      <c r="CZ622" s="76"/>
      <c r="DA622" s="76"/>
      <c r="DB622" s="76"/>
      <c r="DC622" s="76"/>
      <c r="DD622" s="76"/>
      <c r="DE622" s="76"/>
      <c r="DF622" s="76"/>
      <c r="DG622" s="76"/>
      <c r="DH622" s="76"/>
      <c r="DI622" s="76"/>
      <c r="DJ622" s="76"/>
      <c r="DK622" s="76"/>
      <c r="DL622" s="76"/>
      <c r="DM622" s="76"/>
      <c r="DN622" s="76"/>
      <c r="DO622" s="76"/>
      <c r="DP622" s="76"/>
      <c r="DQ622" s="76"/>
      <c r="DR622" s="76"/>
      <c r="DS622" s="76"/>
      <c r="DT622" s="76"/>
      <c r="DU622" s="76"/>
      <c r="DV622" s="76"/>
      <c r="DW622" s="76"/>
      <c r="DX622" s="76"/>
      <c r="DY622" s="76"/>
      <c r="DZ622" s="76"/>
      <c r="EA622" s="76"/>
      <c r="EB622" s="76"/>
      <c r="EC622" s="76"/>
      <c r="ED622" s="76"/>
      <c r="EE622" s="76"/>
      <c r="EF622" s="76"/>
      <c r="EG622" s="76"/>
      <c r="EH622" s="76"/>
      <c r="EI622" s="76"/>
      <c r="EJ622" s="76"/>
      <c r="EK622" s="76"/>
      <c r="EL622" s="76"/>
      <c r="EM622" s="76"/>
      <c r="EN622" s="76"/>
      <c r="EO622" s="76"/>
      <c r="EP622" s="76"/>
      <c r="EQ622" s="76"/>
      <c r="ER622" s="76"/>
      <c r="ES622" s="76"/>
      <c r="ET622" s="76"/>
      <c r="EU622" s="76"/>
      <c r="EV622" s="76"/>
      <c r="EW622" s="76"/>
      <c r="EX622" s="76"/>
      <c r="EY622" s="76"/>
      <c r="EZ622" s="76"/>
      <c r="FA622" s="76"/>
      <c r="FB622" s="76"/>
      <c r="FC622" s="76"/>
      <c r="FD622" s="76"/>
      <c r="FE622" s="76"/>
      <c r="FF622" s="76"/>
      <c r="FG622" s="76"/>
      <c r="FH622" s="76"/>
      <c r="FI622" s="76"/>
      <c r="FJ622" s="76"/>
      <c r="FK622" s="76"/>
      <c r="FL622" s="76"/>
      <c r="FM622" s="76"/>
      <c r="FN622" s="76"/>
      <c r="FO622" s="76"/>
      <c r="FP622" s="76"/>
      <c r="FQ622" s="76"/>
      <c r="FR622" s="76"/>
      <c r="FS622" s="76"/>
      <c r="FT622" s="76"/>
      <c r="FU622" s="76"/>
      <c r="FV622" s="76"/>
      <c r="FW622" s="76"/>
      <c r="FX622" s="76"/>
      <c r="FY622" s="76"/>
      <c r="FZ622" s="76"/>
      <c r="GA622" s="76"/>
      <c r="GB622" s="76"/>
      <c r="GC622" s="76"/>
      <c r="GD622" s="76"/>
      <c r="GE622" s="76"/>
      <c r="GF622" s="76"/>
      <c r="GG622" s="76"/>
      <c r="GH622" s="76"/>
      <c r="GI622" s="76"/>
      <c r="GJ622" s="76"/>
      <c r="GK622" s="76"/>
      <c r="GL622" s="76"/>
      <c r="GM622" s="76"/>
      <c r="GN622" s="76"/>
      <c r="GO622" s="76"/>
      <c r="GP622" s="76"/>
      <c r="GQ622" s="76"/>
      <c r="GR622" s="76"/>
      <c r="GS622" s="76"/>
      <c r="GT622" s="76"/>
      <c r="GU622" s="76"/>
      <c r="GV622" s="76"/>
      <c r="GW622" s="76"/>
      <c r="GX622" s="76"/>
      <c r="GY622" s="76"/>
      <c r="GZ622" s="76"/>
      <c r="HA622" s="76"/>
      <c r="HB622" s="76"/>
      <c r="HC622" s="76"/>
      <c r="HD622" s="76"/>
      <c r="HE622" s="76"/>
      <c r="HF622" s="76"/>
      <c r="HG622" s="76"/>
      <c r="HH622" s="76"/>
      <c r="HI622" s="76"/>
      <c r="HJ622" s="76"/>
      <c r="HK622" s="76"/>
      <c r="HL622" s="76"/>
      <c r="HM622" s="76"/>
      <c r="HN622" s="76"/>
      <c r="HO622" s="76"/>
      <c r="HP622" s="76"/>
      <c r="HQ622" s="76"/>
      <c r="HR622" s="76"/>
      <c r="HS622" s="76"/>
      <c r="HT622" s="76"/>
      <c r="HU622" s="76"/>
      <c r="HV622" s="76"/>
      <c r="HW622" s="76"/>
      <c r="HX622" s="76"/>
      <c r="HY622" s="76"/>
      <c r="HZ622" s="76"/>
      <c r="IA622" s="76"/>
      <c r="IB622" s="76"/>
      <c r="IC622" s="76"/>
      <c r="ID622" s="76"/>
      <c r="IE622" s="76"/>
      <c r="IF622" s="76"/>
      <c r="IG622" s="76"/>
      <c r="IH622" s="76"/>
      <c r="II622" s="76"/>
      <c r="IJ622" s="76"/>
      <c r="IK622" s="76"/>
    </row>
    <row r="623" spans="1:245" s="125" customFormat="1">
      <c r="A623" s="19"/>
      <c r="B623" s="19"/>
      <c r="C623" s="19"/>
      <c r="D623" s="19"/>
      <c r="E623" s="89"/>
      <c r="F623" s="89"/>
      <c r="G623" s="19"/>
      <c r="H623" s="90"/>
      <c r="I623" s="90"/>
      <c r="J623" s="19"/>
      <c r="K623" s="19"/>
      <c r="L623" s="19"/>
      <c r="M623" s="19"/>
      <c r="N623" s="19"/>
      <c r="O623" s="19"/>
      <c r="P623" s="19"/>
      <c r="Q623" s="19"/>
      <c r="R623" s="141"/>
      <c r="S623" s="141"/>
      <c r="T623" s="141"/>
      <c r="U623" s="141"/>
      <c r="V623" s="141"/>
      <c r="W623" s="141"/>
      <c r="X623" s="141"/>
      <c r="Y623" s="141"/>
      <c r="Z623" s="19"/>
      <c r="AA623" s="601"/>
      <c r="AB623" s="601"/>
      <c r="AC623" s="118"/>
      <c r="AD623" s="118"/>
      <c r="AE623" s="118"/>
      <c r="AF623" s="118"/>
      <c r="AG623" s="118"/>
      <c r="AH623" s="118"/>
      <c r="AI623" s="118"/>
      <c r="AJ623" s="118"/>
      <c r="AK623" s="118"/>
      <c r="AL623" s="118"/>
      <c r="AM623" s="118"/>
      <c r="AN623" s="118"/>
      <c r="AO623" s="118"/>
      <c r="AP623" s="118"/>
      <c r="AQ623" s="118"/>
      <c r="AR623" s="118"/>
      <c r="AS623" s="118"/>
      <c r="AT623" s="118"/>
      <c r="AU623" s="601"/>
      <c r="AV623" s="601"/>
      <c r="AW623" s="118"/>
      <c r="AX623" s="118"/>
      <c r="AY623" s="118"/>
      <c r="AZ623" s="118"/>
      <c r="BA623" s="118"/>
      <c r="BB623" s="19"/>
      <c r="BC623" s="19"/>
      <c r="BQ623" s="12"/>
      <c r="BR623" s="12"/>
      <c r="BS623" s="12"/>
      <c r="BV623" s="76"/>
      <c r="BW623" s="76"/>
      <c r="BX623" s="76"/>
      <c r="BY623" s="76"/>
      <c r="BZ623" s="76"/>
      <c r="CA623" s="76"/>
      <c r="CB623" s="76"/>
      <c r="CC623" s="76"/>
      <c r="CD623" s="76"/>
      <c r="CE623" s="76"/>
      <c r="CF623" s="76"/>
      <c r="CG623" s="76"/>
      <c r="CH623" s="76"/>
      <c r="CI623" s="76"/>
      <c r="CJ623" s="76"/>
      <c r="CK623" s="76"/>
      <c r="CL623" s="76"/>
      <c r="CM623" s="76"/>
      <c r="CN623" s="76"/>
      <c r="CO623" s="76"/>
      <c r="CP623" s="76"/>
      <c r="CQ623" s="76"/>
      <c r="CR623" s="76"/>
      <c r="CS623" s="76"/>
      <c r="CT623" s="76"/>
      <c r="CU623" s="76"/>
      <c r="CV623" s="76"/>
      <c r="CW623" s="76"/>
      <c r="CX623" s="76"/>
      <c r="CY623" s="76"/>
      <c r="CZ623" s="76"/>
      <c r="DA623" s="76"/>
      <c r="DB623" s="76"/>
      <c r="DC623" s="76"/>
      <c r="DD623" s="76"/>
      <c r="DE623" s="76"/>
      <c r="DF623" s="76"/>
      <c r="DG623" s="76"/>
      <c r="DH623" s="76"/>
      <c r="DI623" s="76"/>
      <c r="DJ623" s="76"/>
      <c r="DK623" s="76"/>
      <c r="DL623" s="76"/>
      <c r="DM623" s="76"/>
      <c r="DN623" s="76"/>
      <c r="DO623" s="76"/>
      <c r="DP623" s="76"/>
      <c r="DQ623" s="76"/>
      <c r="DR623" s="76"/>
      <c r="DS623" s="76"/>
      <c r="DT623" s="76"/>
      <c r="DU623" s="76"/>
      <c r="DV623" s="76"/>
      <c r="DW623" s="76"/>
      <c r="DX623" s="76"/>
      <c r="DY623" s="76"/>
      <c r="DZ623" s="76"/>
      <c r="EA623" s="76"/>
      <c r="EB623" s="76"/>
      <c r="EC623" s="76"/>
      <c r="ED623" s="76"/>
      <c r="EE623" s="76"/>
      <c r="EF623" s="76"/>
      <c r="EG623" s="76"/>
      <c r="EH623" s="76"/>
      <c r="EI623" s="76"/>
      <c r="EJ623" s="76"/>
      <c r="EK623" s="76"/>
      <c r="EL623" s="76"/>
      <c r="EM623" s="76"/>
      <c r="EN623" s="76"/>
      <c r="EO623" s="76"/>
      <c r="EP623" s="76"/>
      <c r="EQ623" s="76"/>
      <c r="ER623" s="76"/>
      <c r="ES623" s="76"/>
      <c r="ET623" s="76"/>
      <c r="EU623" s="76"/>
      <c r="EV623" s="76"/>
      <c r="EW623" s="76"/>
      <c r="EX623" s="76"/>
      <c r="EY623" s="76"/>
      <c r="EZ623" s="76"/>
      <c r="FA623" s="76"/>
      <c r="FB623" s="76"/>
      <c r="FC623" s="76"/>
      <c r="FD623" s="76"/>
      <c r="FE623" s="76"/>
      <c r="FF623" s="76"/>
      <c r="FG623" s="76"/>
      <c r="FH623" s="76"/>
      <c r="FI623" s="76"/>
      <c r="FJ623" s="76"/>
      <c r="FK623" s="76"/>
      <c r="FL623" s="76"/>
      <c r="FM623" s="76"/>
      <c r="FN623" s="76"/>
      <c r="FO623" s="76"/>
      <c r="FP623" s="76"/>
      <c r="FQ623" s="76"/>
      <c r="FR623" s="76"/>
      <c r="FS623" s="76"/>
      <c r="FT623" s="76"/>
      <c r="FU623" s="76"/>
      <c r="FV623" s="76"/>
      <c r="FW623" s="76"/>
      <c r="FX623" s="76"/>
      <c r="FY623" s="76"/>
      <c r="FZ623" s="76"/>
      <c r="GA623" s="76"/>
      <c r="GB623" s="76"/>
      <c r="GC623" s="76"/>
      <c r="GD623" s="76"/>
      <c r="GE623" s="76"/>
      <c r="GF623" s="76"/>
      <c r="GG623" s="76"/>
      <c r="GH623" s="76"/>
      <c r="GI623" s="76"/>
      <c r="GJ623" s="76"/>
      <c r="GK623" s="76"/>
      <c r="GL623" s="76"/>
      <c r="GM623" s="76"/>
      <c r="GN623" s="76"/>
      <c r="GO623" s="76"/>
      <c r="GP623" s="76"/>
      <c r="GQ623" s="76"/>
      <c r="GR623" s="76"/>
      <c r="GS623" s="76"/>
      <c r="GT623" s="76"/>
      <c r="GU623" s="76"/>
      <c r="GV623" s="76"/>
      <c r="GW623" s="76"/>
      <c r="GX623" s="76"/>
      <c r="GY623" s="76"/>
      <c r="GZ623" s="76"/>
      <c r="HA623" s="76"/>
      <c r="HB623" s="76"/>
      <c r="HC623" s="76"/>
      <c r="HD623" s="76"/>
      <c r="HE623" s="76"/>
      <c r="HF623" s="76"/>
      <c r="HG623" s="76"/>
      <c r="HH623" s="76"/>
      <c r="HI623" s="76"/>
      <c r="HJ623" s="76"/>
      <c r="HK623" s="76"/>
      <c r="HL623" s="76"/>
      <c r="HM623" s="76"/>
      <c r="HN623" s="76"/>
      <c r="HO623" s="76"/>
      <c r="HP623" s="76"/>
      <c r="HQ623" s="76"/>
      <c r="HR623" s="76"/>
      <c r="HS623" s="76"/>
      <c r="HT623" s="76"/>
      <c r="HU623" s="76"/>
      <c r="HV623" s="76"/>
      <c r="HW623" s="76"/>
      <c r="HX623" s="76"/>
      <c r="HY623" s="76"/>
      <c r="HZ623" s="76"/>
      <c r="IA623" s="76"/>
      <c r="IB623" s="76"/>
      <c r="IC623" s="76"/>
      <c r="ID623" s="76"/>
      <c r="IE623" s="76"/>
      <c r="IF623" s="76"/>
      <c r="IG623" s="76"/>
      <c r="IH623" s="76"/>
      <c r="II623" s="76"/>
      <c r="IJ623" s="76"/>
      <c r="IK623" s="76"/>
    </row>
    <row r="624" spans="1:245" s="125" customFormat="1">
      <c r="A624" s="19"/>
      <c r="B624" s="19"/>
      <c r="C624" s="19"/>
      <c r="D624" s="19"/>
      <c r="E624" s="89"/>
      <c r="F624" s="89"/>
      <c r="G624" s="19"/>
      <c r="H624" s="90"/>
      <c r="I624" s="90"/>
      <c r="J624" s="19"/>
      <c r="K624" s="19"/>
      <c r="L624" s="19"/>
      <c r="M624" s="19"/>
      <c r="N624" s="19"/>
      <c r="O624" s="19"/>
      <c r="P624" s="19"/>
      <c r="Q624" s="19"/>
      <c r="R624" s="141"/>
      <c r="S624" s="141"/>
      <c r="T624" s="141"/>
      <c r="U624" s="141"/>
      <c r="V624" s="141"/>
      <c r="W624" s="141"/>
      <c r="X624" s="141"/>
      <c r="Y624" s="141"/>
      <c r="Z624" s="19"/>
      <c r="AA624" s="601"/>
      <c r="AB624" s="601"/>
      <c r="AC624" s="118"/>
      <c r="AD624" s="118"/>
      <c r="AE624" s="118"/>
      <c r="AF624" s="118"/>
      <c r="AG624" s="118"/>
      <c r="AH624" s="118"/>
      <c r="AI624" s="118"/>
      <c r="AJ624" s="118"/>
      <c r="AK624" s="118"/>
      <c r="AL624" s="118"/>
      <c r="AM624" s="118"/>
      <c r="AN624" s="118"/>
      <c r="AO624" s="118"/>
      <c r="AP624" s="118"/>
      <c r="AQ624" s="118"/>
      <c r="AR624" s="118"/>
      <c r="AS624" s="118"/>
      <c r="AT624" s="118"/>
      <c r="AU624" s="601"/>
      <c r="AV624" s="601"/>
      <c r="AW624" s="118"/>
      <c r="AX624" s="118"/>
      <c r="AY624" s="118"/>
      <c r="AZ624" s="118"/>
      <c r="BA624" s="118"/>
      <c r="BB624" s="19"/>
      <c r="BC624" s="19"/>
      <c r="BQ624" s="12"/>
      <c r="BR624" s="12"/>
      <c r="BS624" s="12"/>
      <c r="BV624" s="76"/>
      <c r="BW624" s="76"/>
      <c r="BX624" s="76"/>
      <c r="BY624" s="76"/>
      <c r="BZ624" s="76"/>
      <c r="CA624" s="76"/>
      <c r="CB624" s="76"/>
      <c r="CC624" s="76"/>
      <c r="CD624" s="76"/>
      <c r="CE624" s="76"/>
      <c r="CF624" s="76"/>
      <c r="CG624" s="76"/>
      <c r="CH624" s="76"/>
      <c r="CI624" s="76"/>
      <c r="CJ624" s="76"/>
      <c r="CK624" s="76"/>
      <c r="CL624" s="76"/>
      <c r="CM624" s="76"/>
      <c r="CN624" s="76"/>
      <c r="CO624" s="76"/>
      <c r="CP624" s="76"/>
      <c r="CQ624" s="76"/>
      <c r="CR624" s="76"/>
      <c r="CS624" s="76"/>
      <c r="CT624" s="76"/>
      <c r="CU624" s="76"/>
      <c r="CV624" s="76"/>
      <c r="CW624" s="76"/>
      <c r="CX624" s="76"/>
      <c r="CY624" s="76"/>
      <c r="CZ624" s="76"/>
      <c r="DA624" s="76"/>
      <c r="DB624" s="76"/>
      <c r="DC624" s="76"/>
      <c r="DD624" s="76"/>
      <c r="DE624" s="76"/>
      <c r="DF624" s="76"/>
      <c r="DG624" s="76"/>
      <c r="DH624" s="76"/>
      <c r="DI624" s="76"/>
      <c r="DJ624" s="76"/>
      <c r="DK624" s="76"/>
      <c r="DL624" s="76"/>
      <c r="DM624" s="76"/>
      <c r="DN624" s="76"/>
      <c r="DO624" s="76"/>
      <c r="DP624" s="76"/>
      <c r="DQ624" s="76"/>
      <c r="DR624" s="76"/>
      <c r="DS624" s="76"/>
      <c r="DT624" s="76"/>
      <c r="DU624" s="76"/>
      <c r="DV624" s="76"/>
      <c r="DW624" s="76"/>
      <c r="DX624" s="76"/>
      <c r="DY624" s="76"/>
      <c r="DZ624" s="76"/>
      <c r="EA624" s="76"/>
      <c r="EB624" s="76"/>
      <c r="EC624" s="76"/>
      <c r="ED624" s="76"/>
      <c r="EE624" s="76"/>
      <c r="EF624" s="76"/>
      <c r="EG624" s="76"/>
      <c r="EH624" s="76"/>
      <c r="EI624" s="76"/>
      <c r="EJ624" s="76"/>
      <c r="EK624" s="76"/>
      <c r="EL624" s="76"/>
      <c r="EM624" s="76"/>
      <c r="EN624" s="76"/>
      <c r="EO624" s="76"/>
      <c r="EP624" s="76"/>
      <c r="EQ624" s="76"/>
      <c r="ER624" s="76"/>
      <c r="ES624" s="76"/>
      <c r="ET624" s="76"/>
      <c r="EU624" s="76"/>
      <c r="EV624" s="76"/>
      <c r="EW624" s="76"/>
      <c r="EX624" s="76"/>
      <c r="EY624" s="76"/>
      <c r="EZ624" s="76"/>
      <c r="FA624" s="76"/>
      <c r="FB624" s="76"/>
      <c r="FC624" s="76"/>
      <c r="FD624" s="76"/>
      <c r="FE624" s="76"/>
      <c r="FF624" s="76"/>
      <c r="FG624" s="76"/>
      <c r="FH624" s="76"/>
      <c r="FI624" s="76"/>
      <c r="FJ624" s="76"/>
      <c r="FK624" s="76"/>
      <c r="FL624" s="76"/>
      <c r="FM624" s="76"/>
      <c r="FN624" s="76"/>
      <c r="FO624" s="76"/>
      <c r="FP624" s="76"/>
      <c r="FQ624" s="76"/>
      <c r="FR624" s="76"/>
      <c r="FS624" s="76"/>
      <c r="FT624" s="76"/>
      <c r="FU624" s="76"/>
      <c r="FV624" s="76"/>
      <c r="FW624" s="76"/>
      <c r="FX624" s="76"/>
      <c r="FY624" s="76"/>
      <c r="FZ624" s="76"/>
      <c r="GA624" s="76"/>
      <c r="GB624" s="76"/>
      <c r="GC624" s="76"/>
      <c r="GD624" s="76"/>
      <c r="GE624" s="76"/>
      <c r="GF624" s="76"/>
      <c r="GG624" s="76"/>
      <c r="GH624" s="76"/>
      <c r="GI624" s="76"/>
      <c r="GJ624" s="76"/>
      <c r="GK624" s="76"/>
      <c r="GL624" s="76"/>
      <c r="GM624" s="76"/>
      <c r="GN624" s="76"/>
      <c r="GO624" s="76"/>
      <c r="GP624" s="76"/>
      <c r="GQ624" s="76"/>
      <c r="GR624" s="76"/>
      <c r="GS624" s="76"/>
      <c r="GT624" s="76"/>
      <c r="GU624" s="76"/>
      <c r="GV624" s="76"/>
      <c r="GW624" s="76"/>
      <c r="GX624" s="76"/>
      <c r="GY624" s="76"/>
      <c r="GZ624" s="76"/>
      <c r="HA624" s="76"/>
      <c r="HB624" s="76"/>
      <c r="HC624" s="76"/>
      <c r="HD624" s="76"/>
      <c r="HE624" s="76"/>
      <c r="HF624" s="76"/>
      <c r="HG624" s="76"/>
      <c r="HH624" s="76"/>
      <c r="HI624" s="76"/>
      <c r="HJ624" s="76"/>
      <c r="HK624" s="76"/>
      <c r="HL624" s="76"/>
      <c r="HM624" s="76"/>
      <c r="HN624" s="76"/>
      <c r="HO624" s="76"/>
      <c r="HP624" s="76"/>
      <c r="HQ624" s="76"/>
      <c r="HR624" s="76"/>
      <c r="HS624" s="76"/>
      <c r="HT624" s="76"/>
      <c r="HU624" s="76"/>
      <c r="HV624" s="76"/>
      <c r="HW624" s="76"/>
      <c r="HX624" s="76"/>
      <c r="HY624" s="76"/>
      <c r="HZ624" s="76"/>
      <c r="IA624" s="76"/>
      <c r="IB624" s="76"/>
      <c r="IC624" s="76"/>
      <c r="ID624" s="76"/>
      <c r="IE624" s="76"/>
      <c r="IF624" s="76"/>
      <c r="IG624" s="76"/>
      <c r="IH624" s="76"/>
      <c r="II624" s="76"/>
      <c r="IJ624" s="76"/>
      <c r="IK624" s="76"/>
    </row>
    <row r="625" spans="1:245" s="125" customFormat="1" ht="12.75" customHeight="1">
      <c r="A625" s="19"/>
      <c r="B625" s="19"/>
      <c r="C625" s="19"/>
      <c r="D625" s="19"/>
      <c r="E625" s="89"/>
      <c r="F625" s="89"/>
      <c r="G625" s="19"/>
      <c r="H625" s="90"/>
      <c r="I625" s="90"/>
      <c r="J625" s="19"/>
      <c r="K625" s="19"/>
      <c r="L625" s="19"/>
      <c r="M625" s="19"/>
      <c r="N625" s="19"/>
      <c r="O625" s="19"/>
      <c r="P625" s="19"/>
      <c r="Q625" s="19"/>
      <c r="R625" s="141"/>
      <c r="S625" s="141"/>
      <c r="T625" s="141"/>
      <c r="U625" s="141"/>
      <c r="V625" s="141"/>
      <c r="W625" s="141"/>
      <c r="X625" s="141"/>
      <c r="Y625" s="141"/>
      <c r="Z625" s="19"/>
      <c r="AA625" s="601"/>
      <c r="AB625" s="601"/>
      <c r="AC625" s="118"/>
      <c r="AD625" s="118"/>
      <c r="AE625" s="118"/>
      <c r="AF625" s="118"/>
      <c r="AG625" s="118"/>
      <c r="AH625" s="118"/>
      <c r="AI625" s="118"/>
      <c r="AJ625" s="118"/>
      <c r="AK625" s="118"/>
      <c r="AL625" s="118"/>
      <c r="AM625" s="118"/>
      <c r="AN625" s="118"/>
      <c r="AO625" s="118"/>
      <c r="AP625" s="118"/>
      <c r="AQ625" s="118"/>
      <c r="AR625" s="118"/>
      <c r="AS625" s="118"/>
      <c r="AT625" s="118"/>
      <c r="AU625" s="601"/>
      <c r="AV625" s="601"/>
      <c r="AW625" s="118"/>
      <c r="AX625" s="118"/>
      <c r="AY625" s="118"/>
      <c r="AZ625" s="118"/>
      <c r="BA625" s="118"/>
      <c r="BB625" s="19"/>
      <c r="BC625" s="19"/>
      <c r="BQ625" s="12"/>
      <c r="BR625" s="12"/>
      <c r="BS625" s="12"/>
      <c r="BV625" s="76"/>
      <c r="BW625" s="76"/>
      <c r="BX625" s="76"/>
      <c r="BY625" s="76"/>
      <c r="BZ625" s="76"/>
      <c r="CA625" s="76"/>
      <c r="CB625" s="76"/>
      <c r="CC625" s="76"/>
      <c r="CD625" s="76"/>
      <c r="CE625" s="76"/>
      <c r="CF625" s="76"/>
      <c r="CG625" s="76"/>
      <c r="CH625" s="76"/>
      <c r="CI625" s="76"/>
      <c r="CJ625" s="76"/>
      <c r="CK625" s="76"/>
      <c r="CL625" s="76"/>
      <c r="CM625" s="76"/>
      <c r="CN625" s="76"/>
      <c r="CO625" s="76"/>
      <c r="CP625" s="76"/>
      <c r="CQ625" s="76"/>
      <c r="CR625" s="76"/>
      <c r="CS625" s="76"/>
      <c r="CT625" s="76"/>
      <c r="CU625" s="76"/>
      <c r="CV625" s="76"/>
      <c r="CW625" s="76"/>
      <c r="CX625" s="76"/>
      <c r="CY625" s="76"/>
      <c r="CZ625" s="76"/>
      <c r="DA625" s="76"/>
      <c r="DB625" s="76"/>
      <c r="DC625" s="76"/>
      <c r="DD625" s="76"/>
      <c r="DE625" s="76"/>
      <c r="DF625" s="76"/>
      <c r="DG625" s="76"/>
      <c r="DH625" s="76"/>
      <c r="DI625" s="76"/>
      <c r="DJ625" s="76"/>
      <c r="DK625" s="76"/>
      <c r="DL625" s="76"/>
      <c r="DM625" s="76"/>
      <c r="DN625" s="76"/>
      <c r="DO625" s="76"/>
      <c r="DP625" s="76"/>
      <c r="DQ625" s="76"/>
      <c r="DR625" s="76"/>
      <c r="DS625" s="76"/>
      <c r="DT625" s="76"/>
      <c r="DU625" s="76"/>
      <c r="DV625" s="76"/>
      <c r="DW625" s="76"/>
      <c r="DX625" s="76"/>
      <c r="DY625" s="76"/>
      <c r="DZ625" s="76"/>
      <c r="EA625" s="76"/>
      <c r="EB625" s="76"/>
      <c r="EC625" s="76"/>
      <c r="ED625" s="76"/>
      <c r="EE625" s="76"/>
      <c r="EF625" s="76"/>
      <c r="EG625" s="76"/>
      <c r="EH625" s="76"/>
      <c r="EI625" s="76"/>
      <c r="EJ625" s="76"/>
      <c r="EK625" s="76"/>
      <c r="EL625" s="76"/>
      <c r="EM625" s="76"/>
      <c r="EN625" s="76"/>
      <c r="EO625" s="76"/>
      <c r="EP625" s="76"/>
      <c r="EQ625" s="76"/>
      <c r="ER625" s="76"/>
      <c r="ES625" s="76"/>
      <c r="ET625" s="76"/>
      <c r="EU625" s="76"/>
      <c r="EV625" s="76"/>
      <c r="EW625" s="76"/>
      <c r="EX625" s="76"/>
      <c r="EY625" s="76"/>
      <c r="EZ625" s="76"/>
      <c r="FA625" s="76"/>
      <c r="FB625" s="76"/>
      <c r="FC625" s="76"/>
      <c r="FD625" s="76"/>
      <c r="FE625" s="76"/>
      <c r="FF625" s="76"/>
      <c r="FG625" s="76"/>
      <c r="FH625" s="76"/>
      <c r="FI625" s="76"/>
      <c r="FJ625" s="76"/>
      <c r="FK625" s="76"/>
      <c r="FL625" s="76"/>
      <c r="FM625" s="76"/>
      <c r="FN625" s="76"/>
      <c r="FO625" s="76"/>
      <c r="FP625" s="76"/>
      <c r="FQ625" s="76"/>
      <c r="FR625" s="76"/>
      <c r="FS625" s="76"/>
      <c r="FT625" s="76"/>
      <c r="FU625" s="76"/>
      <c r="FV625" s="76"/>
      <c r="FW625" s="76"/>
      <c r="FX625" s="76"/>
      <c r="FY625" s="76"/>
      <c r="FZ625" s="76"/>
      <c r="GA625" s="76"/>
      <c r="GB625" s="76"/>
      <c r="GC625" s="76"/>
      <c r="GD625" s="76"/>
      <c r="GE625" s="76"/>
      <c r="GF625" s="76"/>
      <c r="GG625" s="76"/>
      <c r="GH625" s="76"/>
      <c r="GI625" s="76"/>
      <c r="GJ625" s="76"/>
      <c r="GK625" s="76"/>
      <c r="GL625" s="76"/>
      <c r="GM625" s="76"/>
      <c r="GN625" s="76"/>
      <c r="GO625" s="76"/>
      <c r="GP625" s="76"/>
      <c r="GQ625" s="76"/>
      <c r="GR625" s="76"/>
      <c r="GS625" s="76"/>
      <c r="GT625" s="76"/>
      <c r="GU625" s="76"/>
      <c r="GV625" s="76"/>
      <c r="GW625" s="76"/>
      <c r="GX625" s="76"/>
      <c r="GY625" s="76"/>
      <c r="GZ625" s="76"/>
      <c r="HA625" s="76"/>
      <c r="HB625" s="76"/>
      <c r="HC625" s="76"/>
      <c r="HD625" s="76"/>
      <c r="HE625" s="76"/>
      <c r="HF625" s="76"/>
      <c r="HG625" s="76"/>
      <c r="HH625" s="76"/>
      <c r="HI625" s="76"/>
      <c r="HJ625" s="76"/>
      <c r="HK625" s="76"/>
      <c r="HL625" s="76"/>
      <c r="HM625" s="76"/>
      <c r="HN625" s="76"/>
      <c r="HO625" s="76"/>
      <c r="HP625" s="76"/>
      <c r="HQ625" s="76"/>
      <c r="HR625" s="76"/>
      <c r="HS625" s="76"/>
      <c r="HT625" s="76"/>
      <c r="HU625" s="76"/>
      <c r="HV625" s="76"/>
      <c r="HW625" s="76"/>
      <c r="HX625" s="76"/>
      <c r="HY625" s="76"/>
      <c r="HZ625" s="76"/>
      <c r="IA625" s="76"/>
      <c r="IB625" s="76"/>
      <c r="IC625" s="76"/>
      <c r="ID625" s="76"/>
      <c r="IE625" s="76"/>
      <c r="IF625" s="76"/>
      <c r="IG625" s="76"/>
      <c r="IH625" s="76"/>
      <c r="II625" s="76"/>
      <c r="IJ625" s="76"/>
      <c r="IK625" s="76"/>
    </row>
    <row r="626" spans="1:245" s="125" customFormat="1" ht="12.75" customHeight="1">
      <c r="A626" s="19"/>
      <c r="B626" s="19"/>
      <c r="C626" s="19"/>
      <c r="D626" s="19"/>
      <c r="E626" s="89"/>
      <c r="F626" s="89"/>
      <c r="G626" s="19"/>
      <c r="H626" s="90"/>
      <c r="I626" s="90"/>
      <c r="J626" s="19"/>
      <c r="K626" s="19"/>
      <c r="L626" s="19"/>
      <c r="M626" s="19"/>
      <c r="N626" s="19"/>
      <c r="O626" s="19"/>
      <c r="P626" s="19"/>
      <c r="Q626" s="19"/>
      <c r="R626" s="141"/>
      <c r="S626" s="141"/>
      <c r="T626" s="141"/>
      <c r="U626" s="141"/>
      <c r="V626" s="141"/>
      <c r="W626" s="141"/>
      <c r="X626" s="141"/>
      <c r="Y626" s="141"/>
      <c r="Z626" s="19"/>
      <c r="AA626" s="430"/>
      <c r="AB626" s="430"/>
      <c r="AC626" s="118"/>
      <c r="AD626" s="118"/>
      <c r="AE626" s="118"/>
      <c r="AF626" s="118"/>
      <c r="AG626" s="118"/>
      <c r="AH626" s="118"/>
      <c r="AI626" s="118"/>
      <c r="AJ626" s="118"/>
      <c r="AK626" s="118"/>
      <c r="AL626" s="118"/>
      <c r="AM626" s="118"/>
      <c r="AN626" s="118"/>
      <c r="AO626" s="118"/>
      <c r="AP626" s="118"/>
      <c r="AQ626" s="118"/>
      <c r="AR626" s="118"/>
      <c r="AS626" s="118"/>
      <c r="AT626" s="118"/>
      <c r="AU626" s="601"/>
      <c r="AV626" s="601"/>
      <c r="AW626" s="118"/>
      <c r="AX626" s="118"/>
      <c r="AY626" s="118"/>
      <c r="AZ626" s="118"/>
      <c r="BA626" s="118"/>
      <c r="BB626" s="19"/>
      <c r="BC626" s="19"/>
      <c r="BQ626" s="12"/>
      <c r="BR626" s="12"/>
      <c r="BS626" s="12"/>
      <c r="BV626" s="76"/>
      <c r="BW626" s="76"/>
      <c r="BX626" s="76"/>
      <c r="BY626" s="76"/>
      <c r="BZ626" s="76"/>
      <c r="CA626" s="76"/>
      <c r="CB626" s="76"/>
      <c r="CC626" s="76"/>
      <c r="CD626" s="76"/>
      <c r="CE626" s="76"/>
      <c r="CF626" s="76"/>
      <c r="CG626" s="76"/>
      <c r="CH626" s="76"/>
      <c r="CI626" s="76"/>
      <c r="CJ626" s="76"/>
      <c r="CK626" s="76"/>
      <c r="CL626" s="76"/>
      <c r="CM626" s="76"/>
      <c r="CN626" s="76"/>
      <c r="CO626" s="76"/>
      <c r="CP626" s="76"/>
      <c r="CQ626" s="76"/>
      <c r="CR626" s="76"/>
      <c r="CS626" s="76"/>
      <c r="CT626" s="76"/>
      <c r="CU626" s="76"/>
      <c r="CV626" s="76"/>
      <c r="CW626" s="76"/>
      <c r="CX626" s="76"/>
      <c r="CY626" s="76"/>
      <c r="CZ626" s="76"/>
      <c r="DA626" s="76"/>
      <c r="DB626" s="76"/>
      <c r="DC626" s="76"/>
      <c r="DD626" s="76"/>
      <c r="DE626" s="76"/>
      <c r="DF626" s="76"/>
      <c r="DG626" s="76"/>
      <c r="DH626" s="76"/>
      <c r="DI626" s="76"/>
      <c r="DJ626" s="76"/>
      <c r="DK626" s="76"/>
      <c r="DL626" s="76"/>
      <c r="DM626" s="76"/>
      <c r="DN626" s="76"/>
      <c r="DO626" s="76"/>
      <c r="DP626" s="76"/>
      <c r="DQ626" s="76"/>
      <c r="DR626" s="76"/>
      <c r="DS626" s="76"/>
      <c r="DT626" s="76"/>
      <c r="DU626" s="76"/>
      <c r="DV626" s="76"/>
      <c r="DW626" s="76"/>
      <c r="DX626" s="76"/>
      <c r="DY626" s="76"/>
      <c r="DZ626" s="76"/>
      <c r="EA626" s="76"/>
      <c r="EB626" s="76"/>
      <c r="EC626" s="76"/>
      <c r="ED626" s="76"/>
      <c r="EE626" s="76"/>
      <c r="EF626" s="76"/>
      <c r="EG626" s="76"/>
      <c r="EH626" s="76"/>
      <c r="EI626" s="76"/>
      <c r="EJ626" s="76"/>
      <c r="EK626" s="76"/>
      <c r="EL626" s="76"/>
      <c r="EM626" s="76"/>
      <c r="EN626" s="76"/>
      <c r="EO626" s="76"/>
      <c r="EP626" s="76"/>
      <c r="EQ626" s="76"/>
      <c r="ER626" s="76"/>
      <c r="ES626" s="76"/>
      <c r="ET626" s="76"/>
      <c r="EU626" s="76"/>
      <c r="EV626" s="76"/>
      <c r="EW626" s="76"/>
      <c r="EX626" s="76"/>
      <c r="EY626" s="76"/>
      <c r="EZ626" s="76"/>
      <c r="FA626" s="76"/>
      <c r="FB626" s="76"/>
      <c r="FC626" s="76"/>
      <c r="FD626" s="76"/>
      <c r="FE626" s="76"/>
      <c r="FF626" s="76"/>
      <c r="FG626" s="76"/>
      <c r="FH626" s="76"/>
      <c r="FI626" s="76"/>
      <c r="FJ626" s="76"/>
      <c r="FK626" s="76"/>
      <c r="FL626" s="76"/>
      <c r="FM626" s="76"/>
      <c r="FN626" s="76"/>
      <c r="FO626" s="76"/>
      <c r="FP626" s="76"/>
      <c r="FQ626" s="76"/>
      <c r="FR626" s="76"/>
      <c r="FS626" s="76"/>
      <c r="FT626" s="76"/>
      <c r="FU626" s="76"/>
      <c r="FV626" s="76"/>
      <c r="FW626" s="76"/>
      <c r="FX626" s="76"/>
      <c r="FY626" s="76"/>
      <c r="FZ626" s="76"/>
      <c r="GA626" s="76"/>
      <c r="GB626" s="76"/>
      <c r="GC626" s="76"/>
      <c r="GD626" s="76"/>
      <c r="GE626" s="76"/>
      <c r="GF626" s="76"/>
      <c r="GG626" s="76"/>
      <c r="GH626" s="76"/>
      <c r="GI626" s="76"/>
      <c r="GJ626" s="76"/>
      <c r="GK626" s="76"/>
      <c r="GL626" s="76"/>
      <c r="GM626" s="76"/>
      <c r="GN626" s="76"/>
      <c r="GO626" s="76"/>
      <c r="GP626" s="76"/>
      <c r="GQ626" s="76"/>
      <c r="GR626" s="76"/>
      <c r="GS626" s="76"/>
      <c r="GT626" s="76"/>
      <c r="GU626" s="76"/>
      <c r="GV626" s="76"/>
      <c r="GW626" s="76"/>
      <c r="GX626" s="76"/>
      <c r="GY626" s="76"/>
      <c r="GZ626" s="76"/>
      <c r="HA626" s="76"/>
      <c r="HB626" s="76"/>
      <c r="HC626" s="76"/>
      <c r="HD626" s="76"/>
      <c r="HE626" s="76"/>
      <c r="HF626" s="76"/>
      <c r="HG626" s="76"/>
      <c r="HH626" s="76"/>
      <c r="HI626" s="76"/>
      <c r="HJ626" s="76"/>
      <c r="HK626" s="76"/>
      <c r="HL626" s="76"/>
      <c r="HM626" s="76"/>
      <c r="HN626" s="76"/>
      <c r="HO626" s="76"/>
      <c r="HP626" s="76"/>
      <c r="HQ626" s="76"/>
      <c r="HR626" s="76"/>
      <c r="HS626" s="76"/>
      <c r="HT626" s="76"/>
      <c r="HU626" s="76"/>
      <c r="HV626" s="76"/>
      <c r="HW626" s="76"/>
      <c r="HX626" s="76"/>
      <c r="HY626" s="76"/>
      <c r="HZ626" s="76"/>
      <c r="IA626" s="76"/>
      <c r="IB626" s="76"/>
      <c r="IC626" s="76"/>
      <c r="ID626" s="76"/>
      <c r="IE626" s="76"/>
      <c r="IF626" s="76"/>
      <c r="IG626" s="76"/>
      <c r="IH626" s="76"/>
      <c r="II626" s="76"/>
      <c r="IJ626" s="76"/>
      <c r="IK626" s="76"/>
    </row>
    <row r="627" spans="1:245" s="125" customFormat="1">
      <c r="A627" s="19"/>
      <c r="B627" s="19"/>
      <c r="C627" s="19"/>
      <c r="D627" s="19"/>
      <c r="E627" s="89"/>
      <c r="F627" s="89"/>
      <c r="G627" s="19"/>
      <c r="H627" s="90"/>
      <c r="I627" s="90"/>
      <c r="J627" s="19"/>
      <c r="K627" s="19"/>
      <c r="L627" s="19"/>
      <c r="M627" s="19"/>
      <c r="N627" s="19"/>
      <c r="O627" s="19"/>
      <c r="P627" s="19"/>
      <c r="Q627" s="19"/>
      <c r="R627" s="141"/>
      <c r="S627" s="141"/>
      <c r="T627" s="141"/>
      <c r="U627" s="141"/>
      <c r="V627" s="141"/>
      <c r="W627" s="141"/>
      <c r="X627" s="141"/>
      <c r="Y627" s="141"/>
      <c r="Z627" s="19"/>
      <c r="AA627" s="430"/>
      <c r="AB627" s="430"/>
      <c r="AC627" s="118"/>
      <c r="AD627" s="118"/>
      <c r="AE627" s="118"/>
      <c r="AF627" s="118"/>
      <c r="AG627" s="118"/>
      <c r="AH627" s="118"/>
      <c r="AI627" s="118"/>
      <c r="AJ627" s="118"/>
      <c r="AK627" s="118"/>
      <c r="AL627" s="118"/>
      <c r="AM627" s="118"/>
      <c r="AN627" s="118"/>
      <c r="AO627" s="118"/>
      <c r="AP627" s="118"/>
      <c r="AQ627" s="118"/>
      <c r="AR627" s="118"/>
      <c r="AS627" s="118"/>
      <c r="AT627" s="118"/>
      <c r="AU627" s="601"/>
      <c r="AV627" s="601"/>
      <c r="AW627" s="118"/>
      <c r="AX627" s="118"/>
      <c r="AY627" s="118"/>
      <c r="AZ627" s="118"/>
      <c r="BA627" s="118"/>
      <c r="BB627" s="19"/>
      <c r="BC627" s="19"/>
      <c r="BQ627" s="12"/>
      <c r="BR627" s="12"/>
      <c r="BS627" s="12"/>
      <c r="BV627" s="76"/>
      <c r="BW627" s="76"/>
      <c r="BX627" s="76"/>
      <c r="BY627" s="76"/>
      <c r="BZ627" s="76"/>
      <c r="CA627" s="76"/>
      <c r="CB627" s="76"/>
      <c r="CC627" s="76"/>
      <c r="CD627" s="76"/>
      <c r="CE627" s="76"/>
      <c r="CF627" s="76"/>
      <c r="CG627" s="76"/>
      <c r="CH627" s="76"/>
      <c r="CI627" s="76"/>
      <c r="CJ627" s="76"/>
      <c r="CK627" s="76"/>
      <c r="CL627" s="76"/>
      <c r="CM627" s="76"/>
      <c r="CN627" s="76"/>
      <c r="CO627" s="76"/>
      <c r="CP627" s="76"/>
      <c r="CQ627" s="76"/>
      <c r="CR627" s="76"/>
      <c r="CS627" s="76"/>
      <c r="CT627" s="76"/>
      <c r="CU627" s="76"/>
      <c r="CV627" s="76"/>
      <c r="CW627" s="76"/>
      <c r="CX627" s="76"/>
      <c r="CY627" s="76"/>
      <c r="CZ627" s="76"/>
      <c r="DA627" s="76"/>
      <c r="DB627" s="76"/>
      <c r="DC627" s="76"/>
      <c r="DD627" s="76"/>
      <c r="DE627" s="76"/>
      <c r="DF627" s="76"/>
      <c r="DG627" s="76"/>
      <c r="DH627" s="76"/>
      <c r="DI627" s="76"/>
      <c r="DJ627" s="76"/>
      <c r="DK627" s="76"/>
      <c r="DL627" s="76"/>
      <c r="DM627" s="76"/>
      <c r="DN627" s="76"/>
      <c r="DO627" s="76"/>
      <c r="DP627" s="76"/>
      <c r="DQ627" s="76"/>
      <c r="DR627" s="76"/>
      <c r="DS627" s="76"/>
      <c r="DT627" s="76"/>
      <c r="DU627" s="76"/>
      <c r="DV627" s="76"/>
      <c r="DW627" s="76"/>
      <c r="DX627" s="76"/>
      <c r="DY627" s="76"/>
      <c r="DZ627" s="76"/>
      <c r="EA627" s="76"/>
      <c r="EB627" s="76"/>
      <c r="EC627" s="76"/>
      <c r="ED627" s="76"/>
      <c r="EE627" s="76"/>
      <c r="EF627" s="76"/>
      <c r="EG627" s="76"/>
      <c r="EH627" s="76"/>
      <c r="EI627" s="76"/>
      <c r="EJ627" s="76"/>
      <c r="EK627" s="76"/>
      <c r="EL627" s="76"/>
      <c r="EM627" s="76"/>
      <c r="EN627" s="76"/>
      <c r="EO627" s="76"/>
      <c r="EP627" s="76"/>
      <c r="EQ627" s="76"/>
      <c r="ER627" s="76"/>
      <c r="ES627" s="76"/>
      <c r="ET627" s="76"/>
      <c r="EU627" s="76"/>
      <c r="EV627" s="76"/>
      <c r="EW627" s="76"/>
      <c r="EX627" s="76"/>
      <c r="EY627" s="76"/>
      <c r="EZ627" s="76"/>
      <c r="FA627" s="76"/>
      <c r="FB627" s="76"/>
      <c r="FC627" s="76"/>
      <c r="FD627" s="76"/>
      <c r="FE627" s="76"/>
      <c r="FF627" s="76"/>
      <c r="FG627" s="76"/>
      <c r="FH627" s="76"/>
      <c r="FI627" s="76"/>
      <c r="FJ627" s="76"/>
      <c r="FK627" s="76"/>
      <c r="FL627" s="76"/>
      <c r="FM627" s="76"/>
      <c r="FN627" s="76"/>
      <c r="FO627" s="76"/>
      <c r="FP627" s="76"/>
      <c r="FQ627" s="76"/>
      <c r="FR627" s="76"/>
      <c r="FS627" s="76"/>
      <c r="FT627" s="76"/>
      <c r="FU627" s="76"/>
      <c r="FV627" s="76"/>
      <c r="FW627" s="76"/>
      <c r="FX627" s="76"/>
      <c r="FY627" s="76"/>
      <c r="FZ627" s="76"/>
      <c r="GA627" s="76"/>
      <c r="GB627" s="76"/>
      <c r="GC627" s="76"/>
      <c r="GD627" s="76"/>
      <c r="GE627" s="76"/>
      <c r="GF627" s="76"/>
      <c r="GG627" s="76"/>
      <c r="GH627" s="76"/>
      <c r="GI627" s="76"/>
      <c r="GJ627" s="76"/>
      <c r="GK627" s="76"/>
      <c r="GL627" s="76"/>
      <c r="GM627" s="76"/>
      <c r="GN627" s="76"/>
      <c r="GO627" s="76"/>
      <c r="GP627" s="76"/>
      <c r="GQ627" s="76"/>
      <c r="GR627" s="76"/>
      <c r="GS627" s="76"/>
      <c r="GT627" s="76"/>
      <c r="GU627" s="76"/>
      <c r="GV627" s="76"/>
      <c r="GW627" s="76"/>
      <c r="GX627" s="76"/>
      <c r="GY627" s="76"/>
      <c r="GZ627" s="76"/>
      <c r="HA627" s="76"/>
      <c r="HB627" s="76"/>
      <c r="HC627" s="76"/>
      <c r="HD627" s="76"/>
      <c r="HE627" s="76"/>
      <c r="HF627" s="76"/>
      <c r="HG627" s="76"/>
      <c r="HH627" s="76"/>
      <c r="HI627" s="76"/>
      <c r="HJ627" s="76"/>
      <c r="HK627" s="76"/>
      <c r="HL627" s="76"/>
      <c r="HM627" s="76"/>
      <c r="HN627" s="76"/>
      <c r="HO627" s="76"/>
      <c r="HP627" s="76"/>
      <c r="HQ627" s="76"/>
      <c r="HR627" s="76"/>
      <c r="HS627" s="76"/>
      <c r="HT627" s="76"/>
      <c r="HU627" s="76"/>
      <c r="HV627" s="76"/>
      <c r="HW627" s="76"/>
      <c r="HX627" s="76"/>
      <c r="HY627" s="76"/>
      <c r="HZ627" s="76"/>
      <c r="IA627" s="76"/>
      <c r="IB627" s="76"/>
      <c r="IC627" s="76"/>
      <c r="ID627" s="76"/>
      <c r="IE627" s="76"/>
      <c r="IF627" s="76"/>
      <c r="IG627" s="76"/>
      <c r="IH627" s="76"/>
      <c r="II627" s="76"/>
      <c r="IJ627" s="76"/>
      <c r="IK627" s="76"/>
    </row>
    <row r="628" spans="1:245" s="125" customFormat="1">
      <c r="A628" s="19"/>
      <c r="B628" s="19"/>
      <c r="C628" s="19"/>
      <c r="D628" s="19"/>
      <c r="E628" s="89"/>
      <c r="F628" s="89"/>
      <c r="G628" s="19"/>
      <c r="H628" s="90"/>
      <c r="I628" s="90"/>
      <c r="J628" s="19"/>
      <c r="K628" s="19"/>
      <c r="L628" s="19"/>
      <c r="M628" s="19"/>
      <c r="N628" s="19"/>
      <c r="O628" s="19"/>
      <c r="P628" s="19"/>
      <c r="Q628" s="19"/>
      <c r="R628" s="141"/>
      <c r="S628" s="141"/>
      <c r="T628" s="141"/>
      <c r="U628" s="141"/>
      <c r="V628" s="141"/>
      <c r="W628" s="141"/>
      <c r="X628" s="141"/>
      <c r="Y628" s="141"/>
      <c r="Z628" s="19"/>
      <c r="AA628" s="430"/>
      <c r="AB628" s="430"/>
      <c r="AC628" s="118"/>
      <c r="AD628" s="118"/>
      <c r="AE628" s="118"/>
      <c r="AF628" s="118"/>
      <c r="AG628" s="118"/>
      <c r="AH628" s="118"/>
      <c r="AI628" s="118"/>
      <c r="AJ628" s="118"/>
      <c r="AK628" s="118"/>
      <c r="AL628" s="118"/>
      <c r="AM628" s="118"/>
      <c r="AN628" s="118"/>
      <c r="AO628" s="118"/>
      <c r="AP628" s="118"/>
      <c r="AQ628" s="118"/>
      <c r="AR628" s="118"/>
      <c r="AS628" s="118"/>
      <c r="AT628" s="118"/>
      <c r="AU628" s="430"/>
      <c r="AV628" s="430"/>
      <c r="AW628" s="118"/>
      <c r="AX628" s="118"/>
      <c r="AY628" s="118"/>
      <c r="AZ628" s="118"/>
      <c r="BA628" s="118"/>
      <c r="BB628" s="19"/>
      <c r="BC628" s="19"/>
      <c r="BQ628" s="12"/>
      <c r="BR628" s="12"/>
      <c r="BS628" s="12"/>
      <c r="BV628" s="76"/>
      <c r="BW628" s="76"/>
      <c r="BX628" s="76"/>
      <c r="BY628" s="76"/>
      <c r="BZ628" s="76"/>
      <c r="CA628" s="76"/>
      <c r="CB628" s="76"/>
      <c r="CC628" s="76"/>
      <c r="CD628" s="76"/>
      <c r="CE628" s="76"/>
      <c r="CF628" s="76"/>
      <c r="CG628" s="76"/>
      <c r="CH628" s="76"/>
      <c r="CI628" s="76"/>
      <c r="CJ628" s="76"/>
      <c r="CK628" s="76"/>
      <c r="CL628" s="76"/>
      <c r="CM628" s="76"/>
      <c r="CN628" s="76"/>
      <c r="CO628" s="76"/>
      <c r="CP628" s="76"/>
      <c r="CQ628" s="76"/>
      <c r="CR628" s="76"/>
      <c r="CS628" s="76"/>
      <c r="CT628" s="76"/>
      <c r="CU628" s="76"/>
      <c r="CV628" s="76"/>
      <c r="CW628" s="76"/>
      <c r="CX628" s="76"/>
      <c r="CY628" s="76"/>
      <c r="CZ628" s="76"/>
      <c r="DA628" s="76"/>
      <c r="DB628" s="76"/>
      <c r="DC628" s="76"/>
      <c r="DD628" s="76"/>
      <c r="DE628" s="76"/>
      <c r="DF628" s="76"/>
      <c r="DG628" s="76"/>
      <c r="DH628" s="76"/>
      <c r="DI628" s="76"/>
      <c r="DJ628" s="76"/>
      <c r="DK628" s="76"/>
      <c r="DL628" s="76"/>
      <c r="DM628" s="76"/>
      <c r="DN628" s="76"/>
      <c r="DO628" s="76"/>
      <c r="DP628" s="76"/>
      <c r="DQ628" s="76"/>
      <c r="DR628" s="76"/>
      <c r="DS628" s="76"/>
      <c r="DT628" s="76"/>
      <c r="DU628" s="76"/>
      <c r="DV628" s="76"/>
      <c r="DW628" s="76"/>
      <c r="DX628" s="76"/>
      <c r="DY628" s="76"/>
      <c r="DZ628" s="76"/>
      <c r="EA628" s="76"/>
      <c r="EB628" s="76"/>
      <c r="EC628" s="76"/>
      <c r="ED628" s="76"/>
      <c r="EE628" s="76"/>
      <c r="EF628" s="76"/>
      <c r="EG628" s="76"/>
      <c r="EH628" s="76"/>
      <c r="EI628" s="76"/>
      <c r="EJ628" s="76"/>
      <c r="EK628" s="76"/>
      <c r="EL628" s="76"/>
      <c r="EM628" s="76"/>
      <c r="EN628" s="76"/>
      <c r="EO628" s="76"/>
      <c r="EP628" s="76"/>
      <c r="EQ628" s="76"/>
      <c r="ER628" s="76"/>
      <c r="ES628" s="76"/>
      <c r="ET628" s="76"/>
      <c r="EU628" s="76"/>
      <c r="EV628" s="76"/>
      <c r="EW628" s="76"/>
      <c r="EX628" s="76"/>
      <c r="EY628" s="76"/>
      <c r="EZ628" s="76"/>
      <c r="FA628" s="76"/>
      <c r="FB628" s="76"/>
      <c r="FC628" s="76"/>
      <c r="FD628" s="76"/>
      <c r="FE628" s="76"/>
      <c r="FF628" s="76"/>
      <c r="FG628" s="76"/>
      <c r="FH628" s="76"/>
      <c r="FI628" s="76"/>
      <c r="FJ628" s="76"/>
      <c r="FK628" s="76"/>
      <c r="FL628" s="76"/>
      <c r="FM628" s="76"/>
      <c r="FN628" s="76"/>
      <c r="FO628" s="76"/>
      <c r="FP628" s="76"/>
      <c r="FQ628" s="76"/>
      <c r="FR628" s="76"/>
      <c r="FS628" s="76"/>
      <c r="FT628" s="76"/>
      <c r="FU628" s="76"/>
      <c r="FV628" s="76"/>
      <c r="FW628" s="76"/>
      <c r="FX628" s="76"/>
      <c r="FY628" s="76"/>
      <c r="FZ628" s="76"/>
      <c r="GA628" s="76"/>
      <c r="GB628" s="76"/>
      <c r="GC628" s="76"/>
      <c r="GD628" s="76"/>
      <c r="GE628" s="76"/>
      <c r="GF628" s="76"/>
      <c r="GG628" s="76"/>
      <c r="GH628" s="76"/>
      <c r="GI628" s="76"/>
      <c r="GJ628" s="76"/>
      <c r="GK628" s="76"/>
      <c r="GL628" s="76"/>
      <c r="GM628" s="76"/>
      <c r="GN628" s="76"/>
      <c r="GO628" s="76"/>
      <c r="GP628" s="76"/>
      <c r="GQ628" s="76"/>
      <c r="GR628" s="76"/>
      <c r="GS628" s="76"/>
      <c r="GT628" s="76"/>
      <c r="GU628" s="76"/>
      <c r="GV628" s="76"/>
      <c r="GW628" s="76"/>
      <c r="GX628" s="76"/>
      <c r="GY628" s="76"/>
      <c r="GZ628" s="76"/>
      <c r="HA628" s="76"/>
      <c r="HB628" s="76"/>
      <c r="HC628" s="76"/>
      <c r="HD628" s="76"/>
      <c r="HE628" s="76"/>
      <c r="HF628" s="76"/>
      <c r="HG628" s="76"/>
      <c r="HH628" s="76"/>
      <c r="HI628" s="76"/>
      <c r="HJ628" s="76"/>
      <c r="HK628" s="76"/>
      <c r="HL628" s="76"/>
      <c r="HM628" s="76"/>
      <c r="HN628" s="76"/>
      <c r="HO628" s="76"/>
      <c r="HP628" s="76"/>
      <c r="HQ628" s="76"/>
      <c r="HR628" s="76"/>
      <c r="HS628" s="76"/>
      <c r="HT628" s="76"/>
      <c r="HU628" s="76"/>
      <c r="HV628" s="76"/>
      <c r="HW628" s="76"/>
      <c r="HX628" s="76"/>
      <c r="HY628" s="76"/>
      <c r="HZ628" s="76"/>
      <c r="IA628" s="76"/>
      <c r="IB628" s="76"/>
      <c r="IC628" s="76"/>
      <c r="ID628" s="76"/>
      <c r="IE628" s="76"/>
      <c r="IF628" s="76"/>
      <c r="IG628" s="76"/>
      <c r="IH628" s="76"/>
      <c r="II628" s="76"/>
      <c r="IJ628" s="76"/>
      <c r="IK628" s="76"/>
    </row>
    <row r="629" spans="1:245" s="125" customFormat="1">
      <c r="A629" s="19"/>
      <c r="B629" s="19"/>
      <c r="C629" s="19"/>
      <c r="D629" s="19"/>
      <c r="E629" s="89"/>
      <c r="F629" s="89"/>
      <c r="G629" s="19"/>
      <c r="H629" s="90"/>
      <c r="I629" s="90"/>
      <c r="J629" s="19"/>
      <c r="K629" s="19"/>
      <c r="L629" s="19"/>
      <c r="M629" s="19"/>
      <c r="N629" s="19"/>
      <c r="O629" s="19"/>
      <c r="P629" s="19"/>
      <c r="Q629" s="19"/>
      <c r="R629" s="141"/>
      <c r="S629" s="141"/>
      <c r="T629" s="141"/>
      <c r="U629" s="141"/>
      <c r="V629" s="141"/>
      <c r="W629" s="141"/>
      <c r="X629" s="141"/>
      <c r="Y629" s="141"/>
      <c r="Z629" s="19"/>
      <c r="AA629" s="118"/>
      <c r="AB629" s="118"/>
      <c r="AC629" s="118"/>
      <c r="AD629" s="118"/>
      <c r="AE629" s="118"/>
      <c r="AF629" s="118"/>
      <c r="AG629" s="118"/>
      <c r="AH629" s="118"/>
      <c r="AI629" s="118"/>
      <c r="AJ629" s="118"/>
      <c r="AK629" s="118"/>
      <c r="AL629" s="118"/>
      <c r="AM629" s="118"/>
      <c r="AN629" s="118"/>
      <c r="AO629" s="118"/>
      <c r="AP629" s="118"/>
      <c r="AQ629" s="118"/>
      <c r="AR629" s="118"/>
      <c r="AS629" s="118"/>
      <c r="AT629" s="118"/>
      <c r="AU629" s="118"/>
      <c r="AV629" s="118"/>
      <c r="AW629" s="118"/>
      <c r="AX629" s="118"/>
      <c r="AY629" s="118"/>
      <c r="AZ629" s="118"/>
      <c r="BA629" s="118"/>
      <c r="BB629" s="19"/>
      <c r="BC629" s="19"/>
      <c r="BQ629" s="12"/>
      <c r="BR629" s="12"/>
      <c r="BS629" s="12"/>
      <c r="BV629" s="76"/>
      <c r="BW629" s="76"/>
      <c r="BX629" s="76"/>
      <c r="BY629" s="76"/>
      <c r="BZ629" s="76"/>
      <c r="CA629" s="76"/>
      <c r="CB629" s="76"/>
      <c r="CC629" s="76"/>
      <c r="CD629" s="76"/>
      <c r="CE629" s="76"/>
      <c r="CF629" s="76"/>
      <c r="CG629" s="76"/>
      <c r="CH629" s="76"/>
      <c r="CI629" s="76"/>
      <c r="CJ629" s="76"/>
      <c r="CK629" s="76"/>
      <c r="CL629" s="76"/>
      <c r="CM629" s="76"/>
      <c r="CN629" s="76"/>
      <c r="CO629" s="76"/>
      <c r="CP629" s="76"/>
      <c r="CQ629" s="76"/>
      <c r="CR629" s="76"/>
      <c r="CS629" s="76"/>
      <c r="CT629" s="76"/>
      <c r="CU629" s="76"/>
      <c r="CV629" s="76"/>
      <c r="CW629" s="76"/>
      <c r="CX629" s="76"/>
      <c r="CY629" s="76"/>
      <c r="CZ629" s="76"/>
      <c r="DA629" s="76"/>
      <c r="DB629" s="76"/>
      <c r="DC629" s="76"/>
      <c r="DD629" s="76"/>
      <c r="DE629" s="76"/>
      <c r="DF629" s="76"/>
      <c r="DG629" s="76"/>
      <c r="DH629" s="76"/>
      <c r="DI629" s="76"/>
      <c r="DJ629" s="76"/>
      <c r="DK629" s="76"/>
      <c r="DL629" s="76"/>
      <c r="DM629" s="76"/>
      <c r="DN629" s="76"/>
      <c r="DO629" s="76"/>
      <c r="DP629" s="76"/>
      <c r="DQ629" s="76"/>
      <c r="DR629" s="76"/>
      <c r="DS629" s="76"/>
      <c r="DT629" s="76"/>
      <c r="DU629" s="76"/>
      <c r="DV629" s="76"/>
      <c r="DW629" s="76"/>
      <c r="DX629" s="76"/>
      <c r="DY629" s="76"/>
      <c r="DZ629" s="76"/>
      <c r="EA629" s="76"/>
      <c r="EB629" s="76"/>
      <c r="EC629" s="76"/>
      <c r="ED629" s="76"/>
      <c r="EE629" s="76"/>
      <c r="EF629" s="76"/>
      <c r="EG629" s="76"/>
      <c r="EH629" s="76"/>
      <c r="EI629" s="76"/>
      <c r="EJ629" s="76"/>
      <c r="EK629" s="76"/>
      <c r="EL629" s="76"/>
      <c r="EM629" s="76"/>
      <c r="EN629" s="76"/>
      <c r="EO629" s="76"/>
      <c r="EP629" s="76"/>
      <c r="EQ629" s="76"/>
      <c r="ER629" s="76"/>
      <c r="ES629" s="76"/>
      <c r="ET629" s="76"/>
      <c r="EU629" s="76"/>
      <c r="EV629" s="76"/>
      <c r="EW629" s="76"/>
      <c r="EX629" s="76"/>
      <c r="EY629" s="76"/>
      <c r="EZ629" s="76"/>
      <c r="FA629" s="76"/>
      <c r="FB629" s="76"/>
      <c r="FC629" s="76"/>
      <c r="FD629" s="76"/>
      <c r="FE629" s="76"/>
      <c r="FF629" s="76"/>
      <c r="FG629" s="76"/>
      <c r="FH629" s="76"/>
      <c r="FI629" s="76"/>
      <c r="FJ629" s="76"/>
      <c r="FK629" s="76"/>
      <c r="FL629" s="76"/>
      <c r="FM629" s="76"/>
      <c r="FN629" s="76"/>
      <c r="FO629" s="76"/>
      <c r="FP629" s="76"/>
      <c r="FQ629" s="76"/>
      <c r="FR629" s="76"/>
      <c r="FS629" s="76"/>
      <c r="FT629" s="76"/>
      <c r="FU629" s="76"/>
      <c r="FV629" s="76"/>
      <c r="FW629" s="76"/>
      <c r="FX629" s="76"/>
      <c r="FY629" s="76"/>
      <c r="FZ629" s="76"/>
      <c r="GA629" s="76"/>
      <c r="GB629" s="76"/>
      <c r="GC629" s="76"/>
      <c r="GD629" s="76"/>
      <c r="GE629" s="76"/>
      <c r="GF629" s="76"/>
      <c r="GG629" s="76"/>
      <c r="GH629" s="76"/>
      <c r="GI629" s="76"/>
      <c r="GJ629" s="76"/>
      <c r="GK629" s="76"/>
      <c r="GL629" s="76"/>
      <c r="GM629" s="76"/>
      <c r="GN629" s="76"/>
      <c r="GO629" s="76"/>
      <c r="GP629" s="76"/>
      <c r="GQ629" s="76"/>
      <c r="GR629" s="76"/>
      <c r="GS629" s="76"/>
      <c r="GT629" s="76"/>
      <c r="GU629" s="76"/>
      <c r="GV629" s="76"/>
      <c r="GW629" s="76"/>
      <c r="GX629" s="76"/>
      <c r="GY629" s="76"/>
      <c r="GZ629" s="76"/>
      <c r="HA629" s="76"/>
      <c r="HB629" s="76"/>
      <c r="HC629" s="76"/>
      <c r="HD629" s="76"/>
      <c r="HE629" s="76"/>
      <c r="HF629" s="76"/>
      <c r="HG629" s="76"/>
      <c r="HH629" s="76"/>
      <c r="HI629" s="76"/>
      <c r="HJ629" s="76"/>
      <c r="HK629" s="76"/>
      <c r="HL629" s="76"/>
      <c r="HM629" s="76"/>
      <c r="HN629" s="76"/>
      <c r="HO629" s="76"/>
      <c r="HP629" s="76"/>
      <c r="HQ629" s="76"/>
      <c r="HR629" s="76"/>
      <c r="HS629" s="76"/>
      <c r="HT629" s="76"/>
      <c r="HU629" s="76"/>
      <c r="HV629" s="76"/>
      <c r="HW629" s="76"/>
      <c r="HX629" s="76"/>
      <c r="HY629" s="76"/>
      <c r="HZ629" s="76"/>
      <c r="IA629" s="76"/>
      <c r="IB629" s="76"/>
      <c r="IC629" s="76"/>
      <c r="ID629" s="76"/>
      <c r="IE629" s="76"/>
      <c r="IF629" s="76"/>
      <c r="IG629" s="76"/>
      <c r="IH629" s="76"/>
      <c r="II629" s="76"/>
      <c r="IJ629" s="76"/>
      <c r="IK629" s="76"/>
    </row>
    <row r="630" spans="1:245" s="125" customFormat="1" ht="20.25">
      <c r="A630" s="19"/>
      <c r="B630" s="19"/>
      <c r="C630" s="19"/>
      <c r="D630" s="19"/>
      <c r="E630" s="89"/>
      <c r="F630" s="89"/>
      <c r="G630" s="19"/>
      <c r="H630" s="90"/>
      <c r="I630" s="90"/>
      <c r="J630" s="19"/>
      <c r="K630" s="19"/>
      <c r="L630" s="19"/>
      <c r="M630" s="19"/>
      <c r="N630" s="19"/>
      <c r="O630" s="19"/>
      <c r="P630" s="19"/>
      <c r="Q630" s="19"/>
      <c r="R630" s="141"/>
      <c r="S630" s="141"/>
      <c r="T630" s="141"/>
      <c r="U630" s="141"/>
      <c r="V630" s="141"/>
      <c r="W630" s="141"/>
      <c r="X630" s="141"/>
      <c r="Y630" s="141"/>
      <c r="Z630" s="19"/>
      <c r="AA630" s="118"/>
      <c r="AB630" s="540"/>
      <c r="AC630" s="118"/>
      <c r="AD630" s="118"/>
      <c r="AE630" s="118"/>
      <c r="AF630" s="118"/>
      <c r="AG630" s="118"/>
      <c r="AH630" s="118"/>
      <c r="AI630" s="118"/>
      <c r="AJ630" s="118"/>
      <c r="AK630" s="118"/>
      <c r="AL630" s="118"/>
      <c r="AM630" s="118"/>
      <c r="AN630" s="118"/>
      <c r="AO630" s="118"/>
      <c r="AP630" s="118"/>
      <c r="AQ630" s="118"/>
      <c r="AR630" s="118"/>
      <c r="AS630" s="118"/>
      <c r="AT630" s="118"/>
      <c r="AU630" s="92"/>
      <c r="AV630" s="118"/>
      <c r="AW630" s="118"/>
      <c r="AX630" s="118"/>
      <c r="AY630" s="118"/>
      <c r="AZ630" s="118"/>
      <c r="BA630" s="118"/>
      <c r="BB630" s="19"/>
      <c r="BC630" s="19"/>
      <c r="BQ630" s="12"/>
      <c r="BR630" s="12"/>
      <c r="BS630" s="12"/>
      <c r="BV630" s="76"/>
      <c r="BW630" s="76"/>
      <c r="BX630" s="76"/>
      <c r="BY630" s="76"/>
      <c r="BZ630" s="76"/>
      <c r="CA630" s="76"/>
      <c r="CB630" s="76"/>
      <c r="CC630" s="76"/>
      <c r="CD630" s="76"/>
      <c r="CE630" s="76"/>
      <c r="CF630" s="76"/>
      <c r="CG630" s="76"/>
      <c r="CH630" s="76"/>
      <c r="CI630" s="76"/>
      <c r="CJ630" s="76"/>
      <c r="CK630" s="76"/>
      <c r="CL630" s="76"/>
      <c r="CM630" s="76"/>
      <c r="CN630" s="76"/>
      <c r="CO630" s="76"/>
      <c r="CP630" s="76"/>
      <c r="CQ630" s="76"/>
      <c r="CR630" s="76"/>
      <c r="CS630" s="76"/>
      <c r="CT630" s="76"/>
      <c r="CU630" s="76"/>
      <c r="CV630" s="76"/>
      <c r="CW630" s="76"/>
      <c r="CX630" s="76"/>
      <c r="CY630" s="76"/>
      <c r="CZ630" s="76"/>
      <c r="DA630" s="76"/>
      <c r="DB630" s="76"/>
      <c r="DC630" s="76"/>
      <c r="DD630" s="76"/>
      <c r="DE630" s="76"/>
      <c r="DF630" s="76"/>
      <c r="DG630" s="76"/>
      <c r="DH630" s="76"/>
      <c r="DI630" s="76"/>
      <c r="DJ630" s="76"/>
      <c r="DK630" s="76"/>
      <c r="DL630" s="76"/>
      <c r="DM630" s="76"/>
      <c r="DN630" s="76"/>
      <c r="DO630" s="76"/>
      <c r="DP630" s="76"/>
      <c r="DQ630" s="76"/>
      <c r="DR630" s="76"/>
      <c r="DS630" s="76"/>
      <c r="DT630" s="76"/>
      <c r="DU630" s="76"/>
      <c r="DV630" s="76"/>
      <c r="DW630" s="76"/>
      <c r="DX630" s="76"/>
      <c r="DY630" s="76"/>
      <c r="DZ630" s="76"/>
      <c r="EA630" s="76"/>
      <c r="EB630" s="76"/>
      <c r="EC630" s="76"/>
      <c r="ED630" s="76"/>
      <c r="EE630" s="76"/>
      <c r="EF630" s="76"/>
      <c r="EG630" s="76"/>
      <c r="EH630" s="76"/>
      <c r="EI630" s="76"/>
      <c r="EJ630" s="76"/>
      <c r="EK630" s="76"/>
      <c r="EL630" s="76"/>
      <c r="EM630" s="76"/>
      <c r="EN630" s="76"/>
      <c r="EO630" s="76"/>
      <c r="EP630" s="76"/>
      <c r="EQ630" s="76"/>
      <c r="ER630" s="76"/>
      <c r="ES630" s="76"/>
      <c r="ET630" s="76"/>
      <c r="EU630" s="76"/>
      <c r="EV630" s="76"/>
      <c r="EW630" s="76"/>
      <c r="EX630" s="76"/>
      <c r="EY630" s="76"/>
      <c r="EZ630" s="76"/>
      <c r="FA630" s="76"/>
      <c r="FB630" s="76"/>
      <c r="FC630" s="76"/>
      <c r="FD630" s="76"/>
      <c r="FE630" s="76"/>
      <c r="FF630" s="76"/>
      <c r="FG630" s="76"/>
      <c r="FH630" s="76"/>
      <c r="FI630" s="76"/>
      <c r="FJ630" s="76"/>
      <c r="FK630" s="76"/>
      <c r="FL630" s="76"/>
      <c r="FM630" s="76"/>
      <c r="FN630" s="76"/>
      <c r="FO630" s="76"/>
      <c r="FP630" s="76"/>
      <c r="FQ630" s="76"/>
      <c r="FR630" s="76"/>
      <c r="FS630" s="76"/>
      <c r="FT630" s="76"/>
      <c r="FU630" s="76"/>
      <c r="FV630" s="76"/>
      <c r="FW630" s="76"/>
      <c r="FX630" s="76"/>
      <c r="FY630" s="76"/>
      <c r="FZ630" s="76"/>
      <c r="GA630" s="76"/>
      <c r="GB630" s="76"/>
      <c r="GC630" s="76"/>
      <c r="GD630" s="76"/>
      <c r="GE630" s="76"/>
      <c r="GF630" s="76"/>
      <c r="GG630" s="76"/>
      <c r="GH630" s="76"/>
      <c r="GI630" s="76"/>
      <c r="GJ630" s="76"/>
      <c r="GK630" s="76"/>
      <c r="GL630" s="76"/>
      <c r="GM630" s="76"/>
      <c r="GN630" s="76"/>
      <c r="GO630" s="76"/>
      <c r="GP630" s="76"/>
      <c r="GQ630" s="76"/>
      <c r="GR630" s="76"/>
      <c r="GS630" s="76"/>
      <c r="GT630" s="76"/>
      <c r="GU630" s="76"/>
      <c r="GV630" s="76"/>
      <c r="GW630" s="76"/>
      <c r="GX630" s="76"/>
      <c r="GY630" s="76"/>
      <c r="GZ630" s="76"/>
      <c r="HA630" s="76"/>
      <c r="HB630" s="76"/>
      <c r="HC630" s="76"/>
      <c r="HD630" s="76"/>
      <c r="HE630" s="76"/>
      <c r="HF630" s="76"/>
      <c r="HG630" s="76"/>
      <c r="HH630" s="76"/>
      <c r="HI630" s="76"/>
      <c r="HJ630" s="76"/>
      <c r="HK630" s="76"/>
      <c r="HL630" s="76"/>
      <c r="HM630" s="76"/>
      <c r="HN630" s="76"/>
      <c r="HO630" s="76"/>
      <c r="HP630" s="76"/>
      <c r="HQ630" s="76"/>
      <c r="HR630" s="76"/>
      <c r="HS630" s="76"/>
      <c r="HT630" s="76"/>
      <c r="HU630" s="76"/>
      <c r="HV630" s="76"/>
      <c r="HW630" s="76"/>
      <c r="HX630" s="76"/>
      <c r="HY630" s="76"/>
      <c r="HZ630" s="76"/>
      <c r="IA630" s="76"/>
      <c r="IB630" s="76"/>
      <c r="IC630" s="76"/>
      <c r="ID630" s="76"/>
      <c r="IE630" s="76"/>
      <c r="IF630" s="76"/>
      <c r="IG630" s="76"/>
      <c r="IH630" s="76"/>
      <c r="II630" s="76"/>
      <c r="IJ630" s="76"/>
      <c r="IK630" s="76"/>
    </row>
    <row r="631" spans="1:245" s="125" customFormat="1">
      <c r="A631" s="19"/>
      <c r="B631" s="19"/>
      <c r="C631" s="19"/>
      <c r="D631" s="19"/>
      <c r="E631" s="89"/>
      <c r="F631" s="89"/>
      <c r="G631" s="19"/>
      <c r="H631" s="90"/>
      <c r="I631" s="90"/>
      <c r="J631" s="19"/>
      <c r="K631" s="19"/>
      <c r="L631" s="19"/>
      <c r="M631" s="19"/>
      <c r="N631" s="19"/>
      <c r="O631" s="19"/>
      <c r="P631" s="19"/>
      <c r="Q631" s="19"/>
      <c r="R631" s="141"/>
      <c r="S631" s="141"/>
      <c r="T631" s="141"/>
      <c r="U631" s="141"/>
      <c r="V631" s="141"/>
      <c r="W631" s="141"/>
      <c r="X631" s="141"/>
      <c r="Y631" s="141"/>
      <c r="Z631" s="19"/>
      <c r="AA631" s="601"/>
      <c r="AB631" s="601"/>
      <c r="AC631" s="118"/>
      <c r="AD631" s="118"/>
      <c r="AE631" s="118"/>
      <c r="AF631" s="118"/>
      <c r="AG631" s="118"/>
      <c r="AH631" s="118"/>
      <c r="AI631" s="118"/>
      <c r="AJ631" s="118"/>
      <c r="AK631" s="118"/>
      <c r="AL631" s="118"/>
      <c r="AM631" s="118"/>
      <c r="AN631" s="118"/>
      <c r="AO631" s="118"/>
      <c r="AP631" s="118"/>
      <c r="AQ631" s="118"/>
      <c r="AR631" s="118"/>
      <c r="AS631" s="118"/>
      <c r="AT631" s="118"/>
      <c r="AU631" s="601"/>
      <c r="AV631" s="601"/>
      <c r="AW631" s="118"/>
      <c r="AX631" s="118"/>
      <c r="AY631" s="118"/>
      <c r="AZ631" s="118"/>
      <c r="BA631" s="118"/>
      <c r="BB631" s="19"/>
      <c r="BC631" s="19"/>
      <c r="BQ631" s="12"/>
      <c r="BR631" s="12"/>
      <c r="BS631" s="12"/>
      <c r="BV631" s="76"/>
      <c r="BW631" s="76"/>
      <c r="BX631" s="76"/>
      <c r="BY631" s="76"/>
      <c r="BZ631" s="76"/>
      <c r="CA631" s="76"/>
      <c r="CB631" s="76"/>
      <c r="CC631" s="76"/>
      <c r="CD631" s="76"/>
      <c r="CE631" s="76"/>
      <c r="CF631" s="76"/>
      <c r="CG631" s="76"/>
      <c r="CH631" s="76"/>
      <c r="CI631" s="76"/>
      <c r="CJ631" s="76"/>
      <c r="CK631" s="76"/>
      <c r="CL631" s="76"/>
      <c r="CM631" s="76"/>
      <c r="CN631" s="76"/>
      <c r="CO631" s="76"/>
      <c r="CP631" s="76"/>
      <c r="CQ631" s="76"/>
      <c r="CR631" s="76"/>
      <c r="CS631" s="76"/>
      <c r="CT631" s="76"/>
      <c r="CU631" s="76"/>
      <c r="CV631" s="76"/>
      <c r="CW631" s="76"/>
      <c r="CX631" s="76"/>
      <c r="CY631" s="76"/>
      <c r="CZ631" s="76"/>
      <c r="DA631" s="76"/>
      <c r="DB631" s="76"/>
      <c r="DC631" s="76"/>
      <c r="DD631" s="76"/>
      <c r="DE631" s="76"/>
      <c r="DF631" s="76"/>
      <c r="DG631" s="76"/>
      <c r="DH631" s="76"/>
      <c r="DI631" s="76"/>
      <c r="DJ631" s="76"/>
      <c r="DK631" s="76"/>
      <c r="DL631" s="76"/>
      <c r="DM631" s="76"/>
      <c r="DN631" s="76"/>
      <c r="DO631" s="76"/>
      <c r="DP631" s="76"/>
      <c r="DQ631" s="76"/>
      <c r="DR631" s="76"/>
      <c r="DS631" s="76"/>
      <c r="DT631" s="76"/>
      <c r="DU631" s="76"/>
      <c r="DV631" s="76"/>
      <c r="DW631" s="76"/>
      <c r="DX631" s="76"/>
      <c r="DY631" s="76"/>
      <c r="DZ631" s="76"/>
      <c r="EA631" s="76"/>
      <c r="EB631" s="76"/>
      <c r="EC631" s="76"/>
      <c r="ED631" s="76"/>
      <c r="EE631" s="76"/>
      <c r="EF631" s="76"/>
      <c r="EG631" s="76"/>
      <c r="EH631" s="76"/>
      <c r="EI631" s="76"/>
      <c r="EJ631" s="76"/>
      <c r="EK631" s="76"/>
      <c r="EL631" s="76"/>
      <c r="EM631" s="76"/>
      <c r="EN631" s="76"/>
      <c r="EO631" s="76"/>
      <c r="EP631" s="76"/>
      <c r="EQ631" s="76"/>
      <c r="ER631" s="76"/>
      <c r="ES631" s="76"/>
      <c r="ET631" s="76"/>
      <c r="EU631" s="76"/>
      <c r="EV631" s="76"/>
      <c r="EW631" s="76"/>
      <c r="EX631" s="76"/>
      <c r="EY631" s="76"/>
      <c r="EZ631" s="76"/>
      <c r="FA631" s="76"/>
      <c r="FB631" s="76"/>
      <c r="FC631" s="76"/>
      <c r="FD631" s="76"/>
      <c r="FE631" s="76"/>
      <c r="FF631" s="76"/>
      <c r="FG631" s="76"/>
      <c r="FH631" s="76"/>
      <c r="FI631" s="76"/>
      <c r="FJ631" s="76"/>
      <c r="FK631" s="76"/>
      <c r="FL631" s="76"/>
      <c r="FM631" s="76"/>
      <c r="FN631" s="76"/>
      <c r="FO631" s="76"/>
      <c r="FP631" s="76"/>
      <c r="FQ631" s="76"/>
      <c r="FR631" s="76"/>
      <c r="FS631" s="76"/>
      <c r="FT631" s="76"/>
      <c r="FU631" s="76"/>
      <c r="FV631" s="76"/>
      <c r="FW631" s="76"/>
      <c r="FX631" s="76"/>
      <c r="FY631" s="76"/>
      <c r="FZ631" s="76"/>
      <c r="GA631" s="76"/>
      <c r="GB631" s="76"/>
      <c r="GC631" s="76"/>
      <c r="GD631" s="76"/>
      <c r="GE631" s="76"/>
      <c r="GF631" s="76"/>
      <c r="GG631" s="76"/>
      <c r="GH631" s="76"/>
      <c r="GI631" s="76"/>
      <c r="GJ631" s="76"/>
      <c r="GK631" s="76"/>
      <c r="GL631" s="76"/>
      <c r="GM631" s="76"/>
      <c r="GN631" s="76"/>
      <c r="GO631" s="76"/>
      <c r="GP631" s="76"/>
      <c r="GQ631" s="76"/>
      <c r="GR631" s="76"/>
      <c r="GS631" s="76"/>
      <c r="GT631" s="76"/>
      <c r="GU631" s="76"/>
      <c r="GV631" s="76"/>
      <c r="GW631" s="76"/>
      <c r="GX631" s="76"/>
      <c r="GY631" s="76"/>
      <c r="GZ631" s="76"/>
      <c r="HA631" s="76"/>
      <c r="HB631" s="76"/>
      <c r="HC631" s="76"/>
      <c r="HD631" s="76"/>
      <c r="HE631" s="76"/>
      <c r="HF631" s="76"/>
      <c r="HG631" s="76"/>
      <c r="HH631" s="76"/>
      <c r="HI631" s="76"/>
      <c r="HJ631" s="76"/>
      <c r="HK631" s="76"/>
      <c r="HL631" s="76"/>
      <c r="HM631" s="76"/>
      <c r="HN631" s="76"/>
      <c r="HO631" s="76"/>
      <c r="HP631" s="76"/>
      <c r="HQ631" s="76"/>
      <c r="HR631" s="76"/>
      <c r="HS631" s="76"/>
      <c r="HT631" s="76"/>
      <c r="HU631" s="76"/>
      <c r="HV631" s="76"/>
      <c r="HW631" s="76"/>
      <c r="HX631" s="76"/>
      <c r="HY631" s="76"/>
      <c r="HZ631" s="76"/>
      <c r="IA631" s="76"/>
      <c r="IB631" s="76"/>
      <c r="IC631" s="76"/>
      <c r="ID631" s="76"/>
      <c r="IE631" s="76"/>
      <c r="IF631" s="76"/>
      <c r="IG631" s="76"/>
      <c r="IH631" s="76"/>
      <c r="II631" s="76"/>
      <c r="IJ631" s="76"/>
      <c r="IK631" s="76"/>
    </row>
    <row r="632" spans="1:245" s="125" customFormat="1">
      <c r="A632" s="19"/>
      <c r="B632" s="19"/>
      <c r="C632" s="19"/>
      <c r="D632" s="19"/>
      <c r="E632" s="89"/>
      <c r="F632" s="89"/>
      <c r="G632" s="19"/>
      <c r="H632" s="90"/>
      <c r="I632" s="90"/>
      <c r="J632" s="19"/>
      <c r="K632" s="19"/>
      <c r="L632" s="19"/>
      <c r="M632" s="19"/>
      <c r="N632" s="19"/>
      <c r="O632" s="19"/>
      <c r="P632" s="19"/>
      <c r="Q632" s="19"/>
      <c r="R632" s="141"/>
      <c r="S632" s="141"/>
      <c r="T632" s="141"/>
      <c r="U632" s="141"/>
      <c r="V632" s="141"/>
      <c r="W632" s="141"/>
      <c r="X632" s="141"/>
      <c r="Y632" s="141"/>
      <c r="Z632" s="19"/>
      <c r="AA632" s="601"/>
      <c r="AB632" s="601"/>
      <c r="AC632" s="118"/>
      <c r="AD632" s="118"/>
      <c r="AE632" s="118"/>
      <c r="AF632" s="118"/>
      <c r="AG632" s="118"/>
      <c r="AH632" s="118"/>
      <c r="AI632" s="118"/>
      <c r="AJ632" s="118"/>
      <c r="AK632" s="118"/>
      <c r="AL632" s="118"/>
      <c r="AM632" s="118"/>
      <c r="AN632" s="118"/>
      <c r="AO632" s="118"/>
      <c r="AP632" s="118"/>
      <c r="AQ632" s="118"/>
      <c r="AR632" s="118"/>
      <c r="AS632" s="118"/>
      <c r="AT632" s="118"/>
      <c r="AU632" s="601"/>
      <c r="AV632" s="601"/>
      <c r="AW632" s="118"/>
      <c r="AX632" s="118"/>
      <c r="AY632" s="118"/>
      <c r="AZ632" s="118"/>
      <c r="BA632" s="118"/>
      <c r="BB632" s="19"/>
      <c r="BC632" s="19"/>
      <c r="BQ632" s="12"/>
      <c r="BR632" s="12"/>
      <c r="BS632" s="12"/>
      <c r="BV632" s="76"/>
      <c r="BW632" s="76"/>
      <c r="BX632" s="76"/>
      <c r="BY632" s="76"/>
      <c r="BZ632" s="76"/>
      <c r="CA632" s="76"/>
      <c r="CB632" s="76"/>
      <c r="CC632" s="76"/>
      <c r="CD632" s="76"/>
      <c r="CE632" s="76"/>
      <c r="CF632" s="76"/>
      <c r="CG632" s="76"/>
      <c r="CH632" s="76"/>
      <c r="CI632" s="76"/>
      <c r="CJ632" s="76"/>
      <c r="CK632" s="76"/>
      <c r="CL632" s="76"/>
      <c r="CM632" s="76"/>
      <c r="CN632" s="76"/>
      <c r="CO632" s="76"/>
      <c r="CP632" s="76"/>
      <c r="CQ632" s="76"/>
      <c r="CR632" s="76"/>
      <c r="CS632" s="76"/>
      <c r="CT632" s="76"/>
      <c r="CU632" s="76"/>
      <c r="CV632" s="76"/>
      <c r="CW632" s="76"/>
      <c r="CX632" s="76"/>
      <c r="CY632" s="76"/>
      <c r="CZ632" s="76"/>
      <c r="DA632" s="76"/>
      <c r="DB632" s="76"/>
      <c r="DC632" s="76"/>
      <c r="DD632" s="76"/>
      <c r="DE632" s="76"/>
      <c r="DF632" s="76"/>
      <c r="DG632" s="76"/>
      <c r="DH632" s="76"/>
      <c r="DI632" s="76"/>
      <c r="DJ632" s="76"/>
      <c r="DK632" s="76"/>
      <c r="DL632" s="76"/>
      <c r="DM632" s="76"/>
      <c r="DN632" s="76"/>
      <c r="DO632" s="76"/>
      <c r="DP632" s="76"/>
      <c r="DQ632" s="76"/>
      <c r="DR632" s="76"/>
      <c r="DS632" s="76"/>
      <c r="DT632" s="76"/>
      <c r="DU632" s="76"/>
      <c r="DV632" s="76"/>
      <c r="DW632" s="76"/>
      <c r="DX632" s="76"/>
      <c r="DY632" s="76"/>
      <c r="DZ632" s="76"/>
      <c r="EA632" s="76"/>
      <c r="EB632" s="76"/>
      <c r="EC632" s="76"/>
      <c r="ED632" s="76"/>
      <c r="EE632" s="76"/>
      <c r="EF632" s="76"/>
      <c r="EG632" s="76"/>
      <c r="EH632" s="76"/>
      <c r="EI632" s="76"/>
      <c r="EJ632" s="76"/>
      <c r="EK632" s="76"/>
      <c r="EL632" s="76"/>
      <c r="EM632" s="76"/>
      <c r="EN632" s="76"/>
      <c r="EO632" s="76"/>
      <c r="EP632" s="76"/>
      <c r="EQ632" s="76"/>
      <c r="ER632" s="76"/>
      <c r="ES632" s="76"/>
      <c r="ET632" s="76"/>
      <c r="EU632" s="76"/>
      <c r="EV632" s="76"/>
      <c r="EW632" s="76"/>
      <c r="EX632" s="76"/>
      <c r="EY632" s="76"/>
      <c r="EZ632" s="76"/>
      <c r="FA632" s="76"/>
      <c r="FB632" s="76"/>
      <c r="FC632" s="76"/>
      <c r="FD632" s="76"/>
      <c r="FE632" s="76"/>
      <c r="FF632" s="76"/>
      <c r="FG632" s="76"/>
      <c r="FH632" s="76"/>
      <c r="FI632" s="76"/>
      <c r="FJ632" s="76"/>
      <c r="FK632" s="76"/>
      <c r="FL632" s="76"/>
      <c r="FM632" s="76"/>
      <c r="FN632" s="76"/>
      <c r="FO632" s="76"/>
      <c r="FP632" s="76"/>
      <c r="FQ632" s="76"/>
      <c r="FR632" s="76"/>
      <c r="FS632" s="76"/>
      <c r="FT632" s="76"/>
      <c r="FU632" s="76"/>
      <c r="FV632" s="76"/>
      <c r="FW632" s="76"/>
      <c r="FX632" s="76"/>
      <c r="FY632" s="76"/>
      <c r="FZ632" s="76"/>
      <c r="GA632" s="76"/>
      <c r="GB632" s="76"/>
      <c r="GC632" s="76"/>
      <c r="GD632" s="76"/>
      <c r="GE632" s="76"/>
      <c r="GF632" s="76"/>
      <c r="GG632" s="76"/>
      <c r="GH632" s="76"/>
      <c r="GI632" s="76"/>
      <c r="GJ632" s="76"/>
      <c r="GK632" s="76"/>
      <c r="GL632" s="76"/>
      <c r="GM632" s="76"/>
      <c r="GN632" s="76"/>
      <c r="GO632" s="76"/>
      <c r="GP632" s="76"/>
      <c r="GQ632" s="76"/>
      <c r="GR632" s="76"/>
      <c r="GS632" s="76"/>
      <c r="GT632" s="76"/>
      <c r="GU632" s="76"/>
      <c r="GV632" s="76"/>
      <c r="GW632" s="76"/>
      <c r="GX632" s="76"/>
      <c r="GY632" s="76"/>
      <c r="GZ632" s="76"/>
      <c r="HA632" s="76"/>
      <c r="HB632" s="76"/>
      <c r="HC632" s="76"/>
      <c r="HD632" s="76"/>
      <c r="HE632" s="76"/>
      <c r="HF632" s="76"/>
      <c r="HG632" s="76"/>
      <c r="HH632" s="76"/>
      <c r="HI632" s="76"/>
      <c r="HJ632" s="76"/>
      <c r="HK632" s="76"/>
      <c r="HL632" s="76"/>
      <c r="HM632" s="76"/>
      <c r="HN632" s="76"/>
      <c r="HO632" s="76"/>
      <c r="HP632" s="76"/>
      <c r="HQ632" s="76"/>
      <c r="HR632" s="76"/>
      <c r="HS632" s="76"/>
      <c r="HT632" s="76"/>
      <c r="HU632" s="76"/>
      <c r="HV632" s="76"/>
      <c r="HW632" s="76"/>
      <c r="HX632" s="76"/>
      <c r="HY632" s="76"/>
      <c r="HZ632" s="76"/>
      <c r="IA632" s="76"/>
      <c r="IB632" s="76"/>
      <c r="IC632" s="76"/>
      <c r="ID632" s="76"/>
      <c r="IE632" s="76"/>
      <c r="IF632" s="76"/>
      <c r="IG632" s="76"/>
      <c r="IH632" s="76"/>
      <c r="II632" s="76"/>
      <c r="IJ632" s="76"/>
      <c r="IK632" s="76"/>
    </row>
    <row r="633" spans="1:245" s="125" customFormat="1">
      <c r="A633" s="19"/>
      <c r="B633" s="19"/>
      <c r="C633" s="19"/>
      <c r="D633" s="19"/>
      <c r="E633" s="89"/>
      <c r="F633" s="89"/>
      <c r="G633" s="19"/>
      <c r="H633" s="90"/>
      <c r="I633" s="90"/>
      <c r="J633" s="19"/>
      <c r="K633" s="19"/>
      <c r="L633" s="19"/>
      <c r="M633" s="19"/>
      <c r="N633" s="19"/>
      <c r="O633" s="19"/>
      <c r="P633" s="19"/>
      <c r="Q633" s="19"/>
      <c r="R633" s="141"/>
      <c r="S633" s="141"/>
      <c r="T633" s="141"/>
      <c r="U633" s="141"/>
      <c r="V633" s="141"/>
      <c r="W633" s="141"/>
      <c r="X633" s="141"/>
      <c r="Y633" s="141"/>
      <c r="Z633" s="19"/>
      <c r="AA633" s="601"/>
      <c r="AB633" s="601"/>
      <c r="AC633" s="118"/>
      <c r="AD633" s="118"/>
      <c r="AE633" s="118"/>
      <c r="AF633" s="118"/>
      <c r="AG633" s="118"/>
      <c r="AH633" s="118"/>
      <c r="AI633" s="118"/>
      <c r="AJ633" s="118"/>
      <c r="AK633" s="118"/>
      <c r="AL633" s="118"/>
      <c r="AM633" s="118"/>
      <c r="AN633" s="118"/>
      <c r="AO633" s="118"/>
      <c r="AP633" s="118"/>
      <c r="AQ633" s="118"/>
      <c r="AR633" s="118"/>
      <c r="AS633" s="118"/>
      <c r="AT633" s="118"/>
      <c r="AU633" s="601"/>
      <c r="AV633" s="601"/>
      <c r="AW633" s="118"/>
      <c r="AX633" s="118"/>
      <c r="AY633" s="118"/>
      <c r="AZ633" s="118"/>
      <c r="BA633" s="118"/>
      <c r="BB633" s="19"/>
      <c r="BC633" s="19"/>
      <c r="BQ633" s="12"/>
      <c r="BR633" s="12"/>
      <c r="BS633" s="12"/>
      <c r="BV633" s="76"/>
      <c r="BW633" s="76"/>
      <c r="BX633" s="76"/>
      <c r="BY633" s="76"/>
      <c r="BZ633" s="76"/>
      <c r="CA633" s="76"/>
      <c r="CB633" s="76"/>
      <c r="CC633" s="76"/>
      <c r="CD633" s="76"/>
      <c r="CE633" s="76"/>
      <c r="CF633" s="76"/>
      <c r="CG633" s="76"/>
      <c r="CH633" s="76"/>
      <c r="CI633" s="76"/>
      <c r="CJ633" s="76"/>
      <c r="CK633" s="76"/>
      <c r="CL633" s="76"/>
      <c r="CM633" s="76"/>
      <c r="CN633" s="76"/>
      <c r="CO633" s="76"/>
      <c r="CP633" s="76"/>
      <c r="CQ633" s="76"/>
      <c r="CR633" s="76"/>
      <c r="CS633" s="76"/>
      <c r="CT633" s="76"/>
      <c r="CU633" s="76"/>
      <c r="CV633" s="76"/>
      <c r="CW633" s="76"/>
      <c r="CX633" s="76"/>
      <c r="CY633" s="76"/>
      <c r="CZ633" s="76"/>
      <c r="DA633" s="76"/>
      <c r="DB633" s="76"/>
      <c r="DC633" s="76"/>
      <c r="DD633" s="76"/>
      <c r="DE633" s="76"/>
      <c r="DF633" s="76"/>
      <c r="DG633" s="76"/>
      <c r="DH633" s="76"/>
      <c r="DI633" s="76"/>
      <c r="DJ633" s="76"/>
      <c r="DK633" s="76"/>
      <c r="DL633" s="76"/>
      <c r="DM633" s="76"/>
      <c r="DN633" s="76"/>
      <c r="DO633" s="76"/>
      <c r="DP633" s="76"/>
      <c r="DQ633" s="76"/>
      <c r="DR633" s="76"/>
      <c r="DS633" s="76"/>
      <c r="DT633" s="76"/>
      <c r="DU633" s="76"/>
      <c r="DV633" s="76"/>
      <c r="DW633" s="76"/>
      <c r="DX633" s="76"/>
      <c r="DY633" s="76"/>
      <c r="DZ633" s="76"/>
      <c r="EA633" s="76"/>
      <c r="EB633" s="76"/>
      <c r="EC633" s="76"/>
      <c r="ED633" s="76"/>
      <c r="EE633" s="76"/>
      <c r="EF633" s="76"/>
      <c r="EG633" s="76"/>
      <c r="EH633" s="76"/>
      <c r="EI633" s="76"/>
      <c r="EJ633" s="76"/>
      <c r="EK633" s="76"/>
      <c r="EL633" s="76"/>
      <c r="EM633" s="76"/>
      <c r="EN633" s="76"/>
      <c r="EO633" s="76"/>
      <c r="EP633" s="76"/>
      <c r="EQ633" s="76"/>
      <c r="ER633" s="76"/>
      <c r="ES633" s="76"/>
      <c r="ET633" s="76"/>
      <c r="EU633" s="76"/>
      <c r="EV633" s="76"/>
      <c r="EW633" s="76"/>
      <c r="EX633" s="76"/>
      <c r="EY633" s="76"/>
      <c r="EZ633" s="76"/>
      <c r="FA633" s="76"/>
      <c r="FB633" s="76"/>
      <c r="FC633" s="76"/>
      <c r="FD633" s="76"/>
      <c r="FE633" s="76"/>
      <c r="FF633" s="76"/>
      <c r="FG633" s="76"/>
      <c r="FH633" s="76"/>
      <c r="FI633" s="76"/>
      <c r="FJ633" s="76"/>
      <c r="FK633" s="76"/>
      <c r="FL633" s="76"/>
      <c r="FM633" s="76"/>
      <c r="FN633" s="76"/>
      <c r="FO633" s="76"/>
      <c r="FP633" s="76"/>
      <c r="FQ633" s="76"/>
      <c r="FR633" s="76"/>
      <c r="FS633" s="76"/>
      <c r="FT633" s="76"/>
      <c r="FU633" s="76"/>
      <c r="FV633" s="76"/>
      <c r="FW633" s="76"/>
      <c r="FX633" s="76"/>
      <c r="FY633" s="76"/>
      <c r="FZ633" s="76"/>
      <c r="GA633" s="76"/>
      <c r="GB633" s="76"/>
      <c r="GC633" s="76"/>
      <c r="GD633" s="76"/>
      <c r="GE633" s="76"/>
      <c r="GF633" s="76"/>
      <c r="GG633" s="76"/>
      <c r="GH633" s="76"/>
      <c r="GI633" s="76"/>
      <c r="GJ633" s="76"/>
      <c r="GK633" s="76"/>
      <c r="GL633" s="76"/>
      <c r="GM633" s="76"/>
      <c r="GN633" s="76"/>
      <c r="GO633" s="76"/>
      <c r="GP633" s="76"/>
      <c r="GQ633" s="76"/>
      <c r="GR633" s="76"/>
      <c r="GS633" s="76"/>
      <c r="GT633" s="76"/>
      <c r="GU633" s="76"/>
      <c r="GV633" s="76"/>
      <c r="GW633" s="76"/>
      <c r="GX633" s="76"/>
      <c r="GY633" s="76"/>
      <c r="GZ633" s="76"/>
      <c r="HA633" s="76"/>
      <c r="HB633" s="76"/>
      <c r="HC633" s="76"/>
      <c r="HD633" s="76"/>
      <c r="HE633" s="76"/>
      <c r="HF633" s="76"/>
      <c r="HG633" s="76"/>
      <c r="HH633" s="76"/>
      <c r="HI633" s="76"/>
      <c r="HJ633" s="76"/>
      <c r="HK633" s="76"/>
      <c r="HL633" s="76"/>
      <c r="HM633" s="76"/>
      <c r="HN633" s="76"/>
      <c r="HO633" s="76"/>
      <c r="HP633" s="76"/>
      <c r="HQ633" s="76"/>
      <c r="HR633" s="76"/>
      <c r="HS633" s="76"/>
      <c r="HT633" s="76"/>
      <c r="HU633" s="76"/>
      <c r="HV633" s="76"/>
      <c r="HW633" s="76"/>
      <c r="HX633" s="76"/>
      <c r="HY633" s="76"/>
      <c r="HZ633" s="76"/>
      <c r="IA633" s="76"/>
      <c r="IB633" s="76"/>
      <c r="IC633" s="76"/>
      <c r="ID633" s="76"/>
      <c r="IE633" s="76"/>
      <c r="IF633" s="76"/>
      <c r="IG633" s="76"/>
      <c r="IH633" s="76"/>
      <c r="II633" s="76"/>
      <c r="IJ633" s="76"/>
      <c r="IK633" s="76"/>
    </row>
    <row r="634" spans="1:245" s="125" customFormat="1">
      <c r="A634" s="19"/>
      <c r="B634" s="19"/>
      <c r="C634" s="19"/>
      <c r="D634" s="19"/>
      <c r="E634" s="89"/>
      <c r="F634" s="89"/>
      <c r="G634" s="19"/>
      <c r="H634" s="90"/>
      <c r="I634" s="90"/>
      <c r="J634" s="19"/>
      <c r="K634" s="19"/>
      <c r="L634" s="19"/>
      <c r="M634" s="19"/>
      <c r="N634" s="19"/>
      <c r="O634" s="19"/>
      <c r="P634" s="19"/>
      <c r="Q634" s="19"/>
      <c r="R634" s="141"/>
      <c r="S634" s="141"/>
      <c r="T634" s="141"/>
      <c r="U634" s="141"/>
      <c r="V634" s="141"/>
      <c r="W634" s="141"/>
      <c r="X634" s="141"/>
      <c r="Y634" s="141"/>
      <c r="Z634" s="19"/>
      <c r="AA634" s="601"/>
      <c r="AB634" s="601"/>
      <c r="AC634" s="118"/>
      <c r="AD634" s="118"/>
      <c r="AE634" s="118"/>
      <c r="AF634" s="118"/>
      <c r="AG634" s="118"/>
      <c r="AH634" s="118"/>
      <c r="AI634" s="118"/>
      <c r="AJ634" s="118"/>
      <c r="AK634" s="118"/>
      <c r="AL634" s="118"/>
      <c r="AM634" s="118"/>
      <c r="AN634" s="118"/>
      <c r="AO634" s="118"/>
      <c r="AP634" s="118"/>
      <c r="AQ634" s="118"/>
      <c r="AR634" s="118"/>
      <c r="AS634" s="118"/>
      <c r="AT634" s="118"/>
      <c r="AU634" s="601"/>
      <c r="AV634" s="601"/>
      <c r="AW634" s="118"/>
      <c r="AX634" s="118"/>
      <c r="AY634" s="118"/>
      <c r="AZ634" s="118"/>
      <c r="BA634" s="118"/>
      <c r="BB634" s="19"/>
      <c r="BC634" s="19"/>
      <c r="BQ634" s="12"/>
      <c r="BR634" s="12"/>
      <c r="BS634" s="12"/>
      <c r="BV634" s="76"/>
      <c r="BW634" s="76"/>
      <c r="BX634" s="76"/>
      <c r="BY634" s="76"/>
      <c r="BZ634" s="76"/>
      <c r="CA634" s="76"/>
      <c r="CB634" s="76"/>
      <c r="CC634" s="76"/>
      <c r="CD634" s="76"/>
      <c r="CE634" s="76"/>
      <c r="CF634" s="76"/>
      <c r="CG634" s="76"/>
      <c r="CH634" s="76"/>
      <c r="CI634" s="76"/>
      <c r="CJ634" s="76"/>
      <c r="CK634" s="76"/>
      <c r="CL634" s="76"/>
      <c r="CM634" s="76"/>
      <c r="CN634" s="76"/>
      <c r="CO634" s="76"/>
      <c r="CP634" s="76"/>
      <c r="CQ634" s="76"/>
      <c r="CR634" s="76"/>
      <c r="CS634" s="76"/>
      <c r="CT634" s="76"/>
      <c r="CU634" s="76"/>
      <c r="CV634" s="76"/>
      <c r="CW634" s="76"/>
      <c r="CX634" s="76"/>
      <c r="CY634" s="76"/>
      <c r="CZ634" s="76"/>
      <c r="DA634" s="76"/>
      <c r="DB634" s="76"/>
      <c r="DC634" s="76"/>
      <c r="DD634" s="76"/>
      <c r="DE634" s="76"/>
      <c r="DF634" s="76"/>
      <c r="DG634" s="76"/>
      <c r="DH634" s="76"/>
      <c r="DI634" s="76"/>
      <c r="DJ634" s="76"/>
      <c r="DK634" s="76"/>
      <c r="DL634" s="76"/>
      <c r="DM634" s="76"/>
      <c r="DN634" s="76"/>
      <c r="DO634" s="76"/>
      <c r="DP634" s="76"/>
      <c r="DQ634" s="76"/>
      <c r="DR634" s="76"/>
      <c r="DS634" s="76"/>
      <c r="DT634" s="76"/>
      <c r="DU634" s="76"/>
      <c r="DV634" s="76"/>
      <c r="DW634" s="76"/>
      <c r="DX634" s="76"/>
      <c r="DY634" s="76"/>
      <c r="DZ634" s="76"/>
      <c r="EA634" s="76"/>
      <c r="EB634" s="76"/>
      <c r="EC634" s="76"/>
      <c r="ED634" s="76"/>
      <c r="EE634" s="76"/>
      <c r="EF634" s="76"/>
      <c r="EG634" s="76"/>
      <c r="EH634" s="76"/>
      <c r="EI634" s="76"/>
      <c r="EJ634" s="76"/>
      <c r="EK634" s="76"/>
      <c r="EL634" s="76"/>
      <c r="EM634" s="76"/>
      <c r="EN634" s="76"/>
      <c r="EO634" s="76"/>
      <c r="EP634" s="76"/>
      <c r="EQ634" s="76"/>
      <c r="ER634" s="76"/>
      <c r="ES634" s="76"/>
      <c r="ET634" s="76"/>
      <c r="EU634" s="76"/>
      <c r="EV634" s="76"/>
      <c r="EW634" s="76"/>
      <c r="EX634" s="76"/>
      <c r="EY634" s="76"/>
      <c r="EZ634" s="76"/>
      <c r="FA634" s="76"/>
      <c r="FB634" s="76"/>
      <c r="FC634" s="76"/>
      <c r="FD634" s="76"/>
      <c r="FE634" s="76"/>
      <c r="FF634" s="76"/>
      <c r="FG634" s="76"/>
      <c r="FH634" s="76"/>
      <c r="FI634" s="76"/>
      <c r="FJ634" s="76"/>
      <c r="FK634" s="76"/>
      <c r="FL634" s="76"/>
      <c r="FM634" s="76"/>
      <c r="FN634" s="76"/>
      <c r="FO634" s="76"/>
      <c r="FP634" s="76"/>
      <c r="FQ634" s="76"/>
      <c r="FR634" s="76"/>
      <c r="FS634" s="76"/>
      <c r="FT634" s="76"/>
      <c r="FU634" s="76"/>
      <c r="FV634" s="76"/>
      <c r="FW634" s="76"/>
      <c r="FX634" s="76"/>
      <c r="FY634" s="76"/>
      <c r="FZ634" s="76"/>
      <c r="GA634" s="76"/>
      <c r="GB634" s="76"/>
      <c r="GC634" s="76"/>
      <c r="GD634" s="76"/>
      <c r="GE634" s="76"/>
      <c r="GF634" s="76"/>
      <c r="GG634" s="76"/>
      <c r="GH634" s="76"/>
      <c r="GI634" s="76"/>
      <c r="GJ634" s="76"/>
      <c r="GK634" s="76"/>
      <c r="GL634" s="76"/>
      <c r="GM634" s="76"/>
      <c r="GN634" s="76"/>
      <c r="GO634" s="76"/>
      <c r="GP634" s="76"/>
      <c r="GQ634" s="76"/>
      <c r="GR634" s="76"/>
      <c r="GS634" s="76"/>
      <c r="GT634" s="76"/>
      <c r="GU634" s="76"/>
      <c r="GV634" s="76"/>
      <c r="GW634" s="76"/>
      <c r="GX634" s="76"/>
      <c r="GY634" s="76"/>
      <c r="GZ634" s="76"/>
      <c r="HA634" s="76"/>
      <c r="HB634" s="76"/>
      <c r="HC634" s="76"/>
      <c r="HD634" s="76"/>
      <c r="HE634" s="76"/>
      <c r="HF634" s="76"/>
      <c r="HG634" s="76"/>
      <c r="HH634" s="76"/>
      <c r="HI634" s="76"/>
      <c r="HJ634" s="76"/>
      <c r="HK634" s="76"/>
      <c r="HL634" s="76"/>
      <c r="HM634" s="76"/>
      <c r="HN634" s="76"/>
      <c r="HO634" s="76"/>
      <c r="HP634" s="76"/>
      <c r="HQ634" s="76"/>
      <c r="HR634" s="76"/>
      <c r="HS634" s="76"/>
      <c r="HT634" s="76"/>
      <c r="HU634" s="76"/>
      <c r="HV634" s="76"/>
      <c r="HW634" s="76"/>
      <c r="HX634" s="76"/>
      <c r="HY634" s="76"/>
      <c r="HZ634" s="76"/>
      <c r="IA634" s="76"/>
      <c r="IB634" s="76"/>
      <c r="IC634" s="76"/>
      <c r="ID634" s="76"/>
      <c r="IE634" s="76"/>
      <c r="IF634" s="76"/>
      <c r="IG634" s="76"/>
      <c r="IH634" s="76"/>
      <c r="II634" s="76"/>
      <c r="IJ634" s="76"/>
      <c r="IK634" s="76"/>
    </row>
    <row r="635" spans="1:245" s="125" customFormat="1">
      <c r="A635" s="19"/>
      <c r="B635" s="19"/>
      <c r="C635" s="19"/>
      <c r="D635" s="19"/>
      <c r="E635" s="89"/>
      <c r="F635" s="89"/>
      <c r="G635" s="19"/>
      <c r="H635" s="90"/>
      <c r="I635" s="90"/>
      <c r="J635" s="19"/>
      <c r="K635" s="19"/>
      <c r="L635" s="19"/>
      <c r="M635" s="19"/>
      <c r="N635" s="19"/>
      <c r="O635" s="19"/>
      <c r="P635" s="19"/>
      <c r="Q635" s="19"/>
      <c r="R635" s="141"/>
      <c r="S635" s="141"/>
      <c r="T635" s="141"/>
      <c r="U635" s="141"/>
      <c r="V635" s="141"/>
      <c r="W635" s="141"/>
      <c r="X635" s="141"/>
      <c r="Y635" s="141"/>
      <c r="Z635" s="19"/>
      <c r="AA635" s="601"/>
      <c r="AB635" s="601"/>
      <c r="AC635" s="118"/>
      <c r="AD635" s="118"/>
      <c r="AE635" s="118"/>
      <c r="AF635" s="118"/>
      <c r="AG635" s="118"/>
      <c r="AH635" s="118"/>
      <c r="AI635" s="118"/>
      <c r="AJ635" s="118"/>
      <c r="AK635" s="118"/>
      <c r="AL635" s="118"/>
      <c r="AM635" s="118"/>
      <c r="AN635" s="118"/>
      <c r="AO635" s="118"/>
      <c r="AP635" s="118"/>
      <c r="AQ635" s="118"/>
      <c r="AR635" s="118"/>
      <c r="AS635" s="118"/>
      <c r="AT635" s="118"/>
      <c r="AU635" s="601"/>
      <c r="AV635" s="601"/>
      <c r="AW635" s="118"/>
      <c r="AX635" s="118"/>
      <c r="AY635" s="118"/>
      <c r="AZ635" s="118"/>
      <c r="BA635" s="118"/>
      <c r="BB635" s="19"/>
      <c r="BC635" s="19"/>
      <c r="BQ635" s="12"/>
      <c r="BR635" s="12"/>
      <c r="BS635" s="12"/>
      <c r="BV635" s="76"/>
      <c r="BW635" s="76"/>
      <c r="BX635" s="76"/>
      <c r="BY635" s="76"/>
      <c r="BZ635" s="76"/>
      <c r="CA635" s="76"/>
      <c r="CB635" s="76"/>
      <c r="CC635" s="76"/>
      <c r="CD635" s="76"/>
      <c r="CE635" s="76"/>
      <c r="CF635" s="76"/>
      <c r="CG635" s="76"/>
      <c r="CH635" s="76"/>
      <c r="CI635" s="76"/>
      <c r="CJ635" s="76"/>
      <c r="CK635" s="76"/>
      <c r="CL635" s="76"/>
      <c r="CM635" s="76"/>
      <c r="CN635" s="76"/>
      <c r="CO635" s="76"/>
      <c r="CP635" s="76"/>
      <c r="CQ635" s="76"/>
      <c r="CR635" s="76"/>
      <c r="CS635" s="76"/>
      <c r="CT635" s="76"/>
      <c r="CU635" s="76"/>
      <c r="CV635" s="76"/>
      <c r="CW635" s="76"/>
      <c r="CX635" s="76"/>
      <c r="CY635" s="76"/>
      <c r="CZ635" s="76"/>
      <c r="DA635" s="76"/>
      <c r="DB635" s="76"/>
      <c r="DC635" s="76"/>
      <c r="DD635" s="76"/>
      <c r="DE635" s="76"/>
      <c r="DF635" s="76"/>
      <c r="DG635" s="76"/>
      <c r="DH635" s="76"/>
      <c r="DI635" s="76"/>
      <c r="DJ635" s="76"/>
      <c r="DK635" s="76"/>
      <c r="DL635" s="76"/>
      <c r="DM635" s="76"/>
      <c r="DN635" s="76"/>
      <c r="DO635" s="76"/>
      <c r="DP635" s="76"/>
      <c r="DQ635" s="76"/>
      <c r="DR635" s="76"/>
      <c r="DS635" s="76"/>
      <c r="DT635" s="76"/>
      <c r="DU635" s="76"/>
      <c r="DV635" s="76"/>
      <c r="DW635" s="76"/>
      <c r="DX635" s="76"/>
      <c r="DY635" s="76"/>
      <c r="DZ635" s="76"/>
      <c r="EA635" s="76"/>
      <c r="EB635" s="76"/>
      <c r="EC635" s="76"/>
      <c r="ED635" s="76"/>
      <c r="EE635" s="76"/>
      <c r="EF635" s="76"/>
      <c r="EG635" s="76"/>
      <c r="EH635" s="76"/>
      <c r="EI635" s="76"/>
      <c r="EJ635" s="76"/>
      <c r="EK635" s="76"/>
      <c r="EL635" s="76"/>
      <c r="EM635" s="76"/>
      <c r="EN635" s="76"/>
      <c r="EO635" s="76"/>
      <c r="EP635" s="76"/>
      <c r="EQ635" s="76"/>
      <c r="ER635" s="76"/>
      <c r="ES635" s="76"/>
      <c r="ET635" s="76"/>
      <c r="EU635" s="76"/>
      <c r="EV635" s="76"/>
      <c r="EW635" s="76"/>
      <c r="EX635" s="76"/>
      <c r="EY635" s="76"/>
      <c r="EZ635" s="76"/>
      <c r="FA635" s="76"/>
      <c r="FB635" s="76"/>
      <c r="FC635" s="76"/>
      <c r="FD635" s="76"/>
      <c r="FE635" s="76"/>
      <c r="FF635" s="76"/>
      <c r="FG635" s="76"/>
      <c r="FH635" s="76"/>
      <c r="FI635" s="76"/>
      <c r="FJ635" s="76"/>
      <c r="FK635" s="76"/>
      <c r="FL635" s="76"/>
      <c r="FM635" s="76"/>
      <c r="FN635" s="76"/>
      <c r="FO635" s="76"/>
      <c r="FP635" s="76"/>
      <c r="FQ635" s="76"/>
      <c r="FR635" s="76"/>
      <c r="FS635" s="76"/>
      <c r="FT635" s="76"/>
      <c r="FU635" s="76"/>
      <c r="FV635" s="76"/>
      <c r="FW635" s="76"/>
      <c r="FX635" s="76"/>
      <c r="FY635" s="76"/>
      <c r="FZ635" s="76"/>
      <c r="GA635" s="76"/>
      <c r="GB635" s="76"/>
      <c r="GC635" s="76"/>
      <c r="GD635" s="76"/>
      <c r="GE635" s="76"/>
      <c r="GF635" s="76"/>
      <c r="GG635" s="76"/>
      <c r="GH635" s="76"/>
      <c r="GI635" s="76"/>
      <c r="GJ635" s="76"/>
      <c r="GK635" s="76"/>
      <c r="GL635" s="76"/>
      <c r="GM635" s="76"/>
      <c r="GN635" s="76"/>
      <c r="GO635" s="76"/>
      <c r="GP635" s="76"/>
      <c r="GQ635" s="76"/>
      <c r="GR635" s="76"/>
      <c r="GS635" s="76"/>
      <c r="GT635" s="76"/>
      <c r="GU635" s="76"/>
      <c r="GV635" s="76"/>
      <c r="GW635" s="76"/>
      <c r="GX635" s="76"/>
      <c r="GY635" s="76"/>
      <c r="GZ635" s="76"/>
      <c r="HA635" s="76"/>
      <c r="HB635" s="76"/>
      <c r="HC635" s="76"/>
      <c r="HD635" s="76"/>
      <c r="HE635" s="76"/>
      <c r="HF635" s="76"/>
      <c r="HG635" s="76"/>
      <c r="HH635" s="76"/>
      <c r="HI635" s="76"/>
      <c r="HJ635" s="76"/>
      <c r="HK635" s="76"/>
      <c r="HL635" s="76"/>
      <c r="HM635" s="76"/>
      <c r="HN635" s="76"/>
      <c r="HO635" s="76"/>
      <c r="HP635" s="76"/>
      <c r="HQ635" s="76"/>
      <c r="HR635" s="76"/>
      <c r="HS635" s="76"/>
      <c r="HT635" s="76"/>
      <c r="HU635" s="76"/>
      <c r="HV635" s="76"/>
      <c r="HW635" s="76"/>
      <c r="HX635" s="76"/>
      <c r="HY635" s="76"/>
      <c r="HZ635" s="76"/>
      <c r="IA635" s="76"/>
      <c r="IB635" s="76"/>
      <c r="IC635" s="76"/>
      <c r="ID635" s="76"/>
      <c r="IE635" s="76"/>
      <c r="IF635" s="76"/>
      <c r="IG635" s="76"/>
      <c r="IH635" s="76"/>
      <c r="II635" s="76"/>
      <c r="IJ635" s="76"/>
      <c r="IK635" s="76"/>
    </row>
    <row r="636" spans="1:245" s="125" customFormat="1">
      <c r="A636" s="19"/>
      <c r="B636" s="19"/>
      <c r="C636" s="19"/>
      <c r="D636" s="19"/>
      <c r="E636" s="89"/>
      <c r="F636" s="89"/>
      <c r="G636" s="19"/>
      <c r="H636" s="90"/>
      <c r="I636" s="90"/>
      <c r="J636" s="19"/>
      <c r="K636" s="19"/>
      <c r="L636" s="19"/>
      <c r="M636" s="19"/>
      <c r="N636" s="19"/>
      <c r="O636" s="19"/>
      <c r="P636" s="19"/>
      <c r="Q636" s="19"/>
      <c r="R636" s="141"/>
      <c r="S636" s="141"/>
      <c r="T636" s="141"/>
      <c r="U636" s="141"/>
      <c r="V636" s="141"/>
      <c r="W636" s="141"/>
      <c r="X636" s="141"/>
      <c r="Y636" s="141"/>
      <c r="Z636" s="19"/>
      <c r="AA636" s="601"/>
      <c r="AB636" s="601"/>
      <c r="AC636" s="118"/>
      <c r="AD636" s="118"/>
      <c r="AE636" s="118"/>
      <c r="AF636" s="118"/>
      <c r="AG636" s="118"/>
      <c r="AH636" s="118"/>
      <c r="AI636" s="118"/>
      <c r="AJ636" s="118"/>
      <c r="AK636" s="118"/>
      <c r="AL636" s="118"/>
      <c r="AM636" s="118"/>
      <c r="AN636" s="118"/>
      <c r="AO636" s="118"/>
      <c r="AP636" s="118"/>
      <c r="AQ636" s="118"/>
      <c r="AR636" s="118"/>
      <c r="AS636" s="118"/>
      <c r="AT636" s="118"/>
      <c r="AU636" s="601"/>
      <c r="AV636" s="601"/>
      <c r="AW636" s="118"/>
      <c r="AX636" s="118"/>
      <c r="AY636" s="118"/>
      <c r="AZ636" s="118"/>
      <c r="BA636" s="118"/>
      <c r="BB636" s="19"/>
      <c r="BC636" s="19"/>
      <c r="BQ636" s="12"/>
      <c r="BR636" s="12"/>
      <c r="BS636" s="12"/>
      <c r="BV636" s="76"/>
      <c r="BW636" s="76"/>
      <c r="BX636" s="76"/>
      <c r="BY636" s="76"/>
      <c r="BZ636" s="76"/>
      <c r="CA636" s="76"/>
      <c r="CB636" s="76"/>
      <c r="CC636" s="76"/>
      <c r="CD636" s="76"/>
      <c r="CE636" s="76"/>
      <c r="CF636" s="76"/>
      <c r="CG636" s="76"/>
      <c r="CH636" s="76"/>
      <c r="CI636" s="76"/>
      <c r="CJ636" s="76"/>
      <c r="CK636" s="76"/>
      <c r="CL636" s="76"/>
      <c r="CM636" s="76"/>
      <c r="CN636" s="76"/>
      <c r="CO636" s="76"/>
      <c r="CP636" s="76"/>
      <c r="CQ636" s="76"/>
      <c r="CR636" s="76"/>
      <c r="CS636" s="76"/>
      <c r="CT636" s="76"/>
      <c r="CU636" s="76"/>
      <c r="CV636" s="76"/>
      <c r="CW636" s="76"/>
      <c r="CX636" s="76"/>
      <c r="CY636" s="76"/>
      <c r="CZ636" s="76"/>
      <c r="DA636" s="76"/>
      <c r="DB636" s="76"/>
      <c r="DC636" s="76"/>
      <c r="DD636" s="76"/>
      <c r="DE636" s="76"/>
      <c r="DF636" s="76"/>
      <c r="DG636" s="76"/>
      <c r="DH636" s="76"/>
      <c r="DI636" s="76"/>
      <c r="DJ636" s="76"/>
      <c r="DK636" s="76"/>
      <c r="DL636" s="76"/>
      <c r="DM636" s="76"/>
      <c r="DN636" s="76"/>
      <c r="DO636" s="76"/>
      <c r="DP636" s="76"/>
      <c r="DQ636" s="76"/>
      <c r="DR636" s="76"/>
      <c r="DS636" s="76"/>
      <c r="DT636" s="76"/>
      <c r="DU636" s="76"/>
      <c r="DV636" s="76"/>
      <c r="DW636" s="76"/>
      <c r="DX636" s="76"/>
      <c r="DY636" s="76"/>
      <c r="DZ636" s="76"/>
      <c r="EA636" s="76"/>
      <c r="EB636" s="76"/>
      <c r="EC636" s="76"/>
      <c r="ED636" s="76"/>
      <c r="EE636" s="76"/>
      <c r="EF636" s="76"/>
      <c r="EG636" s="76"/>
      <c r="EH636" s="76"/>
      <c r="EI636" s="76"/>
      <c r="EJ636" s="76"/>
      <c r="EK636" s="76"/>
      <c r="EL636" s="76"/>
      <c r="EM636" s="76"/>
      <c r="EN636" s="76"/>
      <c r="EO636" s="76"/>
      <c r="EP636" s="76"/>
      <c r="EQ636" s="76"/>
      <c r="ER636" s="76"/>
      <c r="ES636" s="76"/>
      <c r="ET636" s="76"/>
      <c r="EU636" s="76"/>
      <c r="EV636" s="76"/>
      <c r="EW636" s="76"/>
      <c r="EX636" s="76"/>
      <c r="EY636" s="76"/>
      <c r="EZ636" s="76"/>
      <c r="FA636" s="76"/>
      <c r="FB636" s="76"/>
      <c r="FC636" s="76"/>
      <c r="FD636" s="76"/>
      <c r="FE636" s="76"/>
      <c r="FF636" s="76"/>
      <c r="FG636" s="76"/>
      <c r="FH636" s="76"/>
      <c r="FI636" s="76"/>
      <c r="FJ636" s="76"/>
      <c r="FK636" s="76"/>
      <c r="FL636" s="76"/>
      <c r="FM636" s="76"/>
      <c r="FN636" s="76"/>
      <c r="FO636" s="76"/>
      <c r="FP636" s="76"/>
      <c r="FQ636" s="76"/>
      <c r="FR636" s="76"/>
      <c r="FS636" s="76"/>
      <c r="FT636" s="76"/>
      <c r="FU636" s="76"/>
      <c r="FV636" s="76"/>
      <c r="FW636" s="76"/>
      <c r="FX636" s="76"/>
      <c r="FY636" s="76"/>
      <c r="FZ636" s="76"/>
      <c r="GA636" s="76"/>
      <c r="GB636" s="76"/>
      <c r="GC636" s="76"/>
      <c r="GD636" s="76"/>
      <c r="GE636" s="76"/>
      <c r="GF636" s="76"/>
      <c r="GG636" s="76"/>
      <c r="GH636" s="76"/>
      <c r="GI636" s="76"/>
      <c r="GJ636" s="76"/>
      <c r="GK636" s="76"/>
      <c r="GL636" s="76"/>
      <c r="GM636" s="76"/>
      <c r="GN636" s="76"/>
      <c r="GO636" s="76"/>
      <c r="GP636" s="76"/>
      <c r="GQ636" s="76"/>
      <c r="GR636" s="76"/>
      <c r="GS636" s="76"/>
      <c r="GT636" s="76"/>
      <c r="GU636" s="76"/>
      <c r="GV636" s="76"/>
      <c r="GW636" s="76"/>
      <c r="GX636" s="76"/>
      <c r="GY636" s="76"/>
      <c r="GZ636" s="76"/>
      <c r="HA636" s="76"/>
      <c r="HB636" s="76"/>
      <c r="HC636" s="76"/>
      <c r="HD636" s="76"/>
      <c r="HE636" s="76"/>
      <c r="HF636" s="76"/>
      <c r="HG636" s="76"/>
      <c r="HH636" s="76"/>
      <c r="HI636" s="76"/>
      <c r="HJ636" s="76"/>
      <c r="HK636" s="76"/>
      <c r="HL636" s="76"/>
      <c r="HM636" s="76"/>
      <c r="HN636" s="76"/>
      <c r="HO636" s="76"/>
      <c r="HP636" s="76"/>
      <c r="HQ636" s="76"/>
      <c r="HR636" s="76"/>
      <c r="HS636" s="76"/>
      <c r="HT636" s="76"/>
      <c r="HU636" s="76"/>
      <c r="HV636" s="76"/>
      <c r="HW636" s="76"/>
      <c r="HX636" s="76"/>
      <c r="HY636" s="76"/>
      <c r="HZ636" s="76"/>
      <c r="IA636" s="76"/>
      <c r="IB636" s="76"/>
      <c r="IC636" s="76"/>
      <c r="ID636" s="76"/>
      <c r="IE636" s="76"/>
      <c r="IF636" s="76"/>
      <c r="IG636" s="76"/>
      <c r="IH636" s="76"/>
      <c r="II636" s="76"/>
      <c r="IJ636" s="76"/>
      <c r="IK636" s="76"/>
    </row>
    <row r="637" spans="1:245" s="125" customFormat="1">
      <c r="A637" s="19"/>
      <c r="B637" s="19"/>
      <c r="C637" s="19"/>
      <c r="D637" s="19"/>
      <c r="E637" s="89"/>
      <c r="F637" s="89"/>
      <c r="G637" s="19"/>
      <c r="H637" s="90"/>
      <c r="I637" s="90"/>
      <c r="J637" s="19"/>
      <c r="K637" s="19"/>
      <c r="L637" s="19"/>
      <c r="M637" s="19"/>
      <c r="N637" s="19"/>
      <c r="O637" s="19"/>
      <c r="P637" s="19"/>
      <c r="Q637" s="19"/>
      <c r="R637" s="141"/>
      <c r="S637" s="141"/>
      <c r="T637" s="141"/>
      <c r="U637" s="141"/>
      <c r="V637" s="141"/>
      <c r="W637" s="141"/>
      <c r="X637" s="141"/>
      <c r="Y637" s="141"/>
      <c r="Z637" s="19"/>
      <c r="AA637" s="601"/>
      <c r="AB637" s="601"/>
      <c r="AC637" s="118"/>
      <c r="AD637" s="118"/>
      <c r="AE637" s="118"/>
      <c r="AF637" s="118"/>
      <c r="AG637" s="118"/>
      <c r="AH637" s="118"/>
      <c r="AI637" s="118"/>
      <c r="AJ637" s="118"/>
      <c r="AK637" s="118"/>
      <c r="AL637" s="118"/>
      <c r="AM637" s="118"/>
      <c r="AN637" s="118"/>
      <c r="AO637" s="118"/>
      <c r="AP637" s="118"/>
      <c r="AQ637" s="118"/>
      <c r="AR637" s="118"/>
      <c r="AS637" s="118"/>
      <c r="AT637" s="118"/>
      <c r="AU637" s="601"/>
      <c r="AV637" s="601"/>
      <c r="AW637" s="118"/>
      <c r="AX637" s="118"/>
      <c r="AY637" s="118"/>
      <c r="AZ637" s="118"/>
      <c r="BA637" s="118"/>
      <c r="BB637" s="19"/>
      <c r="BC637" s="19"/>
      <c r="BQ637" s="12"/>
      <c r="BR637" s="12"/>
      <c r="BS637" s="12"/>
      <c r="BV637" s="76"/>
      <c r="BW637" s="76"/>
      <c r="BX637" s="76"/>
      <c r="BY637" s="76"/>
      <c r="BZ637" s="76"/>
      <c r="CA637" s="76"/>
      <c r="CB637" s="76"/>
      <c r="CC637" s="76"/>
      <c r="CD637" s="76"/>
      <c r="CE637" s="76"/>
      <c r="CF637" s="76"/>
      <c r="CG637" s="76"/>
      <c r="CH637" s="76"/>
      <c r="CI637" s="76"/>
      <c r="CJ637" s="76"/>
      <c r="CK637" s="76"/>
      <c r="CL637" s="76"/>
      <c r="CM637" s="76"/>
      <c r="CN637" s="76"/>
      <c r="CO637" s="76"/>
      <c r="CP637" s="76"/>
      <c r="CQ637" s="76"/>
      <c r="CR637" s="76"/>
      <c r="CS637" s="76"/>
      <c r="CT637" s="76"/>
      <c r="CU637" s="76"/>
      <c r="CV637" s="76"/>
      <c r="CW637" s="76"/>
      <c r="CX637" s="76"/>
      <c r="CY637" s="76"/>
      <c r="CZ637" s="76"/>
      <c r="DA637" s="76"/>
      <c r="DB637" s="76"/>
      <c r="DC637" s="76"/>
      <c r="DD637" s="76"/>
      <c r="DE637" s="76"/>
      <c r="DF637" s="76"/>
      <c r="DG637" s="76"/>
      <c r="DH637" s="76"/>
      <c r="DI637" s="76"/>
      <c r="DJ637" s="76"/>
      <c r="DK637" s="76"/>
      <c r="DL637" s="76"/>
      <c r="DM637" s="76"/>
      <c r="DN637" s="76"/>
      <c r="DO637" s="76"/>
      <c r="DP637" s="76"/>
      <c r="DQ637" s="76"/>
      <c r="DR637" s="76"/>
      <c r="DS637" s="76"/>
      <c r="DT637" s="76"/>
      <c r="DU637" s="76"/>
      <c r="DV637" s="76"/>
      <c r="DW637" s="76"/>
      <c r="DX637" s="76"/>
      <c r="DY637" s="76"/>
      <c r="DZ637" s="76"/>
      <c r="EA637" s="76"/>
      <c r="EB637" s="76"/>
      <c r="EC637" s="76"/>
      <c r="ED637" s="76"/>
      <c r="EE637" s="76"/>
      <c r="EF637" s="76"/>
      <c r="EG637" s="76"/>
      <c r="EH637" s="76"/>
      <c r="EI637" s="76"/>
      <c r="EJ637" s="76"/>
      <c r="EK637" s="76"/>
      <c r="EL637" s="76"/>
      <c r="EM637" s="76"/>
      <c r="EN637" s="76"/>
      <c r="EO637" s="76"/>
      <c r="EP637" s="76"/>
      <c r="EQ637" s="76"/>
      <c r="ER637" s="76"/>
      <c r="ES637" s="76"/>
      <c r="ET637" s="76"/>
      <c r="EU637" s="76"/>
      <c r="EV637" s="76"/>
      <c r="EW637" s="76"/>
      <c r="EX637" s="76"/>
      <c r="EY637" s="76"/>
      <c r="EZ637" s="76"/>
      <c r="FA637" s="76"/>
      <c r="FB637" s="76"/>
      <c r="FC637" s="76"/>
      <c r="FD637" s="76"/>
      <c r="FE637" s="76"/>
      <c r="FF637" s="76"/>
      <c r="FG637" s="76"/>
      <c r="FH637" s="76"/>
      <c r="FI637" s="76"/>
      <c r="FJ637" s="76"/>
      <c r="FK637" s="76"/>
      <c r="FL637" s="76"/>
      <c r="FM637" s="76"/>
      <c r="FN637" s="76"/>
      <c r="FO637" s="76"/>
      <c r="FP637" s="76"/>
      <c r="FQ637" s="76"/>
      <c r="FR637" s="76"/>
      <c r="FS637" s="76"/>
      <c r="FT637" s="76"/>
      <c r="FU637" s="76"/>
      <c r="FV637" s="76"/>
      <c r="FW637" s="76"/>
      <c r="FX637" s="76"/>
      <c r="FY637" s="76"/>
      <c r="FZ637" s="76"/>
      <c r="GA637" s="76"/>
      <c r="GB637" s="76"/>
      <c r="GC637" s="76"/>
      <c r="GD637" s="76"/>
      <c r="GE637" s="76"/>
      <c r="GF637" s="76"/>
      <c r="GG637" s="76"/>
      <c r="GH637" s="76"/>
      <c r="GI637" s="76"/>
      <c r="GJ637" s="76"/>
      <c r="GK637" s="76"/>
      <c r="GL637" s="76"/>
      <c r="GM637" s="76"/>
      <c r="GN637" s="76"/>
      <c r="GO637" s="76"/>
      <c r="GP637" s="76"/>
      <c r="GQ637" s="76"/>
      <c r="GR637" s="76"/>
      <c r="GS637" s="76"/>
      <c r="GT637" s="76"/>
      <c r="GU637" s="76"/>
      <c r="GV637" s="76"/>
      <c r="GW637" s="76"/>
      <c r="GX637" s="76"/>
      <c r="GY637" s="76"/>
      <c r="GZ637" s="76"/>
      <c r="HA637" s="76"/>
      <c r="HB637" s="76"/>
      <c r="HC637" s="76"/>
      <c r="HD637" s="76"/>
      <c r="HE637" s="76"/>
      <c r="HF637" s="76"/>
      <c r="HG637" s="76"/>
      <c r="HH637" s="76"/>
      <c r="HI637" s="76"/>
      <c r="HJ637" s="76"/>
      <c r="HK637" s="76"/>
      <c r="HL637" s="76"/>
      <c r="HM637" s="76"/>
      <c r="HN637" s="76"/>
      <c r="HO637" s="76"/>
      <c r="HP637" s="76"/>
      <c r="HQ637" s="76"/>
      <c r="HR637" s="76"/>
      <c r="HS637" s="76"/>
      <c r="HT637" s="76"/>
      <c r="HU637" s="76"/>
      <c r="HV637" s="76"/>
      <c r="HW637" s="76"/>
      <c r="HX637" s="76"/>
      <c r="HY637" s="76"/>
      <c r="HZ637" s="76"/>
      <c r="IA637" s="76"/>
      <c r="IB637" s="76"/>
      <c r="IC637" s="76"/>
      <c r="ID637" s="76"/>
      <c r="IE637" s="76"/>
      <c r="IF637" s="76"/>
      <c r="IG637" s="76"/>
      <c r="IH637" s="76"/>
      <c r="II637" s="76"/>
      <c r="IJ637" s="76"/>
      <c r="IK637" s="76"/>
    </row>
    <row r="638" spans="1:245" s="125" customFormat="1">
      <c r="A638" s="19"/>
      <c r="B638" s="19"/>
      <c r="C638" s="19"/>
      <c r="D638" s="19"/>
      <c r="E638" s="89"/>
      <c r="F638" s="89"/>
      <c r="G638" s="19"/>
      <c r="H638" s="90"/>
      <c r="I638" s="90"/>
      <c r="J638" s="19"/>
      <c r="K638" s="19"/>
      <c r="L638" s="19"/>
      <c r="M638" s="19"/>
      <c r="N638" s="19"/>
      <c r="O638" s="19"/>
      <c r="P638" s="19"/>
      <c r="Q638" s="19"/>
      <c r="R638" s="141"/>
      <c r="S638" s="141"/>
      <c r="T638" s="141"/>
      <c r="U638" s="141"/>
      <c r="V638" s="141"/>
      <c r="W638" s="141"/>
      <c r="X638" s="141"/>
      <c r="Y638" s="141"/>
      <c r="Z638" s="19"/>
      <c r="AA638" s="601"/>
      <c r="AB638" s="601"/>
      <c r="AC638" s="118"/>
      <c r="AD638" s="118"/>
      <c r="AE638" s="118"/>
      <c r="AF638" s="118"/>
      <c r="AG638" s="118"/>
      <c r="AH638" s="118"/>
      <c r="AI638" s="118"/>
      <c r="AJ638" s="118"/>
      <c r="AK638" s="118"/>
      <c r="AL638" s="118"/>
      <c r="AM638" s="118"/>
      <c r="AN638" s="118"/>
      <c r="AO638" s="118"/>
      <c r="AP638" s="118"/>
      <c r="AQ638" s="118"/>
      <c r="AR638" s="118"/>
      <c r="AS638" s="118"/>
      <c r="AT638" s="118"/>
      <c r="AU638" s="601"/>
      <c r="AV638" s="601"/>
      <c r="AW638" s="118"/>
      <c r="AX638" s="118"/>
      <c r="AY638" s="118"/>
      <c r="AZ638" s="118"/>
      <c r="BA638" s="118"/>
      <c r="BB638" s="19"/>
      <c r="BC638" s="19"/>
      <c r="BQ638" s="12"/>
      <c r="BR638" s="12"/>
      <c r="BS638" s="12"/>
      <c r="BV638" s="76"/>
      <c r="BW638" s="76"/>
      <c r="BX638" s="76"/>
      <c r="BY638" s="76"/>
      <c r="BZ638" s="76"/>
      <c r="CA638" s="76"/>
      <c r="CB638" s="76"/>
      <c r="CC638" s="76"/>
      <c r="CD638" s="76"/>
      <c r="CE638" s="76"/>
      <c r="CF638" s="76"/>
      <c r="CG638" s="76"/>
      <c r="CH638" s="76"/>
      <c r="CI638" s="76"/>
      <c r="CJ638" s="76"/>
      <c r="CK638" s="76"/>
      <c r="CL638" s="76"/>
      <c r="CM638" s="76"/>
      <c r="CN638" s="76"/>
      <c r="CO638" s="76"/>
      <c r="CP638" s="76"/>
      <c r="CQ638" s="76"/>
      <c r="CR638" s="76"/>
      <c r="CS638" s="76"/>
      <c r="CT638" s="76"/>
      <c r="CU638" s="76"/>
      <c r="CV638" s="76"/>
      <c r="CW638" s="76"/>
      <c r="CX638" s="76"/>
      <c r="CY638" s="76"/>
      <c r="CZ638" s="76"/>
      <c r="DA638" s="76"/>
      <c r="DB638" s="76"/>
      <c r="DC638" s="76"/>
      <c r="DD638" s="76"/>
      <c r="DE638" s="76"/>
      <c r="DF638" s="76"/>
      <c r="DG638" s="76"/>
      <c r="DH638" s="76"/>
      <c r="DI638" s="76"/>
      <c r="DJ638" s="76"/>
      <c r="DK638" s="76"/>
      <c r="DL638" s="76"/>
      <c r="DM638" s="76"/>
      <c r="DN638" s="76"/>
      <c r="DO638" s="76"/>
      <c r="DP638" s="76"/>
      <c r="DQ638" s="76"/>
      <c r="DR638" s="76"/>
      <c r="DS638" s="76"/>
      <c r="DT638" s="76"/>
      <c r="DU638" s="76"/>
      <c r="DV638" s="76"/>
      <c r="DW638" s="76"/>
      <c r="DX638" s="76"/>
      <c r="DY638" s="76"/>
      <c r="DZ638" s="76"/>
      <c r="EA638" s="76"/>
      <c r="EB638" s="76"/>
      <c r="EC638" s="76"/>
      <c r="ED638" s="76"/>
      <c r="EE638" s="76"/>
      <c r="EF638" s="76"/>
      <c r="EG638" s="76"/>
      <c r="EH638" s="76"/>
      <c r="EI638" s="76"/>
      <c r="EJ638" s="76"/>
      <c r="EK638" s="76"/>
      <c r="EL638" s="76"/>
      <c r="EM638" s="76"/>
      <c r="EN638" s="76"/>
      <c r="EO638" s="76"/>
      <c r="EP638" s="76"/>
      <c r="EQ638" s="76"/>
      <c r="ER638" s="76"/>
      <c r="ES638" s="76"/>
      <c r="ET638" s="76"/>
      <c r="EU638" s="76"/>
      <c r="EV638" s="76"/>
      <c r="EW638" s="76"/>
      <c r="EX638" s="76"/>
      <c r="EY638" s="76"/>
      <c r="EZ638" s="76"/>
      <c r="FA638" s="76"/>
      <c r="FB638" s="76"/>
      <c r="FC638" s="76"/>
      <c r="FD638" s="76"/>
      <c r="FE638" s="76"/>
      <c r="FF638" s="76"/>
      <c r="FG638" s="76"/>
      <c r="FH638" s="76"/>
      <c r="FI638" s="76"/>
      <c r="FJ638" s="76"/>
      <c r="FK638" s="76"/>
      <c r="FL638" s="76"/>
      <c r="FM638" s="76"/>
      <c r="FN638" s="76"/>
      <c r="FO638" s="76"/>
      <c r="FP638" s="76"/>
      <c r="FQ638" s="76"/>
      <c r="FR638" s="76"/>
      <c r="FS638" s="76"/>
      <c r="FT638" s="76"/>
      <c r="FU638" s="76"/>
      <c r="FV638" s="76"/>
      <c r="FW638" s="76"/>
      <c r="FX638" s="76"/>
      <c r="FY638" s="76"/>
      <c r="FZ638" s="76"/>
      <c r="GA638" s="76"/>
      <c r="GB638" s="76"/>
      <c r="GC638" s="76"/>
      <c r="GD638" s="76"/>
      <c r="GE638" s="76"/>
      <c r="GF638" s="76"/>
      <c r="GG638" s="76"/>
      <c r="GH638" s="76"/>
      <c r="GI638" s="76"/>
      <c r="GJ638" s="76"/>
      <c r="GK638" s="76"/>
      <c r="GL638" s="76"/>
      <c r="GM638" s="76"/>
      <c r="GN638" s="76"/>
      <c r="GO638" s="76"/>
      <c r="GP638" s="76"/>
      <c r="GQ638" s="76"/>
      <c r="GR638" s="76"/>
      <c r="GS638" s="76"/>
      <c r="GT638" s="76"/>
      <c r="GU638" s="76"/>
      <c r="GV638" s="76"/>
      <c r="GW638" s="76"/>
      <c r="GX638" s="76"/>
      <c r="GY638" s="76"/>
      <c r="GZ638" s="76"/>
      <c r="HA638" s="76"/>
      <c r="HB638" s="76"/>
      <c r="HC638" s="76"/>
      <c r="HD638" s="76"/>
      <c r="HE638" s="76"/>
      <c r="HF638" s="76"/>
      <c r="HG638" s="76"/>
      <c r="HH638" s="76"/>
      <c r="HI638" s="76"/>
      <c r="HJ638" s="76"/>
      <c r="HK638" s="76"/>
      <c r="HL638" s="76"/>
      <c r="HM638" s="76"/>
      <c r="HN638" s="76"/>
      <c r="HO638" s="76"/>
      <c r="HP638" s="76"/>
      <c r="HQ638" s="76"/>
      <c r="HR638" s="76"/>
      <c r="HS638" s="76"/>
      <c r="HT638" s="76"/>
      <c r="HU638" s="76"/>
      <c r="HV638" s="76"/>
      <c r="HW638" s="76"/>
      <c r="HX638" s="76"/>
      <c r="HY638" s="76"/>
      <c r="HZ638" s="76"/>
      <c r="IA638" s="76"/>
      <c r="IB638" s="76"/>
      <c r="IC638" s="76"/>
      <c r="ID638" s="76"/>
      <c r="IE638" s="76"/>
      <c r="IF638" s="76"/>
      <c r="IG638" s="76"/>
      <c r="IH638" s="76"/>
      <c r="II638" s="76"/>
      <c r="IJ638" s="76"/>
      <c r="IK638" s="76"/>
    </row>
    <row r="639" spans="1:245" s="125" customFormat="1" ht="18">
      <c r="A639" s="19"/>
      <c r="B639" s="19"/>
      <c r="C639" s="19"/>
      <c r="D639" s="19"/>
      <c r="E639" s="89"/>
      <c r="F639" s="89"/>
      <c r="G639" s="19"/>
      <c r="H639" s="90"/>
      <c r="I639" s="90"/>
      <c r="J639" s="19"/>
      <c r="K639" s="19"/>
      <c r="L639" s="19"/>
      <c r="M639" s="19"/>
      <c r="N639" s="19"/>
      <c r="O639" s="19"/>
      <c r="P639" s="19"/>
      <c r="Q639" s="19"/>
      <c r="R639" s="141"/>
      <c r="S639" s="141"/>
      <c r="T639" s="141"/>
      <c r="U639" s="141"/>
      <c r="V639" s="141"/>
      <c r="W639" s="141"/>
      <c r="X639" s="141"/>
      <c r="Y639" s="141"/>
      <c r="Z639" s="19"/>
      <c r="AA639" s="601"/>
      <c r="AB639" s="601"/>
      <c r="AC639" s="96"/>
      <c r="AD639" s="96"/>
      <c r="AE639" s="96"/>
      <c r="AF639" s="96"/>
      <c r="AG639" s="96"/>
      <c r="AH639" s="96"/>
      <c r="AI639" s="96"/>
      <c r="AJ639" s="96"/>
      <c r="AK639" s="96"/>
      <c r="AL639" s="96"/>
      <c r="AM639" s="96"/>
      <c r="AN639" s="96"/>
      <c r="AO639" s="96"/>
      <c r="AP639" s="96"/>
      <c r="AQ639" s="96"/>
      <c r="AR639" s="96"/>
      <c r="AS639" s="96"/>
      <c r="AT639" s="96"/>
      <c r="AU639" s="601"/>
      <c r="AV639" s="601"/>
      <c r="AW639" s="118"/>
      <c r="AX639" s="118"/>
      <c r="AY639" s="118"/>
      <c r="AZ639" s="118"/>
      <c r="BA639" s="118"/>
      <c r="BB639" s="19"/>
      <c r="BC639" s="19"/>
      <c r="BQ639" s="12"/>
      <c r="BR639" s="12"/>
      <c r="BS639" s="12"/>
      <c r="BV639" s="76"/>
      <c r="BW639" s="76"/>
      <c r="BX639" s="76"/>
      <c r="BY639" s="76"/>
      <c r="BZ639" s="76"/>
      <c r="CA639" s="76"/>
      <c r="CB639" s="76"/>
      <c r="CC639" s="76"/>
      <c r="CD639" s="76"/>
      <c r="CE639" s="76"/>
      <c r="CF639" s="76"/>
      <c r="CG639" s="76"/>
      <c r="CH639" s="76"/>
      <c r="CI639" s="76"/>
      <c r="CJ639" s="76"/>
      <c r="CK639" s="76"/>
      <c r="CL639" s="76"/>
      <c r="CM639" s="76"/>
      <c r="CN639" s="76"/>
      <c r="CO639" s="76"/>
      <c r="CP639" s="76"/>
      <c r="CQ639" s="76"/>
      <c r="CR639" s="76"/>
      <c r="CS639" s="76"/>
      <c r="CT639" s="76"/>
      <c r="CU639" s="76"/>
      <c r="CV639" s="76"/>
      <c r="CW639" s="76"/>
      <c r="CX639" s="76"/>
      <c r="CY639" s="76"/>
      <c r="CZ639" s="76"/>
      <c r="DA639" s="76"/>
      <c r="DB639" s="76"/>
      <c r="DC639" s="76"/>
      <c r="DD639" s="76"/>
      <c r="DE639" s="76"/>
      <c r="DF639" s="76"/>
      <c r="DG639" s="76"/>
      <c r="DH639" s="76"/>
      <c r="DI639" s="76"/>
      <c r="DJ639" s="76"/>
      <c r="DK639" s="76"/>
      <c r="DL639" s="76"/>
      <c r="DM639" s="76"/>
      <c r="DN639" s="76"/>
      <c r="DO639" s="76"/>
      <c r="DP639" s="76"/>
      <c r="DQ639" s="76"/>
      <c r="DR639" s="76"/>
      <c r="DS639" s="76"/>
      <c r="DT639" s="76"/>
      <c r="DU639" s="76"/>
      <c r="DV639" s="76"/>
      <c r="DW639" s="76"/>
      <c r="DX639" s="76"/>
      <c r="DY639" s="76"/>
      <c r="DZ639" s="76"/>
      <c r="EA639" s="76"/>
      <c r="EB639" s="76"/>
      <c r="EC639" s="76"/>
      <c r="ED639" s="76"/>
      <c r="EE639" s="76"/>
      <c r="EF639" s="76"/>
      <c r="EG639" s="76"/>
      <c r="EH639" s="76"/>
      <c r="EI639" s="76"/>
      <c r="EJ639" s="76"/>
      <c r="EK639" s="76"/>
      <c r="EL639" s="76"/>
      <c r="EM639" s="76"/>
      <c r="EN639" s="76"/>
      <c r="EO639" s="76"/>
      <c r="EP639" s="76"/>
      <c r="EQ639" s="76"/>
      <c r="ER639" s="76"/>
      <c r="ES639" s="76"/>
      <c r="ET639" s="76"/>
      <c r="EU639" s="76"/>
      <c r="EV639" s="76"/>
      <c r="EW639" s="76"/>
      <c r="EX639" s="76"/>
      <c r="EY639" s="76"/>
      <c r="EZ639" s="76"/>
      <c r="FA639" s="76"/>
      <c r="FB639" s="76"/>
      <c r="FC639" s="76"/>
      <c r="FD639" s="76"/>
      <c r="FE639" s="76"/>
      <c r="FF639" s="76"/>
      <c r="FG639" s="76"/>
      <c r="FH639" s="76"/>
      <c r="FI639" s="76"/>
      <c r="FJ639" s="76"/>
      <c r="FK639" s="76"/>
      <c r="FL639" s="76"/>
      <c r="FM639" s="76"/>
      <c r="FN639" s="76"/>
      <c r="FO639" s="76"/>
      <c r="FP639" s="76"/>
      <c r="FQ639" s="76"/>
      <c r="FR639" s="76"/>
      <c r="FS639" s="76"/>
      <c r="FT639" s="76"/>
      <c r="FU639" s="76"/>
      <c r="FV639" s="76"/>
      <c r="FW639" s="76"/>
      <c r="FX639" s="76"/>
      <c r="FY639" s="76"/>
      <c r="FZ639" s="76"/>
      <c r="GA639" s="76"/>
      <c r="GB639" s="76"/>
      <c r="GC639" s="76"/>
      <c r="GD639" s="76"/>
      <c r="GE639" s="76"/>
      <c r="GF639" s="76"/>
      <c r="GG639" s="76"/>
      <c r="GH639" s="76"/>
      <c r="GI639" s="76"/>
      <c r="GJ639" s="76"/>
      <c r="GK639" s="76"/>
      <c r="GL639" s="76"/>
      <c r="GM639" s="76"/>
      <c r="GN639" s="76"/>
      <c r="GO639" s="76"/>
      <c r="GP639" s="76"/>
      <c r="GQ639" s="76"/>
      <c r="GR639" s="76"/>
      <c r="GS639" s="76"/>
      <c r="GT639" s="76"/>
      <c r="GU639" s="76"/>
      <c r="GV639" s="76"/>
      <c r="GW639" s="76"/>
      <c r="GX639" s="76"/>
      <c r="GY639" s="76"/>
      <c r="GZ639" s="76"/>
      <c r="HA639" s="76"/>
      <c r="HB639" s="76"/>
      <c r="HC639" s="76"/>
      <c r="HD639" s="76"/>
      <c r="HE639" s="76"/>
      <c r="HF639" s="76"/>
      <c r="HG639" s="76"/>
      <c r="HH639" s="76"/>
      <c r="HI639" s="76"/>
      <c r="HJ639" s="76"/>
      <c r="HK639" s="76"/>
      <c r="HL639" s="76"/>
      <c r="HM639" s="76"/>
      <c r="HN639" s="76"/>
      <c r="HO639" s="76"/>
      <c r="HP639" s="76"/>
      <c r="HQ639" s="76"/>
      <c r="HR639" s="76"/>
      <c r="HS639" s="76"/>
      <c r="HT639" s="76"/>
      <c r="HU639" s="76"/>
      <c r="HV639" s="76"/>
      <c r="HW639" s="76"/>
      <c r="HX639" s="76"/>
      <c r="HY639" s="76"/>
      <c r="HZ639" s="76"/>
      <c r="IA639" s="76"/>
      <c r="IB639" s="76"/>
      <c r="IC639" s="76"/>
      <c r="ID639" s="76"/>
      <c r="IE639" s="76"/>
      <c r="IF639" s="76"/>
      <c r="IG639" s="76"/>
      <c r="IH639" s="76"/>
      <c r="II639" s="76"/>
      <c r="IJ639" s="76"/>
      <c r="IK639" s="76"/>
    </row>
    <row r="640" spans="1:245" s="125" customFormat="1">
      <c r="A640" s="19"/>
      <c r="B640" s="19"/>
      <c r="C640" s="19"/>
      <c r="D640" s="19"/>
      <c r="E640" s="89"/>
      <c r="F640" s="89"/>
      <c r="G640" s="19"/>
      <c r="H640" s="90"/>
      <c r="I640" s="90"/>
      <c r="J640" s="19"/>
      <c r="K640" s="19"/>
      <c r="L640" s="19"/>
      <c r="M640" s="19"/>
      <c r="N640" s="19"/>
      <c r="O640" s="19"/>
      <c r="P640" s="19"/>
      <c r="Q640" s="19"/>
      <c r="R640" s="141"/>
      <c r="S640" s="141"/>
      <c r="T640" s="141"/>
      <c r="U640" s="141"/>
      <c r="V640" s="141"/>
      <c r="W640" s="141"/>
      <c r="X640" s="141"/>
      <c r="Y640" s="141"/>
      <c r="Z640" s="19"/>
      <c r="AA640" s="601"/>
      <c r="AB640" s="601"/>
      <c r="AC640" s="118"/>
      <c r="AD640" s="118"/>
      <c r="AE640" s="118"/>
      <c r="AF640" s="118"/>
      <c r="AG640" s="118"/>
      <c r="AH640" s="118"/>
      <c r="AI640" s="118"/>
      <c r="AJ640" s="118"/>
      <c r="AK640" s="118"/>
      <c r="AL640" s="118"/>
      <c r="AM640" s="118"/>
      <c r="AN640" s="118"/>
      <c r="AO640" s="118"/>
      <c r="AP640" s="118"/>
      <c r="AQ640" s="118"/>
      <c r="AR640" s="118"/>
      <c r="AS640" s="118"/>
      <c r="AT640" s="118"/>
      <c r="AU640" s="601"/>
      <c r="AV640" s="601"/>
      <c r="AW640" s="118"/>
      <c r="AX640" s="118"/>
      <c r="AY640" s="118"/>
      <c r="AZ640" s="118"/>
      <c r="BA640" s="118"/>
      <c r="BB640" s="19"/>
      <c r="BC640" s="19"/>
      <c r="BQ640" s="12"/>
      <c r="BR640" s="12"/>
      <c r="BS640" s="12"/>
      <c r="BV640" s="76"/>
      <c r="BW640" s="76"/>
      <c r="BX640" s="76"/>
      <c r="BY640" s="76"/>
      <c r="BZ640" s="76"/>
      <c r="CA640" s="76"/>
      <c r="CB640" s="76"/>
      <c r="CC640" s="76"/>
      <c r="CD640" s="76"/>
      <c r="CE640" s="76"/>
      <c r="CF640" s="76"/>
      <c r="CG640" s="76"/>
      <c r="CH640" s="76"/>
      <c r="CI640" s="76"/>
      <c r="CJ640" s="76"/>
      <c r="CK640" s="76"/>
      <c r="CL640" s="76"/>
      <c r="CM640" s="76"/>
      <c r="CN640" s="76"/>
      <c r="CO640" s="76"/>
      <c r="CP640" s="76"/>
      <c r="CQ640" s="76"/>
      <c r="CR640" s="76"/>
      <c r="CS640" s="76"/>
      <c r="CT640" s="76"/>
      <c r="CU640" s="76"/>
      <c r="CV640" s="76"/>
      <c r="CW640" s="76"/>
      <c r="CX640" s="76"/>
      <c r="CY640" s="76"/>
      <c r="CZ640" s="76"/>
      <c r="DA640" s="76"/>
      <c r="DB640" s="76"/>
      <c r="DC640" s="76"/>
      <c r="DD640" s="76"/>
      <c r="DE640" s="76"/>
      <c r="DF640" s="76"/>
      <c r="DG640" s="76"/>
      <c r="DH640" s="76"/>
      <c r="DI640" s="76"/>
      <c r="DJ640" s="76"/>
      <c r="DK640" s="76"/>
      <c r="DL640" s="76"/>
      <c r="DM640" s="76"/>
      <c r="DN640" s="76"/>
      <c r="DO640" s="76"/>
      <c r="DP640" s="76"/>
      <c r="DQ640" s="76"/>
      <c r="DR640" s="76"/>
      <c r="DS640" s="76"/>
      <c r="DT640" s="76"/>
      <c r="DU640" s="76"/>
      <c r="DV640" s="76"/>
      <c r="DW640" s="76"/>
      <c r="DX640" s="76"/>
      <c r="DY640" s="76"/>
      <c r="DZ640" s="76"/>
      <c r="EA640" s="76"/>
      <c r="EB640" s="76"/>
      <c r="EC640" s="76"/>
      <c r="ED640" s="76"/>
      <c r="EE640" s="76"/>
      <c r="EF640" s="76"/>
      <c r="EG640" s="76"/>
      <c r="EH640" s="76"/>
      <c r="EI640" s="76"/>
      <c r="EJ640" s="76"/>
      <c r="EK640" s="76"/>
      <c r="EL640" s="76"/>
      <c r="EM640" s="76"/>
      <c r="EN640" s="76"/>
      <c r="EO640" s="76"/>
      <c r="EP640" s="76"/>
      <c r="EQ640" s="76"/>
      <c r="ER640" s="76"/>
      <c r="ES640" s="76"/>
      <c r="ET640" s="76"/>
      <c r="EU640" s="76"/>
      <c r="EV640" s="76"/>
      <c r="EW640" s="76"/>
      <c r="EX640" s="76"/>
      <c r="EY640" s="76"/>
      <c r="EZ640" s="76"/>
      <c r="FA640" s="76"/>
      <c r="FB640" s="76"/>
      <c r="FC640" s="76"/>
      <c r="FD640" s="76"/>
      <c r="FE640" s="76"/>
      <c r="FF640" s="76"/>
      <c r="FG640" s="76"/>
      <c r="FH640" s="76"/>
      <c r="FI640" s="76"/>
      <c r="FJ640" s="76"/>
      <c r="FK640" s="76"/>
      <c r="FL640" s="76"/>
      <c r="FM640" s="76"/>
      <c r="FN640" s="76"/>
      <c r="FO640" s="76"/>
      <c r="FP640" s="76"/>
      <c r="FQ640" s="76"/>
      <c r="FR640" s="76"/>
      <c r="FS640" s="76"/>
      <c r="FT640" s="76"/>
      <c r="FU640" s="76"/>
      <c r="FV640" s="76"/>
      <c r="FW640" s="76"/>
      <c r="FX640" s="76"/>
      <c r="FY640" s="76"/>
      <c r="FZ640" s="76"/>
      <c r="GA640" s="76"/>
      <c r="GB640" s="76"/>
      <c r="GC640" s="76"/>
      <c r="GD640" s="76"/>
      <c r="GE640" s="76"/>
      <c r="GF640" s="76"/>
      <c r="GG640" s="76"/>
      <c r="GH640" s="76"/>
      <c r="GI640" s="76"/>
      <c r="GJ640" s="76"/>
      <c r="GK640" s="76"/>
      <c r="GL640" s="76"/>
      <c r="GM640" s="76"/>
      <c r="GN640" s="76"/>
      <c r="GO640" s="76"/>
      <c r="GP640" s="76"/>
      <c r="GQ640" s="76"/>
      <c r="GR640" s="76"/>
      <c r="GS640" s="76"/>
      <c r="GT640" s="76"/>
      <c r="GU640" s="76"/>
      <c r="GV640" s="76"/>
      <c r="GW640" s="76"/>
      <c r="GX640" s="76"/>
      <c r="GY640" s="76"/>
      <c r="GZ640" s="76"/>
      <c r="HA640" s="76"/>
      <c r="HB640" s="76"/>
      <c r="HC640" s="76"/>
      <c r="HD640" s="76"/>
      <c r="HE640" s="76"/>
      <c r="HF640" s="76"/>
      <c r="HG640" s="76"/>
      <c r="HH640" s="76"/>
      <c r="HI640" s="76"/>
      <c r="HJ640" s="76"/>
      <c r="HK640" s="76"/>
      <c r="HL640" s="76"/>
      <c r="HM640" s="76"/>
      <c r="HN640" s="76"/>
      <c r="HO640" s="76"/>
      <c r="HP640" s="76"/>
      <c r="HQ640" s="76"/>
      <c r="HR640" s="76"/>
      <c r="HS640" s="76"/>
      <c r="HT640" s="76"/>
      <c r="HU640" s="76"/>
      <c r="HV640" s="76"/>
      <c r="HW640" s="76"/>
      <c r="HX640" s="76"/>
      <c r="HY640" s="76"/>
      <c r="HZ640" s="76"/>
      <c r="IA640" s="76"/>
      <c r="IB640" s="76"/>
      <c r="IC640" s="76"/>
      <c r="ID640" s="76"/>
      <c r="IE640" s="76"/>
      <c r="IF640" s="76"/>
      <c r="IG640" s="76"/>
      <c r="IH640" s="76"/>
      <c r="II640" s="76"/>
      <c r="IJ640" s="76"/>
      <c r="IK640" s="76"/>
    </row>
    <row r="641" spans="1:245" s="125" customFormat="1">
      <c r="A641" s="19"/>
      <c r="B641" s="19"/>
      <c r="C641" s="19"/>
      <c r="D641" s="19"/>
      <c r="E641" s="89"/>
      <c r="F641" s="89"/>
      <c r="G641" s="19"/>
      <c r="H641" s="90"/>
      <c r="I641" s="90"/>
      <c r="J641" s="19"/>
      <c r="K641" s="19"/>
      <c r="L641" s="19"/>
      <c r="M641" s="19"/>
      <c r="N641" s="19"/>
      <c r="O641" s="19"/>
      <c r="P641" s="19"/>
      <c r="Q641" s="19"/>
      <c r="R641" s="141"/>
      <c r="S641" s="141"/>
      <c r="T641" s="141"/>
      <c r="U641" s="141"/>
      <c r="V641" s="141"/>
      <c r="W641" s="141"/>
      <c r="X641" s="141"/>
      <c r="Y641" s="141"/>
      <c r="Z641" s="19"/>
      <c r="AA641" s="118"/>
      <c r="AB641" s="118"/>
      <c r="AC641" s="118"/>
      <c r="AD641" s="118"/>
      <c r="AE641" s="118"/>
      <c r="AF641" s="118"/>
      <c r="AG641" s="118"/>
      <c r="AH641" s="118"/>
      <c r="AI641" s="118"/>
      <c r="AJ641" s="118"/>
      <c r="AK641" s="118"/>
      <c r="AL641" s="118"/>
      <c r="AM641" s="118"/>
      <c r="AN641" s="118"/>
      <c r="AO641" s="118"/>
      <c r="AP641" s="118"/>
      <c r="AQ641" s="118"/>
      <c r="AR641" s="118"/>
      <c r="AS641" s="118"/>
      <c r="AT641" s="118"/>
      <c r="AU641" s="118"/>
      <c r="AV641" s="118"/>
      <c r="AW641" s="118"/>
      <c r="AX641" s="118"/>
      <c r="AY641" s="118"/>
      <c r="AZ641" s="118"/>
      <c r="BA641" s="118"/>
      <c r="BB641" s="19"/>
      <c r="BC641" s="19"/>
      <c r="BQ641" s="12"/>
      <c r="BR641" s="12"/>
      <c r="BS641" s="12"/>
      <c r="BV641" s="76"/>
      <c r="BW641" s="76"/>
      <c r="BX641" s="76"/>
      <c r="BY641" s="76"/>
      <c r="BZ641" s="76"/>
      <c r="CA641" s="76"/>
      <c r="CB641" s="76"/>
      <c r="CC641" s="76"/>
      <c r="CD641" s="76"/>
      <c r="CE641" s="76"/>
      <c r="CF641" s="76"/>
      <c r="CG641" s="76"/>
      <c r="CH641" s="76"/>
      <c r="CI641" s="76"/>
      <c r="CJ641" s="76"/>
      <c r="CK641" s="76"/>
      <c r="CL641" s="76"/>
      <c r="CM641" s="76"/>
      <c r="CN641" s="76"/>
      <c r="CO641" s="76"/>
      <c r="CP641" s="76"/>
      <c r="CQ641" s="76"/>
      <c r="CR641" s="76"/>
      <c r="CS641" s="76"/>
      <c r="CT641" s="76"/>
      <c r="CU641" s="76"/>
      <c r="CV641" s="76"/>
      <c r="CW641" s="76"/>
      <c r="CX641" s="76"/>
      <c r="CY641" s="76"/>
      <c r="CZ641" s="76"/>
      <c r="DA641" s="76"/>
      <c r="DB641" s="76"/>
      <c r="DC641" s="76"/>
      <c r="DD641" s="76"/>
      <c r="DE641" s="76"/>
      <c r="DF641" s="76"/>
      <c r="DG641" s="76"/>
      <c r="DH641" s="76"/>
      <c r="DI641" s="76"/>
      <c r="DJ641" s="76"/>
      <c r="DK641" s="76"/>
      <c r="DL641" s="76"/>
      <c r="DM641" s="76"/>
      <c r="DN641" s="76"/>
      <c r="DO641" s="76"/>
      <c r="DP641" s="76"/>
      <c r="DQ641" s="76"/>
      <c r="DR641" s="76"/>
      <c r="DS641" s="76"/>
      <c r="DT641" s="76"/>
      <c r="DU641" s="76"/>
      <c r="DV641" s="76"/>
      <c r="DW641" s="76"/>
      <c r="DX641" s="76"/>
      <c r="DY641" s="76"/>
      <c r="DZ641" s="76"/>
      <c r="EA641" s="76"/>
      <c r="EB641" s="76"/>
      <c r="EC641" s="76"/>
      <c r="ED641" s="76"/>
      <c r="EE641" s="76"/>
      <c r="EF641" s="76"/>
      <c r="EG641" s="76"/>
      <c r="EH641" s="76"/>
      <c r="EI641" s="76"/>
      <c r="EJ641" s="76"/>
      <c r="EK641" s="76"/>
      <c r="EL641" s="76"/>
      <c r="EM641" s="76"/>
      <c r="EN641" s="76"/>
      <c r="EO641" s="76"/>
      <c r="EP641" s="76"/>
      <c r="EQ641" s="76"/>
      <c r="ER641" s="76"/>
      <c r="ES641" s="76"/>
      <c r="ET641" s="76"/>
      <c r="EU641" s="76"/>
      <c r="EV641" s="76"/>
      <c r="EW641" s="76"/>
      <c r="EX641" s="76"/>
      <c r="EY641" s="76"/>
      <c r="EZ641" s="76"/>
      <c r="FA641" s="76"/>
      <c r="FB641" s="76"/>
      <c r="FC641" s="76"/>
      <c r="FD641" s="76"/>
      <c r="FE641" s="76"/>
      <c r="FF641" s="76"/>
      <c r="FG641" s="76"/>
      <c r="FH641" s="76"/>
      <c r="FI641" s="76"/>
      <c r="FJ641" s="76"/>
      <c r="FK641" s="76"/>
      <c r="FL641" s="76"/>
      <c r="FM641" s="76"/>
      <c r="FN641" s="76"/>
      <c r="FO641" s="76"/>
      <c r="FP641" s="76"/>
      <c r="FQ641" s="76"/>
      <c r="FR641" s="76"/>
      <c r="FS641" s="76"/>
      <c r="FT641" s="76"/>
      <c r="FU641" s="76"/>
      <c r="FV641" s="76"/>
      <c r="FW641" s="76"/>
      <c r="FX641" s="76"/>
      <c r="FY641" s="76"/>
      <c r="FZ641" s="76"/>
      <c r="GA641" s="76"/>
      <c r="GB641" s="76"/>
      <c r="GC641" s="76"/>
      <c r="GD641" s="76"/>
      <c r="GE641" s="76"/>
      <c r="GF641" s="76"/>
      <c r="GG641" s="76"/>
      <c r="GH641" s="76"/>
      <c r="GI641" s="76"/>
      <c r="GJ641" s="76"/>
      <c r="GK641" s="76"/>
      <c r="GL641" s="76"/>
      <c r="GM641" s="76"/>
      <c r="GN641" s="76"/>
      <c r="GO641" s="76"/>
      <c r="GP641" s="76"/>
      <c r="GQ641" s="76"/>
      <c r="GR641" s="76"/>
      <c r="GS641" s="76"/>
      <c r="GT641" s="76"/>
      <c r="GU641" s="76"/>
      <c r="GV641" s="76"/>
      <c r="GW641" s="76"/>
      <c r="GX641" s="76"/>
      <c r="GY641" s="76"/>
      <c r="GZ641" s="76"/>
      <c r="HA641" s="76"/>
      <c r="HB641" s="76"/>
      <c r="HC641" s="76"/>
      <c r="HD641" s="76"/>
      <c r="HE641" s="76"/>
      <c r="HF641" s="76"/>
      <c r="HG641" s="76"/>
      <c r="HH641" s="76"/>
      <c r="HI641" s="76"/>
      <c r="HJ641" s="76"/>
      <c r="HK641" s="76"/>
      <c r="HL641" s="76"/>
      <c r="HM641" s="76"/>
      <c r="HN641" s="76"/>
      <c r="HO641" s="76"/>
      <c r="HP641" s="76"/>
      <c r="HQ641" s="76"/>
      <c r="HR641" s="76"/>
      <c r="HS641" s="76"/>
      <c r="HT641" s="76"/>
      <c r="HU641" s="76"/>
      <c r="HV641" s="76"/>
      <c r="HW641" s="76"/>
      <c r="HX641" s="76"/>
      <c r="HY641" s="76"/>
      <c r="HZ641" s="76"/>
      <c r="IA641" s="76"/>
      <c r="IB641" s="76"/>
      <c r="IC641" s="76"/>
      <c r="ID641" s="76"/>
      <c r="IE641" s="76"/>
      <c r="IF641" s="76"/>
      <c r="IG641" s="76"/>
      <c r="IH641" s="76"/>
      <c r="II641" s="76"/>
      <c r="IJ641" s="76"/>
      <c r="IK641" s="76"/>
    </row>
    <row r="642" spans="1:245" s="125" customFormat="1">
      <c r="A642" s="19"/>
      <c r="B642" s="19"/>
      <c r="C642" s="19"/>
      <c r="D642" s="19"/>
      <c r="E642" s="89"/>
      <c r="F642" s="89"/>
      <c r="G642" s="19"/>
      <c r="H642" s="90"/>
      <c r="I642" s="90"/>
      <c r="J642" s="19"/>
      <c r="K642" s="19"/>
      <c r="L642" s="19"/>
      <c r="M642" s="19"/>
      <c r="N642" s="19"/>
      <c r="O642" s="19"/>
      <c r="P642" s="19"/>
      <c r="Q642" s="19"/>
      <c r="R642" s="141"/>
      <c r="S642" s="141"/>
      <c r="T642" s="141"/>
      <c r="U642" s="141"/>
      <c r="V642" s="141"/>
      <c r="W642" s="141"/>
      <c r="X642" s="141"/>
      <c r="Y642" s="141"/>
      <c r="Z642" s="19"/>
      <c r="AA642" s="118"/>
      <c r="AB642" s="118"/>
      <c r="AC642" s="118"/>
      <c r="AD642" s="118"/>
      <c r="AE642" s="118"/>
      <c r="AF642" s="118"/>
      <c r="AG642" s="118"/>
      <c r="AH642" s="118"/>
      <c r="AI642" s="118"/>
      <c r="AJ642" s="118"/>
      <c r="AK642" s="118"/>
      <c r="AL642" s="118"/>
      <c r="AM642" s="118"/>
      <c r="AN642" s="118"/>
      <c r="AO642" s="118"/>
      <c r="AP642" s="118"/>
      <c r="AQ642" s="118"/>
      <c r="AR642" s="118"/>
      <c r="AS642" s="118"/>
      <c r="AT642" s="118"/>
      <c r="AU642" s="118"/>
      <c r="AV642" s="118"/>
      <c r="AW642" s="118"/>
      <c r="AX642" s="118"/>
      <c r="AY642" s="118"/>
      <c r="AZ642" s="118"/>
      <c r="BA642" s="118"/>
      <c r="BB642" s="19"/>
      <c r="BC642" s="19"/>
      <c r="BQ642" s="12"/>
      <c r="BR642" s="12"/>
      <c r="BS642" s="12"/>
      <c r="BV642" s="76"/>
      <c r="BW642" s="76"/>
      <c r="BX642" s="76"/>
      <c r="BY642" s="76"/>
      <c r="BZ642" s="76"/>
      <c r="CA642" s="76"/>
      <c r="CB642" s="76"/>
      <c r="CC642" s="76"/>
      <c r="CD642" s="76"/>
      <c r="CE642" s="76"/>
      <c r="CF642" s="76"/>
      <c r="CG642" s="76"/>
      <c r="CH642" s="76"/>
      <c r="CI642" s="76"/>
      <c r="CJ642" s="76"/>
      <c r="CK642" s="76"/>
      <c r="CL642" s="76"/>
      <c r="CM642" s="76"/>
      <c r="CN642" s="76"/>
      <c r="CO642" s="76"/>
      <c r="CP642" s="76"/>
      <c r="CQ642" s="76"/>
      <c r="CR642" s="76"/>
      <c r="CS642" s="76"/>
      <c r="CT642" s="76"/>
      <c r="CU642" s="76"/>
      <c r="CV642" s="76"/>
      <c r="CW642" s="76"/>
      <c r="CX642" s="76"/>
      <c r="CY642" s="76"/>
      <c r="CZ642" s="76"/>
      <c r="DA642" s="76"/>
      <c r="DB642" s="76"/>
      <c r="DC642" s="76"/>
      <c r="DD642" s="76"/>
      <c r="DE642" s="76"/>
      <c r="DF642" s="76"/>
      <c r="DG642" s="76"/>
      <c r="DH642" s="76"/>
      <c r="DI642" s="76"/>
      <c r="DJ642" s="76"/>
      <c r="DK642" s="76"/>
      <c r="DL642" s="76"/>
      <c r="DM642" s="76"/>
      <c r="DN642" s="76"/>
      <c r="DO642" s="76"/>
      <c r="DP642" s="76"/>
      <c r="DQ642" s="76"/>
      <c r="DR642" s="76"/>
      <c r="DS642" s="76"/>
      <c r="DT642" s="76"/>
      <c r="DU642" s="76"/>
      <c r="DV642" s="76"/>
      <c r="DW642" s="76"/>
      <c r="DX642" s="76"/>
      <c r="DY642" s="76"/>
      <c r="DZ642" s="76"/>
      <c r="EA642" s="76"/>
      <c r="EB642" s="76"/>
      <c r="EC642" s="76"/>
      <c r="ED642" s="76"/>
      <c r="EE642" s="76"/>
      <c r="EF642" s="76"/>
      <c r="EG642" s="76"/>
      <c r="EH642" s="76"/>
      <c r="EI642" s="76"/>
      <c r="EJ642" s="76"/>
      <c r="EK642" s="76"/>
      <c r="EL642" s="76"/>
      <c r="EM642" s="76"/>
      <c r="EN642" s="76"/>
      <c r="EO642" s="76"/>
      <c r="EP642" s="76"/>
      <c r="EQ642" s="76"/>
      <c r="ER642" s="76"/>
      <c r="ES642" s="76"/>
      <c r="ET642" s="76"/>
      <c r="EU642" s="76"/>
      <c r="EV642" s="76"/>
      <c r="EW642" s="76"/>
      <c r="EX642" s="76"/>
      <c r="EY642" s="76"/>
      <c r="EZ642" s="76"/>
      <c r="FA642" s="76"/>
      <c r="FB642" s="76"/>
      <c r="FC642" s="76"/>
      <c r="FD642" s="76"/>
      <c r="FE642" s="76"/>
      <c r="FF642" s="76"/>
      <c r="FG642" s="76"/>
      <c r="FH642" s="76"/>
      <c r="FI642" s="76"/>
      <c r="FJ642" s="76"/>
      <c r="FK642" s="76"/>
      <c r="FL642" s="76"/>
      <c r="FM642" s="76"/>
      <c r="FN642" s="76"/>
      <c r="FO642" s="76"/>
      <c r="FP642" s="76"/>
      <c r="FQ642" s="76"/>
      <c r="FR642" s="76"/>
      <c r="FS642" s="76"/>
      <c r="FT642" s="76"/>
      <c r="FU642" s="76"/>
      <c r="FV642" s="76"/>
      <c r="FW642" s="76"/>
      <c r="FX642" s="76"/>
      <c r="FY642" s="76"/>
      <c r="FZ642" s="76"/>
      <c r="GA642" s="76"/>
      <c r="GB642" s="76"/>
      <c r="GC642" s="76"/>
      <c r="GD642" s="76"/>
      <c r="GE642" s="76"/>
      <c r="GF642" s="76"/>
      <c r="GG642" s="76"/>
      <c r="GH642" s="76"/>
      <c r="GI642" s="76"/>
      <c r="GJ642" s="76"/>
      <c r="GK642" s="76"/>
      <c r="GL642" s="76"/>
      <c r="GM642" s="76"/>
      <c r="GN642" s="76"/>
      <c r="GO642" s="76"/>
      <c r="GP642" s="76"/>
      <c r="GQ642" s="76"/>
      <c r="GR642" s="76"/>
      <c r="GS642" s="76"/>
      <c r="GT642" s="76"/>
      <c r="GU642" s="76"/>
      <c r="GV642" s="76"/>
      <c r="GW642" s="76"/>
      <c r="GX642" s="76"/>
      <c r="GY642" s="76"/>
      <c r="GZ642" s="76"/>
      <c r="HA642" s="76"/>
      <c r="HB642" s="76"/>
      <c r="HC642" s="76"/>
      <c r="HD642" s="76"/>
      <c r="HE642" s="76"/>
      <c r="HF642" s="76"/>
      <c r="HG642" s="76"/>
      <c r="HH642" s="76"/>
      <c r="HI642" s="76"/>
      <c r="HJ642" s="76"/>
      <c r="HK642" s="76"/>
      <c r="HL642" s="76"/>
      <c r="HM642" s="76"/>
      <c r="HN642" s="76"/>
      <c r="HO642" s="76"/>
      <c r="HP642" s="76"/>
      <c r="HQ642" s="76"/>
      <c r="HR642" s="76"/>
      <c r="HS642" s="76"/>
      <c r="HT642" s="76"/>
      <c r="HU642" s="76"/>
      <c r="HV642" s="76"/>
      <c r="HW642" s="76"/>
      <c r="HX642" s="76"/>
      <c r="HY642" s="76"/>
      <c r="HZ642" s="76"/>
      <c r="IA642" s="76"/>
      <c r="IB642" s="76"/>
      <c r="IC642" s="76"/>
      <c r="ID642" s="76"/>
      <c r="IE642" s="76"/>
      <c r="IF642" s="76"/>
      <c r="IG642" s="76"/>
      <c r="IH642" s="76"/>
      <c r="II642" s="76"/>
      <c r="IJ642" s="76"/>
      <c r="IK642" s="76"/>
    </row>
    <row r="643" spans="1:245" s="125" customFormat="1" ht="20.25">
      <c r="A643" s="19"/>
      <c r="B643" s="19"/>
      <c r="C643" s="19"/>
      <c r="D643" s="19"/>
      <c r="E643" s="89"/>
      <c r="F643" s="89"/>
      <c r="G643" s="19"/>
      <c r="H643" s="90"/>
      <c r="I643" s="90"/>
      <c r="J643" s="19"/>
      <c r="K643" s="19"/>
      <c r="L643" s="19"/>
      <c r="M643" s="19"/>
      <c r="N643" s="19"/>
      <c r="O643" s="19"/>
      <c r="P643" s="19"/>
      <c r="Q643" s="19"/>
      <c r="R643" s="141"/>
      <c r="S643" s="141"/>
      <c r="T643" s="141"/>
      <c r="U643" s="141"/>
      <c r="V643" s="141"/>
      <c r="W643" s="141"/>
      <c r="X643" s="141"/>
      <c r="Y643" s="141"/>
      <c r="Z643" s="19"/>
      <c r="AA643" s="118"/>
      <c r="AB643" s="541"/>
      <c r="AC643" s="118"/>
      <c r="AD643" s="118"/>
      <c r="AE643" s="118"/>
      <c r="AF643" s="118"/>
      <c r="AG643" s="118"/>
      <c r="AH643" s="118"/>
      <c r="AI643" s="118"/>
      <c r="AJ643" s="118"/>
      <c r="AK643" s="118"/>
      <c r="AL643" s="118"/>
      <c r="AM643" s="118"/>
      <c r="AN643" s="118"/>
      <c r="AO643" s="118"/>
      <c r="AP643" s="118"/>
      <c r="AQ643" s="118"/>
      <c r="AR643" s="118"/>
      <c r="AS643" s="118"/>
      <c r="AT643" s="118"/>
      <c r="AU643" s="118"/>
      <c r="AV643" s="118"/>
      <c r="AW643" s="118"/>
      <c r="AX643" s="118"/>
      <c r="AY643" s="118"/>
      <c r="AZ643" s="118"/>
      <c r="BA643" s="118"/>
      <c r="BB643" s="19"/>
      <c r="BC643" s="19"/>
      <c r="BQ643" s="12"/>
      <c r="BR643" s="12"/>
      <c r="BS643" s="12"/>
      <c r="BV643" s="76"/>
      <c r="BW643" s="76"/>
      <c r="BX643" s="76"/>
      <c r="BY643" s="76"/>
      <c r="BZ643" s="76"/>
      <c r="CA643" s="76"/>
      <c r="CB643" s="76"/>
      <c r="CC643" s="76"/>
      <c r="CD643" s="76"/>
      <c r="CE643" s="76"/>
      <c r="CF643" s="76"/>
      <c r="CG643" s="76"/>
      <c r="CH643" s="76"/>
      <c r="CI643" s="76"/>
      <c r="CJ643" s="76"/>
      <c r="CK643" s="76"/>
      <c r="CL643" s="76"/>
      <c r="CM643" s="76"/>
      <c r="CN643" s="76"/>
      <c r="CO643" s="76"/>
      <c r="CP643" s="76"/>
      <c r="CQ643" s="76"/>
      <c r="CR643" s="76"/>
      <c r="CS643" s="76"/>
      <c r="CT643" s="76"/>
      <c r="CU643" s="76"/>
      <c r="CV643" s="76"/>
      <c r="CW643" s="76"/>
      <c r="CX643" s="76"/>
      <c r="CY643" s="76"/>
      <c r="CZ643" s="76"/>
      <c r="DA643" s="76"/>
      <c r="DB643" s="76"/>
      <c r="DC643" s="76"/>
      <c r="DD643" s="76"/>
      <c r="DE643" s="76"/>
      <c r="DF643" s="76"/>
      <c r="DG643" s="76"/>
      <c r="DH643" s="76"/>
      <c r="DI643" s="76"/>
      <c r="DJ643" s="76"/>
      <c r="DK643" s="76"/>
      <c r="DL643" s="76"/>
      <c r="DM643" s="76"/>
      <c r="DN643" s="76"/>
      <c r="DO643" s="76"/>
      <c r="DP643" s="76"/>
      <c r="DQ643" s="76"/>
      <c r="DR643" s="76"/>
      <c r="DS643" s="76"/>
      <c r="DT643" s="76"/>
      <c r="DU643" s="76"/>
      <c r="DV643" s="76"/>
      <c r="DW643" s="76"/>
      <c r="DX643" s="76"/>
      <c r="DY643" s="76"/>
      <c r="DZ643" s="76"/>
      <c r="EA643" s="76"/>
      <c r="EB643" s="76"/>
      <c r="EC643" s="76"/>
      <c r="ED643" s="76"/>
      <c r="EE643" s="76"/>
      <c r="EF643" s="76"/>
      <c r="EG643" s="76"/>
      <c r="EH643" s="76"/>
      <c r="EI643" s="76"/>
      <c r="EJ643" s="76"/>
      <c r="EK643" s="76"/>
      <c r="EL643" s="76"/>
      <c r="EM643" s="76"/>
      <c r="EN643" s="76"/>
      <c r="EO643" s="76"/>
      <c r="EP643" s="76"/>
      <c r="EQ643" s="76"/>
      <c r="ER643" s="76"/>
      <c r="ES643" s="76"/>
      <c r="ET643" s="76"/>
      <c r="EU643" s="76"/>
      <c r="EV643" s="76"/>
      <c r="EW643" s="76"/>
      <c r="EX643" s="76"/>
      <c r="EY643" s="76"/>
      <c r="EZ643" s="76"/>
      <c r="FA643" s="76"/>
      <c r="FB643" s="76"/>
      <c r="FC643" s="76"/>
      <c r="FD643" s="76"/>
      <c r="FE643" s="76"/>
      <c r="FF643" s="76"/>
      <c r="FG643" s="76"/>
      <c r="FH643" s="76"/>
      <c r="FI643" s="76"/>
      <c r="FJ643" s="76"/>
      <c r="FK643" s="76"/>
      <c r="FL643" s="76"/>
      <c r="FM643" s="76"/>
      <c r="FN643" s="76"/>
      <c r="FO643" s="76"/>
      <c r="FP643" s="76"/>
      <c r="FQ643" s="76"/>
      <c r="FR643" s="76"/>
      <c r="FS643" s="76"/>
      <c r="FT643" s="76"/>
      <c r="FU643" s="76"/>
      <c r="FV643" s="76"/>
      <c r="FW643" s="76"/>
      <c r="FX643" s="76"/>
      <c r="FY643" s="76"/>
      <c r="FZ643" s="76"/>
      <c r="GA643" s="76"/>
      <c r="GB643" s="76"/>
      <c r="GC643" s="76"/>
      <c r="GD643" s="76"/>
      <c r="GE643" s="76"/>
      <c r="GF643" s="76"/>
      <c r="GG643" s="76"/>
      <c r="GH643" s="76"/>
      <c r="GI643" s="76"/>
      <c r="GJ643" s="76"/>
      <c r="GK643" s="76"/>
      <c r="GL643" s="76"/>
      <c r="GM643" s="76"/>
      <c r="GN643" s="76"/>
      <c r="GO643" s="76"/>
      <c r="GP643" s="76"/>
      <c r="GQ643" s="76"/>
      <c r="GR643" s="76"/>
      <c r="GS643" s="76"/>
      <c r="GT643" s="76"/>
      <c r="GU643" s="76"/>
      <c r="GV643" s="76"/>
      <c r="GW643" s="76"/>
      <c r="GX643" s="76"/>
      <c r="GY643" s="76"/>
      <c r="GZ643" s="76"/>
      <c r="HA643" s="76"/>
      <c r="HB643" s="76"/>
      <c r="HC643" s="76"/>
      <c r="HD643" s="76"/>
      <c r="HE643" s="76"/>
      <c r="HF643" s="76"/>
      <c r="HG643" s="76"/>
      <c r="HH643" s="76"/>
      <c r="HI643" s="76"/>
      <c r="HJ643" s="76"/>
      <c r="HK643" s="76"/>
      <c r="HL643" s="76"/>
      <c r="HM643" s="76"/>
      <c r="HN643" s="76"/>
      <c r="HO643" s="76"/>
      <c r="HP643" s="76"/>
      <c r="HQ643" s="76"/>
      <c r="HR643" s="76"/>
      <c r="HS643" s="76"/>
      <c r="HT643" s="76"/>
      <c r="HU643" s="76"/>
      <c r="HV643" s="76"/>
      <c r="HW643" s="76"/>
      <c r="HX643" s="76"/>
      <c r="HY643" s="76"/>
      <c r="HZ643" s="76"/>
      <c r="IA643" s="76"/>
      <c r="IB643" s="76"/>
      <c r="IC643" s="76"/>
      <c r="ID643" s="76"/>
      <c r="IE643" s="76"/>
      <c r="IF643" s="76"/>
      <c r="IG643" s="76"/>
      <c r="IH643" s="76"/>
      <c r="II643" s="76"/>
      <c r="IJ643" s="76"/>
      <c r="IK643" s="76"/>
    </row>
    <row r="644" spans="1:245" s="125" customFormat="1">
      <c r="A644" s="19"/>
      <c r="B644" s="19"/>
      <c r="C644" s="19"/>
      <c r="D644" s="19"/>
      <c r="E644" s="89"/>
      <c r="F644" s="89"/>
      <c r="G644" s="19"/>
      <c r="H644" s="90"/>
      <c r="I644" s="90"/>
      <c r="J644" s="19"/>
      <c r="K644" s="19"/>
      <c r="L644" s="19"/>
      <c r="M644" s="19"/>
      <c r="N644" s="19"/>
      <c r="O644" s="19"/>
      <c r="P644" s="19"/>
      <c r="Q644" s="19"/>
      <c r="R644" s="141"/>
      <c r="S644" s="141"/>
      <c r="T644" s="141"/>
      <c r="U644" s="141"/>
      <c r="V644" s="141"/>
      <c r="W644" s="141"/>
      <c r="X644" s="141"/>
      <c r="Y644" s="141"/>
      <c r="Z644" s="19"/>
      <c r="AA644" s="602"/>
      <c r="AB644" s="602"/>
      <c r="AC644" s="118"/>
      <c r="AD644" s="118"/>
      <c r="AE644" s="118"/>
      <c r="AF644" s="118"/>
      <c r="AG644" s="118"/>
      <c r="AH644" s="118"/>
      <c r="AI644" s="118"/>
      <c r="AJ644" s="118"/>
      <c r="AK644" s="118"/>
      <c r="AL644" s="118"/>
      <c r="AM644" s="118"/>
      <c r="AN644" s="118"/>
      <c r="AO644" s="118"/>
      <c r="AP644" s="118"/>
      <c r="AQ644" s="118"/>
      <c r="AR644" s="118"/>
      <c r="AS644" s="118"/>
      <c r="AT644" s="118"/>
      <c r="AU644" s="431"/>
      <c r="AV644" s="431"/>
      <c r="AW644" s="118"/>
      <c r="AX644" s="118"/>
      <c r="AY644" s="118"/>
      <c r="AZ644" s="118"/>
      <c r="BA644" s="118"/>
      <c r="BB644" s="19"/>
      <c r="BC644" s="19"/>
      <c r="BQ644" s="12"/>
      <c r="BR644" s="12"/>
      <c r="BS644" s="12"/>
      <c r="BV644" s="76"/>
      <c r="BW644" s="76"/>
      <c r="BX644" s="76"/>
      <c r="BY644" s="76"/>
      <c r="BZ644" s="76"/>
      <c r="CA644" s="76"/>
      <c r="CB644" s="76"/>
      <c r="CC644" s="76"/>
      <c r="CD644" s="76"/>
      <c r="CE644" s="76"/>
      <c r="CF644" s="76"/>
      <c r="CG644" s="76"/>
      <c r="CH644" s="76"/>
      <c r="CI644" s="76"/>
      <c r="CJ644" s="76"/>
      <c r="CK644" s="76"/>
      <c r="CL644" s="76"/>
      <c r="CM644" s="76"/>
      <c r="CN644" s="76"/>
      <c r="CO644" s="76"/>
      <c r="CP644" s="76"/>
      <c r="CQ644" s="76"/>
      <c r="CR644" s="76"/>
      <c r="CS644" s="76"/>
      <c r="CT644" s="76"/>
      <c r="CU644" s="76"/>
      <c r="CV644" s="76"/>
      <c r="CW644" s="76"/>
      <c r="CX644" s="76"/>
      <c r="CY644" s="76"/>
      <c r="CZ644" s="76"/>
      <c r="DA644" s="76"/>
      <c r="DB644" s="76"/>
      <c r="DC644" s="76"/>
      <c r="DD644" s="76"/>
      <c r="DE644" s="76"/>
      <c r="DF644" s="76"/>
      <c r="DG644" s="76"/>
      <c r="DH644" s="76"/>
      <c r="DI644" s="76"/>
      <c r="DJ644" s="76"/>
      <c r="DK644" s="76"/>
      <c r="DL644" s="76"/>
      <c r="DM644" s="76"/>
      <c r="DN644" s="76"/>
      <c r="DO644" s="76"/>
      <c r="DP644" s="76"/>
      <c r="DQ644" s="76"/>
      <c r="DR644" s="76"/>
      <c r="DS644" s="76"/>
      <c r="DT644" s="76"/>
      <c r="DU644" s="76"/>
      <c r="DV644" s="76"/>
      <c r="DW644" s="76"/>
      <c r="DX644" s="76"/>
      <c r="DY644" s="76"/>
      <c r="DZ644" s="76"/>
      <c r="EA644" s="76"/>
      <c r="EB644" s="76"/>
      <c r="EC644" s="76"/>
      <c r="ED644" s="76"/>
      <c r="EE644" s="76"/>
      <c r="EF644" s="76"/>
      <c r="EG644" s="76"/>
      <c r="EH644" s="76"/>
      <c r="EI644" s="76"/>
      <c r="EJ644" s="76"/>
      <c r="EK644" s="76"/>
      <c r="EL644" s="76"/>
      <c r="EM644" s="76"/>
      <c r="EN644" s="76"/>
      <c r="EO644" s="76"/>
      <c r="EP644" s="76"/>
      <c r="EQ644" s="76"/>
      <c r="ER644" s="76"/>
      <c r="ES644" s="76"/>
      <c r="ET644" s="76"/>
      <c r="EU644" s="76"/>
      <c r="EV644" s="76"/>
      <c r="EW644" s="76"/>
      <c r="EX644" s="76"/>
      <c r="EY644" s="76"/>
      <c r="EZ644" s="76"/>
      <c r="FA644" s="76"/>
      <c r="FB644" s="76"/>
      <c r="FC644" s="76"/>
      <c r="FD644" s="76"/>
      <c r="FE644" s="76"/>
      <c r="FF644" s="76"/>
      <c r="FG644" s="76"/>
      <c r="FH644" s="76"/>
      <c r="FI644" s="76"/>
      <c r="FJ644" s="76"/>
      <c r="FK644" s="76"/>
      <c r="FL644" s="76"/>
      <c r="FM644" s="76"/>
      <c r="FN644" s="76"/>
      <c r="FO644" s="76"/>
      <c r="FP644" s="76"/>
      <c r="FQ644" s="76"/>
      <c r="FR644" s="76"/>
      <c r="FS644" s="76"/>
      <c r="FT644" s="76"/>
      <c r="FU644" s="76"/>
      <c r="FV644" s="76"/>
      <c r="FW644" s="76"/>
      <c r="FX644" s="76"/>
      <c r="FY644" s="76"/>
      <c r="FZ644" s="76"/>
      <c r="GA644" s="76"/>
      <c r="GB644" s="76"/>
      <c r="GC644" s="76"/>
      <c r="GD644" s="76"/>
      <c r="GE644" s="76"/>
      <c r="GF644" s="76"/>
      <c r="GG644" s="76"/>
      <c r="GH644" s="76"/>
      <c r="GI644" s="76"/>
      <c r="GJ644" s="76"/>
      <c r="GK644" s="76"/>
      <c r="GL644" s="76"/>
      <c r="GM644" s="76"/>
      <c r="GN644" s="76"/>
      <c r="GO644" s="76"/>
      <c r="GP644" s="76"/>
      <c r="GQ644" s="76"/>
      <c r="GR644" s="76"/>
      <c r="GS644" s="76"/>
      <c r="GT644" s="76"/>
      <c r="GU644" s="76"/>
      <c r="GV644" s="76"/>
      <c r="GW644" s="76"/>
      <c r="GX644" s="76"/>
      <c r="GY644" s="76"/>
      <c r="GZ644" s="76"/>
      <c r="HA644" s="76"/>
      <c r="HB644" s="76"/>
      <c r="HC644" s="76"/>
      <c r="HD644" s="76"/>
      <c r="HE644" s="76"/>
      <c r="HF644" s="76"/>
      <c r="HG644" s="76"/>
      <c r="HH644" s="76"/>
      <c r="HI644" s="76"/>
      <c r="HJ644" s="76"/>
      <c r="HK644" s="76"/>
      <c r="HL644" s="76"/>
      <c r="HM644" s="76"/>
      <c r="HN644" s="76"/>
      <c r="HO644" s="76"/>
      <c r="HP644" s="76"/>
      <c r="HQ644" s="76"/>
      <c r="HR644" s="76"/>
      <c r="HS644" s="76"/>
      <c r="HT644" s="76"/>
      <c r="HU644" s="76"/>
      <c r="HV644" s="76"/>
      <c r="HW644" s="76"/>
      <c r="HX644" s="76"/>
      <c r="HY644" s="76"/>
      <c r="HZ644" s="76"/>
      <c r="IA644" s="76"/>
      <c r="IB644" s="76"/>
      <c r="IC644" s="76"/>
      <c r="ID644" s="76"/>
      <c r="IE644" s="76"/>
      <c r="IF644" s="76"/>
      <c r="IG644" s="76"/>
      <c r="IH644" s="76"/>
      <c r="II644" s="76"/>
      <c r="IJ644" s="76"/>
      <c r="IK644" s="76"/>
    </row>
    <row r="645" spans="1:245" s="125" customFormat="1">
      <c r="A645" s="19"/>
      <c r="B645" s="19"/>
      <c r="C645" s="19"/>
      <c r="D645" s="19"/>
      <c r="E645" s="89"/>
      <c r="F645" s="89"/>
      <c r="G645" s="19"/>
      <c r="H645" s="90"/>
      <c r="I645" s="90"/>
      <c r="J645" s="19"/>
      <c r="K645" s="19"/>
      <c r="L645" s="19"/>
      <c r="M645" s="19"/>
      <c r="N645" s="19"/>
      <c r="O645" s="19"/>
      <c r="P645" s="19"/>
      <c r="Q645" s="19"/>
      <c r="R645" s="141"/>
      <c r="S645" s="141"/>
      <c r="T645" s="141"/>
      <c r="U645" s="141"/>
      <c r="V645" s="141"/>
      <c r="W645" s="141"/>
      <c r="X645" s="141"/>
      <c r="Y645" s="141"/>
      <c r="Z645" s="19"/>
      <c r="AA645" s="601"/>
      <c r="AB645" s="601"/>
      <c r="AC645" s="118"/>
      <c r="AD645" s="118"/>
      <c r="AE645" s="118"/>
      <c r="AF645" s="118"/>
      <c r="AG645" s="118"/>
      <c r="AH645" s="118"/>
      <c r="AI645" s="118"/>
      <c r="AJ645" s="118"/>
      <c r="AK645" s="118"/>
      <c r="AL645" s="118"/>
      <c r="AM645" s="118"/>
      <c r="AN645" s="118"/>
      <c r="AO645" s="118"/>
      <c r="AP645" s="118"/>
      <c r="AQ645" s="118"/>
      <c r="AR645" s="118"/>
      <c r="AS645" s="118"/>
      <c r="AT645" s="118"/>
      <c r="AU645" s="601"/>
      <c r="AV645" s="601"/>
      <c r="AW645" s="118"/>
      <c r="AX645" s="118"/>
      <c r="AY645" s="118"/>
      <c r="AZ645" s="118"/>
      <c r="BA645" s="118"/>
      <c r="BB645" s="19"/>
      <c r="BC645" s="19"/>
      <c r="BQ645" s="12"/>
      <c r="BR645" s="12"/>
      <c r="BS645" s="12"/>
      <c r="BV645" s="76"/>
      <c r="BW645" s="76"/>
      <c r="BX645" s="76"/>
      <c r="BY645" s="76"/>
      <c r="BZ645" s="76"/>
      <c r="CA645" s="76"/>
      <c r="CB645" s="76"/>
      <c r="CC645" s="76"/>
      <c r="CD645" s="76"/>
      <c r="CE645" s="76"/>
      <c r="CF645" s="76"/>
      <c r="CG645" s="76"/>
      <c r="CH645" s="76"/>
      <c r="CI645" s="76"/>
      <c r="CJ645" s="76"/>
      <c r="CK645" s="76"/>
      <c r="CL645" s="76"/>
      <c r="CM645" s="76"/>
      <c r="CN645" s="76"/>
      <c r="CO645" s="76"/>
      <c r="CP645" s="76"/>
      <c r="CQ645" s="76"/>
      <c r="CR645" s="76"/>
      <c r="CS645" s="76"/>
      <c r="CT645" s="76"/>
      <c r="CU645" s="76"/>
      <c r="CV645" s="76"/>
      <c r="CW645" s="76"/>
      <c r="CX645" s="76"/>
      <c r="CY645" s="76"/>
      <c r="CZ645" s="76"/>
      <c r="DA645" s="76"/>
      <c r="DB645" s="76"/>
      <c r="DC645" s="76"/>
      <c r="DD645" s="76"/>
      <c r="DE645" s="76"/>
      <c r="DF645" s="76"/>
      <c r="DG645" s="76"/>
      <c r="DH645" s="76"/>
      <c r="DI645" s="76"/>
      <c r="DJ645" s="76"/>
      <c r="DK645" s="76"/>
      <c r="DL645" s="76"/>
      <c r="DM645" s="76"/>
      <c r="DN645" s="76"/>
      <c r="DO645" s="76"/>
      <c r="DP645" s="76"/>
      <c r="DQ645" s="76"/>
      <c r="DR645" s="76"/>
      <c r="DS645" s="76"/>
      <c r="DT645" s="76"/>
      <c r="DU645" s="76"/>
      <c r="DV645" s="76"/>
      <c r="DW645" s="76"/>
      <c r="DX645" s="76"/>
      <c r="DY645" s="76"/>
      <c r="DZ645" s="76"/>
      <c r="EA645" s="76"/>
      <c r="EB645" s="76"/>
      <c r="EC645" s="76"/>
      <c r="ED645" s="76"/>
      <c r="EE645" s="76"/>
      <c r="EF645" s="76"/>
      <c r="EG645" s="76"/>
      <c r="EH645" s="76"/>
      <c r="EI645" s="76"/>
      <c r="EJ645" s="76"/>
      <c r="EK645" s="76"/>
      <c r="EL645" s="76"/>
      <c r="EM645" s="76"/>
      <c r="EN645" s="76"/>
      <c r="EO645" s="76"/>
      <c r="EP645" s="76"/>
      <c r="EQ645" s="76"/>
      <c r="ER645" s="76"/>
      <c r="ES645" s="76"/>
      <c r="ET645" s="76"/>
      <c r="EU645" s="76"/>
      <c r="EV645" s="76"/>
      <c r="EW645" s="76"/>
      <c r="EX645" s="76"/>
      <c r="EY645" s="76"/>
      <c r="EZ645" s="76"/>
      <c r="FA645" s="76"/>
      <c r="FB645" s="76"/>
      <c r="FC645" s="76"/>
      <c r="FD645" s="76"/>
      <c r="FE645" s="76"/>
      <c r="FF645" s="76"/>
      <c r="FG645" s="76"/>
      <c r="FH645" s="76"/>
      <c r="FI645" s="76"/>
      <c r="FJ645" s="76"/>
      <c r="FK645" s="76"/>
      <c r="FL645" s="76"/>
      <c r="FM645" s="76"/>
      <c r="FN645" s="76"/>
      <c r="FO645" s="76"/>
      <c r="FP645" s="76"/>
      <c r="FQ645" s="76"/>
      <c r="FR645" s="76"/>
      <c r="FS645" s="76"/>
      <c r="FT645" s="76"/>
      <c r="FU645" s="76"/>
      <c r="FV645" s="76"/>
      <c r="FW645" s="76"/>
      <c r="FX645" s="76"/>
      <c r="FY645" s="76"/>
      <c r="FZ645" s="76"/>
      <c r="GA645" s="76"/>
      <c r="GB645" s="76"/>
      <c r="GC645" s="76"/>
      <c r="GD645" s="76"/>
      <c r="GE645" s="76"/>
      <c r="GF645" s="76"/>
      <c r="GG645" s="76"/>
      <c r="GH645" s="76"/>
      <c r="GI645" s="76"/>
      <c r="GJ645" s="76"/>
      <c r="GK645" s="76"/>
      <c r="GL645" s="76"/>
      <c r="GM645" s="76"/>
      <c r="GN645" s="76"/>
      <c r="GO645" s="76"/>
      <c r="GP645" s="76"/>
      <c r="GQ645" s="76"/>
      <c r="GR645" s="76"/>
      <c r="GS645" s="76"/>
      <c r="GT645" s="76"/>
      <c r="GU645" s="76"/>
      <c r="GV645" s="76"/>
      <c r="GW645" s="76"/>
      <c r="GX645" s="76"/>
      <c r="GY645" s="76"/>
      <c r="GZ645" s="76"/>
      <c r="HA645" s="76"/>
      <c r="HB645" s="76"/>
      <c r="HC645" s="76"/>
      <c r="HD645" s="76"/>
      <c r="HE645" s="76"/>
      <c r="HF645" s="76"/>
      <c r="HG645" s="76"/>
      <c r="HH645" s="76"/>
      <c r="HI645" s="76"/>
      <c r="HJ645" s="76"/>
      <c r="HK645" s="76"/>
      <c r="HL645" s="76"/>
      <c r="HM645" s="76"/>
      <c r="HN645" s="76"/>
      <c r="HO645" s="76"/>
      <c r="HP645" s="76"/>
      <c r="HQ645" s="76"/>
      <c r="HR645" s="76"/>
      <c r="HS645" s="76"/>
      <c r="HT645" s="76"/>
      <c r="HU645" s="76"/>
      <c r="HV645" s="76"/>
      <c r="HW645" s="76"/>
      <c r="HX645" s="76"/>
      <c r="HY645" s="76"/>
      <c r="HZ645" s="76"/>
      <c r="IA645" s="76"/>
      <c r="IB645" s="76"/>
      <c r="IC645" s="76"/>
      <c r="ID645" s="76"/>
      <c r="IE645" s="76"/>
      <c r="IF645" s="76"/>
      <c r="IG645" s="76"/>
      <c r="IH645" s="76"/>
      <c r="II645" s="76"/>
      <c r="IJ645" s="76"/>
      <c r="IK645" s="76"/>
    </row>
    <row r="646" spans="1:245" s="125" customFormat="1">
      <c r="A646" s="19"/>
      <c r="B646" s="19"/>
      <c r="C646" s="19"/>
      <c r="D646" s="19"/>
      <c r="E646" s="89"/>
      <c r="F646" s="89"/>
      <c r="G646" s="19"/>
      <c r="H646" s="90"/>
      <c r="I646" s="90"/>
      <c r="J646" s="19"/>
      <c r="K646" s="19"/>
      <c r="L646" s="19"/>
      <c r="M646" s="19"/>
      <c r="N646" s="19"/>
      <c r="O646" s="19"/>
      <c r="P646" s="19"/>
      <c r="Q646" s="19"/>
      <c r="R646" s="141"/>
      <c r="S646" s="141"/>
      <c r="T646" s="141"/>
      <c r="U646" s="141"/>
      <c r="V646" s="141"/>
      <c r="W646" s="141"/>
      <c r="X646" s="141"/>
      <c r="Y646" s="141"/>
      <c r="Z646" s="19"/>
      <c r="AA646" s="601"/>
      <c r="AB646" s="601"/>
      <c r="AC646" s="118"/>
      <c r="AD646" s="118"/>
      <c r="AE646" s="118"/>
      <c r="AF646" s="118"/>
      <c r="AG646" s="118"/>
      <c r="AH646" s="118"/>
      <c r="AI646" s="118"/>
      <c r="AJ646" s="118"/>
      <c r="AK646" s="118"/>
      <c r="AL646" s="118"/>
      <c r="AM646" s="118"/>
      <c r="AN646" s="118"/>
      <c r="AO646" s="118"/>
      <c r="AP646" s="118"/>
      <c r="AQ646" s="118"/>
      <c r="AR646" s="118"/>
      <c r="AS646" s="118"/>
      <c r="AT646" s="118"/>
      <c r="AU646" s="601"/>
      <c r="AV646" s="601"/>
      <c r="AW646" s="118"/>
      <c r="AX646" s="118"/>
      <c r="AY646" s="118"/>
      <c r="AZ646" s="118"/>
      <c r="BA646" s="118"/>
      <c r="BB646" s="19"/>
      <c r="BC646" s="19"/>
      <c r="BQ646" s="12"/>
      <c r="BR646" s="12"/>
      <c r="BS646" s="12"/>
      <c r="BV646" s="76"/>
      <c r="BW646" s="76"/>
      <c r="BX646" s="76"/>
      <c r="BY646" s="76"/>
      <c r="BZ646" s="76"/>
      <c r="CA646" s="76"/>
      <c r="CB646" s="76"/>
      <c r="CC646" s="76"/>
      <c r="CD646" s="76"/>
      <c r="CE646" s="76"/>
      <c r="CF646" s="76"/>
      <c r="CG646" s="76"/>
      <c r="CH646" s="76"/>
      <c r="CI646" s="76"/>
      <c r="CJ646" s="76"/>
      <c r="CK646" s="76"/>
      <c r="CL646" s="76"/>
      <c r="CM646" s="76"/>
      <c r="CN646" s="76"/>
      <c r="CO646" s="76"/>
      <c r="CP646" s="76"/>
      <c r="CQ646" s="76"/>
      <c r="CR646" s="76"/>
      <c r="CS646" s="76"/>
      <c r="CT646" s="76"/>
      <c r="CU646" s="76"/>
      <c r="CV646" s="76"/>
      <c r="CW646" s="76"/>
      <c r="CX646" s="76"/>
      <c r="CY646" s="76"/>
      <c r="CZ646" s="76"/>
      <c r="DA646" s="76"/>
      <c r="DB646" s="76"/>
      <c r="DC646" s="76"/>
      <c r="DD646" s="76"/>
      <c r="DE646" s="76"/>
      <c r="DF646" s="76"/>
      <c r="DG646" s="76"/>
      <c r="DH646" s="76"/>
      <c r="DI646" s="76"/>
      <c r="DJ646" s="76"/>
      <c r="DK646" s="76"/>
      <c r="DL646" s="76"/>
      <c r="DM646" s="76"/>
      <c r="DN646" s="76"/>
      <c r="DO646" s="76"/>
      <c r="DP646" s="76"/>
      <c r="DQ646" s="76"/>
      <c r="DR646" s="76"/>
      <c r="DS646" s="76"/>
      <c r="DT646" s="76"/>
      <c r="DU646" s="76"/>
      <c r="DV646" s="76"/>
      <c r="DW646" s="76"/>
      <c r="DX646" s="76"/>
      <c r="DY646" s="76"/>
      <c r="DZ646" s="76"/>
      <c r="EA646" s="76"/>
      <c r="EB646" s="76"/>
      <c r="EC646" s="76"/>
      <c r="ED646" s="76"/>
      <c r="EE646" s="76"/>
      <c r="EF646" s="76"/>
      <c r="EG646" s="76"/>
      <c r="EH646" s="76"/>
      <c r="EI646" s="76"/>
      <c r="EJ646" s="76"/>
      <c r="EK646" s="76"/>
      <c r="EL646" s="76"/>
      <c r="EM646" s="76"/>
      <c r="EN646" s="76"/>
      <c r="EO646" s="76"/>
      <c r="EP646" s="76"/>
      <c r="EQ646" s="76"/>
      <c r="ER646" s="76"/>
      <c r="ES646" s="76"/>
      <c r="ET646" s="76"/>
      <c r="EU646" s="76"/>
      <c r="EV646" s="76"/>
      <c r="EW646" s="76"/>
      <c r="EX646" s="76"/>
      <c r="EY646" s="76"/>
      <c r="EZ646" s="76"/>
      <c r="FA646" s="76"/>
      <c r="FB646" s="76"/>
      <c r="FC646" s="76"/>
      <c r="FD646" s="76"/>
      <c r="FE646" s="76"/>
      <c r="FF646" s="76"/>
      <c r="FG646" s="76"/>
      <c r="FH646" s="76"/>
      <c r="FI646" s="76"/>
      <c r="FJ646" s="76"/>
      <c r="FK646" s="76"/>
      <c r="FL646" s="76"/>
      <c r="FM646" s="76"/>
      <c r="FN646" s="76"/>
      <c r="FO646" s="76"/>
      <c r="FP646" s="76"/>
      <c r="FQ646" s="76"/>
      <c r="FR646" s="76"/>
      <c r="FS646" s="76"/>
      <c r="FT646" s="76"/>
      <c r="FU646" s="76"/>
      <c r="FV646" s="76"/>
      <c r="FW646" s="76"/>
      <c r="FX646" s="76"/>
      <c r="FY646" s="76"/>
      <c r="FZ646" s="76"/>
      <c r="GA646" s="76"/>
      <c r="GB646" s="76"/>
      <c r="GC646" s="76"/>
      <c r="GD646" s="76"/>
      <c r="GE646" s="76"/>
      <c r="GF646" s="76"/>
      <c r="GG646" s="76"/>
      <c r="GH646" s="76"/>
      <c r="GI646" s="76"/>
      <c r="GJ646" s="76"/>
      <c r="GK646" s="76"/>
      <c r="GL646" s="76"/>
      <c r="GM646" s="76"/>
      <c r="GN646" s="76"/>
      <c r="GO646" s="76"/>
      <c r="GP646" s="76"/>
      <c r="GQ646" s="76"/>
      <c r="GR646" s="76"/>
      <c r="GS646" s="76"/>
      <c r="GT646" s="76"/>
      <c r="GU646" s="76"/>
      <c r="GV646" s="76"/>
      <c r="GW646" s="76"/>
      <c r="GX646" s="76"/>
      <c r="GY646" s="76"/>
      <c r="GZ646" s="76"/>
      <c r="HA646" s="76"/>
      <c r="HB646" s="76"/>
      <c r="HC646" s="76"/>
      <c r="HD646" s="76"/>
      <c r="HE646" s="76"/>
      <c r="HF646" s="76"/>
      <c r="HG646" s="76"/>
      <c r="HH646" s="76"/>
      <c r="HI646" s="76"/>
      <c r="HJ646" s="76"/>
      <c r="HK646" s="76"/>
      <c r="HL646" s="76"/>
      <c r="HM646" s="76"/>
      <c r="HN646" s="76"/>
      <c r="HO646" s="76"/>
      <c r="HP646" s="76"/>
      <c r="HQ646" s="76"/>
      <c r="HR646" s="76"/>
      <c r="HS646" s="76"/>
      <c r="HT646" s="76"/>
      <c r="HU646" s="76"/>
      <c r="HV646" s="76"/>
      <c r="HW646" s="76"/>
      <c r="HX646" s="76"/>
      <c r="HY646" s="76"/>
      <c r="HZ646" s="76"/>
      <c r="IA646" s="76"/>
      <c r="IB646" s="76"/>
      <c r="IC646" s="76"/>
      <c r="ID646" s="76"/>
      <c r="IE646" s="76"/>
      <c r="IF646" s="76"/>
      <c r="IG646" s="76"/>
      <c r="IH646" s="76"/>
      <c r="II646" s="76"/>
      <c r="IJ646" s="76"/>
      <c r="IK646" s="76"/>
    </row>
    <row r="647" spans="1:245" s="125" customFormat="1">
      <c r="A647" s="19"/>
      <c r="B647" s="19"/>
      <c r="C647" s="19"/>
      <c r="D647" s="19"/>
      <c r="E647" s="89"/>
      <c r="F647" s="89"/>
      <c r="G647" s="19"/>
      <c r="H647" s="90"/>
      <c r="I647" s="90"/>
      <c r="J647" s="19"/>
      <c r="K647" s="19"/>
      <c r="L647" s="19"/>
      <c r="M647" s="19"/>
      <c r="N647" s="19"/>
      <c r="O647" s="19"/>
      <c r="P647" s="19"/>
      <c r="Q647" s="19"/>
      <c r="R647" s="141"/>
      <c r="S647" s="141"/>
      <c r="T647" s="141"/>
      <c r="U647" s="141"/>
      <c r="V647" s="141"/>
      <c r="W647" s="141"/>
      <c r="X647" s="141"/>
      <c r="Y647" s="141"/>
      <c r="Z647" s="19"/>
      <c r="AA647" s="601"/>
      <c r="AB647" s="601"/>
      <c r="AC647" s="118"/>
      <c r="AD647" s="118"/>
      <c r="AE647" s="118"/>
      <c r="AF647" s="118"/>
      <c r="AG647" s="118"/>
      <c r="AH647" s="118"/>
      <c r="AI647" s="118"/>
      <c r="AJ647" s="118"/>
      <c r="AK647" s="118"/>
      <c r="AL647" s="118"/>
      <c r="AM647" s="118"/>
      <c r="AN647" s="118"/>
      <c r="AO647" s="118"/>
      <c r="AP647" s="118"/>
      <c r="AQ647" s="118"/>
      <c r="AR647" s="118"/>
      <c r="AS647" s="118"/>
      <c r="AT647" s="118"/>
      <c r="AU647" s="601"/>
      <c r="AV647" s="601"/>
      <c r="AW647" s="118"/>
      <c r="AX647" s="118"/>
      <c r="AY647" s="118"/>
      <c r="AZ647" s="118"/>
      <c r="BA647" s="118"/>
      <c r="BB647" s="19"/>
      <c r="BC647" s="19"/>
      <c r="BQ647" s="12"/>
      <c r="BR647" s="12"/>
      <c r="BS647" s="12"/>
      <c r="BV647" s="76"/>
      <c r="BW647" s="76"/>
      <c r="BX647" s="76"/>
      <c r="BY647" s="76"/>
      <c r="BZ647" s="76"/>
      <c r="CA647" s="76"/>
      <c r="CB647" s="76"/>
      <c r="CC647" s="76"/>
      <c r="CD647" s="76"/>
      <c r="CE647" s="76"/>
      <c r="CF647" s="76"/>
      <c r="CG647" s="76"/>
      <c r="CH647" s="76"/>
      <c r="CI647" s="76"/>
      <c r="CJ647" s="76"/>
      <c r="CK647" s="76"/>
      <c r="CL647" s="76"/>
      <c r="CM647" s="76"/>
      <c r="CN647" s="76"/>
      <c r="CO647" s="76"/>
      <c r="CP647" s="76"/>
      <c r="CQ647" s="76"/>
      <c r="CR647" s="76"/>
      <c r="CS647" s="76"/>
      <c r="CT647" s="76"/>
      <c r="CU647" s="76"/>
      <c r="CV647" s="76"/>
      <c r="CW647" s="76"/>
      <c r="CX647" s="76"/>
      <c r="CY647" s="76"/>
      <c r="CZ647" s="76"/>
      <c r="DA647" s="76"/>
      <c r="DB647" s="76"/>
      <c r="DC647" s="76"/>
      <c r="DD647" s="76"/>
      <c r="DE647" s="76"/>
      <c r="DF647" s="76"/>
      <c r="DG647" s="76"/>
      <c r="DH647" s="76"/>
      <c r="DI647" s="76"/>
      <c r="DJ647" s="76"/>
      <c r="DK647" s="76"/>
      <c r="DL647" s="76"/>
      <c r="DM647" s="76"/>
      <c r="DN647" s="76"/>
      <c r="DO647" s="76"/>
      <c r="DP647" s="76"/>
      <c r="DQ647" s="76"/>
      <c r="DR647" s="76"/>
      <c r="DS647" s="76"/>
      <c r="DT647" s="76"/>
      <c r="DU647" s="76"/>
      <c r="DV647" s="76"/>
      <c r="DW647" s="76"/>
      <c r="DX647" s="76"/>
      <c r="DY647" s="76"/>
      <c r="DZ647" s="76"/>
      <c r="EA647" s="76"/>
      <c r="EB647" s="76"/>
      <c r="EC647" s="76"/>
      <c r="ED647" s="76"/>
      <c r="EE647" s="76"/>
      <c r="EF647" s="76"/>
      <c r="EG647" s="76"/>
      <c r="EH647" s="76"/>
      <c r="EI647" s="76"/>
      <c r="EJ647" s="76"/>
      <c r="EK647" s="76"/>
      <c r="EL647" s="76"/>
      <c r="EM647" s="76"/>
      <c r="EN647" s="76"/>
      <c r="EO647" s="76"/>
      <c r="EP647" s="76"/>
      <c r="EQ647" s="76"/>
      <c r="ER647" s="76"/>
      <c r="ES647" s="76"/>
      <c r="ET647" s="76"/>
      <c r="EU647" s="76"/>
      <c r="EV647" s="76"/>
      <c r="EW647" s="76"/>
      <c r="EX647" s="76"/>
      <c r="EY647" s="76"/>
      <c r="EZ647" s="76"/>
      <c r="FA647" s="76"/>
      <c r="FB647" s="76"/>
      <c r="FC647" s="76"/>
      <c r="FD647" s="76"/>
      <c r="FE647" s="76"/>
      <c r="FF647" s="76"/>
      <c r="FG647" s="76"/>
      <c r="FH647" s="76"/>
      <c r="FI647" s="76"/>
      <c r="FJ647" s="76"/>
      <c r="FK647" s="76"/>
      <c r="FL647" s="76"/>
      <c r="FM647" s="76"/>
      <c r="FN647" s="76"/>
      <c r="FO647" s="76"/>
      <c r="FP647" s="76"/>
      <c r="FQ647" s="76"/>
      <c r="FR647" s="76"/>
      <c r="FS647" s="76"/>
      <c r="FT647" s="76"/>
      <c r="FU647" s="76"/>
      <c r="FV647" s="76"/>
      <c r="FW647" s="76"/>
      <c r="FX647" s="76"/>
      <c r="FY647" s="76"/>
      <c r="FZ647" s="76"/>
      <c r="GA647" s="76"/>
      <c r="GB647" s="76"/>
      <c r="GC647" s="76"/>
      <c r="GD647" s="76"/>
      <c r="GE647" s="76"/>
      <c r="GF647" s="76"/>
      <c r="GG647" s="76"/>
      <c r="GH647" s="76"/>
      <c r="GI647" s="76"/>
      <c r="GJ647" s="76"/>
      <c r="GK647" s="76"/>
      <c r="GL647" s="76"/>
      <c r="GM647" s="76"/>
      <c r="GN647" s="76"/>
      <c r="GO647" s="76"/>
      <c r="GP647" s="76"/>
      <c r="GQ647" s="76"/>
      <c r="GR647" s="76"/>
      <c r="GS647" s="76"/>
      <c r="GT647" s="76"/>
      <c r="GU647" s="76"/>
      <c r="GV647" s="76"/>
      <c r="GW647" s="76"/>
      <c r="GX647" s="76"/>
      <c r="GY647" s="76"/>
      <c r="GZ647" s="76"/>
      <c r="HA647" s="76"/>
      <c r="HB647" s="76"/>
      <c r="HC647" s="76"/>
      <c r="HD647" s="76"/>
      <c r="HE647" s="76"/>
      <c r="HF647" s="76"/>
      <c r="HG647" s="76"/>
      <c r="HH647" s="76"/>
      <c r="HI647" s="76"/>
      <c r="HJ647" s="76"/>
      <c r="HK647" s="76"/>
      <c r="HL647" s="76"/>
      <c r="HM647" s="76"/>
      <c r="HN647" s="76"/>
      <c r="HO647" s="76"/>
      <c r="HP647" s="76"/>
      <c r="HQ647" s="76"/>
      <c r="HR647" s="76"/>
      <c r="HS647" s="76"/>
      <c r="HT647" s="76"/>
      <c r="HU647" s="76"/>
      <c r="HV647" s="76"/>
      <c r="HW647" s="76"/>
      <c r="HX647" s="76"/>
      <c r="HY647" s="76"/>
      <c r="HZ647" s="76"/>
      <c r="IA647" s="76"/>
      <c r="IB647" s="76"/>
      <c r="IC647" s="76"/>
      <c r="ID647" s="76"/>
      <c r="IE647" s="76"/>
      <c r="IF647" s="76"/>
      <c r="IG647" s="76"/>
      <c r="IH647" s="76"/>
      <c r="II647" s="76"/>
      <c r="IJ647" s="76"/>
      <c r="IK647" s="76"/>
    </row>
    <row r="648" spans="1:245" s="125" customFormat="1">
      <c r="A648" s="19"/>
      <c r="B648" s="19"/>
      <c r="C648" s="19"/>
      <c r="D648" s="19"/>
      <c r="E648" s="89"/>
      <c r="F648" s="89"/>
      <c r="G648" s="19"/>
      <c r="H648" s="90"/>
      <c r="I648" s="90"/>
      <c r="J648" s="19"/>
      <c r="K648" s="19"/>
      <c r="L648" s="19"/>
      <c r="M648" s="19"/>
      <c r="N648" s="19"/>
      <c r="O648" s="19"/>
      <c r="P648" s="19"/>
      <c r="Q648" s="19"/>
      <c r="R648" s="141"/>
      <c r="S648" s="141"/>
      <c r="T648" s="141"/>
      <c r="U648" s="141"/>
      <c r="V648" s="141"/>
      <c r="W648" s="141"/>
      <c r="X648" s="141"/>
      <c r="Y648" s="141"/>
      <c r="Z648" s="19"/>
      <c r="AA648" s="601"/>
      <c r="AB648" s="601"/>
      <c r="AC648" s="118"/>
      <c r="AD648" s="118"/>
      <c r="AE648" s="118"/>
      <c r="AF648" s="118"/>
      <c r="AG648" s="118"/>
      <c r="AH648" s="118"/>
      <c r="AI648" s="118"/>
      <c r="AJ648" s="118"/>
      <c r="AK648" s="118"/>
      <c r="AL648" s="118"/>
      <c r="AM648" s="118"/>
      <c r="AN648" s="118"/>
      <c r="AO648" s="118"/>
      <c r="AP648" s="118"/>
      <c r="AQ648" s="118"/>
      <c r="AR648" s="118"/>
      <c r="AS648" s="118"/>
      <c r="AT648" s="118"/>
      <c r="AU648" s="601"/>
      <c r="AV648" s="601"/>
      <c r="AW648" s="118"/>
      <c r="AX648" s="118"/>
      <c r="AY648" s="118"/>
      <c r="AZ648" s="118"/>
      <c r="BA648" s="118"/>
      <c r="BB648" s="19"/>
      <c r="BC648" s="19"/>
      <c r="BQ648" s="12"/>
      <c r="BR648" s="12"/>
      <c r="BS648" s="12"/>
      <c r="BV648" s="76"/>
      <c r="BW648" s="76"/>
      <c r="BX648" s="76"/>
      <c r="BY648" s="76"/>
      <c r="BZ648" s="76"/>
      <c r="CA648" s="76"/>
      <c r="CB648" s="76"/>
      <c r="CC648" s="76"/>
      <c r="CD648" s="76"/>
      <c r="CE648" s="76"/>
      <c r="CF648" s="76"/>
      <c r="CG648" s="76"/>
      <c r="CH648" s="76"/>
      <c r="CI648" s="76"/>
      <c r="CJ648" s="76"/>
      <c r="CK648" s="76"/>
      <c r="CL648" s="76"/>
      <c r="CM648" s="76"/>
      <c r="CN648" s="76"/>
      <c r="CO648" s="76"/>
      <c r="CP648" s="76"/>
      <c r="CQ648" s="76"/>
      <c r="CR648" s="76"/>
      <c r="CS648" s="76"/>
      <c r="CT648" s="76"/>
      <c r="CU648" s="76"/>
      <c r="CV648" s="76"/>
      <c r="CW648" s="76"/>
      <c r="CX648" s="76"/>
      <c r="CY648" s="76"/>
      <c r="CZ648" s="76"/>
      <c r="DA648" s="76"/>
      <c r="DB648" s="76"/>
      <c r="DC648" s="76"/>
      <c r="DD648" s="76"/>
      <c r="DE648" s="76"/>
      <c r="DF648" s="76"/>
      <c r="DG648" s="76"/>
      <c r="DH648" s="76"/>
      <c r="DI648" s="76"/>
      <c r="DJ648" s="76"/>
      <c r="DK648" s="76"/>
      <c r="DL648" s="76"/>
      <c r="DM648" s="76"/>
      <c r="DN648" s="76"/>
      <c r="DO648" s="76"/>
      <c r="DP648" s="76"/>
      <c r="DQ648" s="76"/>
      <c r="DR648" s="76"/>
      <c r="DS648" s="76"/>
      <c r="DT648" s="76"/>
      <c r="DU648" s="76"/>
      <c r="DV648" s="76"/>
      <c r="DW648" s="76"/>
      <c r="DX648" s="76"/>
      <c r="DY648" s="76"/>
      <c r="DZ648" s="76"/>
      <c r="EA648" s="76"/>
      <c r="EB648" s="76"/>
      <c r="EC648" s="76"/>
      <c r="ED648" s="76"/>
      <c r="EE648" s="76"/>
      <c r="EF648" s="76"/>
      <c r="EG648" s="76"/>
      <c r="EH648" s="76"/>
      <c r="EI648" s="76"/>
      <c r="EJ648" s="76"/>
      <c r="EK648" s="76"/>
      <c r="EL648" s="76"/>
      <c r="EM648" s="76"/>
      <c r="EN648" s="76"/>
      <c r="EO648" s="76"/>
      <c r="EP648" s="76"/>
      <c r="EQ648" s="76"/>
      <c r="ER648" s="76"/>
      <c r="ES648" s="76"/>
      <c r="ET648" s="76"/>
      <c r="EU648" s="76"/>
      <c r="EV648" s="76"/>
      <c r="EW648" s="76"/>
      <c r="EX648" s="76"/>
      <c r="EY648" s="76"/>
      <c r="EZ648" s="76"/>
      <c r="FA648" s="76"/>
      <c r="FB648" s="76"/>
      <c r="FC648" s="76"/>
      <c r="FD648" s="76"/>
      <c r="FE648" s="76"/>
      <c r="FF648" s="76"/>
      <c r="FG648" s="76"/>
      <c r="FH648" s="76"/>
      <c r="FI648" s="76"/>
      <c r="FJ648" s="76"/>
      <c r="FK648" s="76"/>
      <c r="FL648" s="76"/>
      <c r="FM648" s="76"/>
      <c r="FN648" s="76"/>
      <c r="FO648" s="76"/>
      <c r="FP648" s="76"/>
      <c r="FQ648" s="76"/>
      <c r="FR648" s="76"/>
      <c r="FS648" s="76"/>
      <c r="FT648" s="76"/>
      <c r="FU648" s="76"/>
      <c r="FV648" s="76"/>
      <c r="FW648" s="76"/>
      <c r="FX648" s="76"/>
      <c r="FY648" s="76"/>
      <c r="FZ648" s="76"/>
      <c r="GA648" s="76"/>
      <c r="GB648" s="76"/>
      <c r="GC648" s="76"/>
      <c r="GD648" s="76"/>
      <c r="GE648" s="76"/>
      <c r="GF648" s="76"/>
      <c r="GG648" s="76"/>
      <c r="GH648" s="76"/>
      <c r="GI648" s="76"/>
      <c r="GJ648" s="76"/>
      <c r="GK648" s="76"/>
      <c r="GL648" s="76"/>
      <c r="GM648" s="76"/>
      <c r="GN648" s="76"/>
      <c r="GO648" s="76"/>
      <c r="GP648" s="76"/>
      <c r="GQ648" s="76"/>
      <c r="GR648" s="76"/>
      <c r="GS648" s="76"/>
      <c r="GT648" s="76"/>
      <c r="GU648" s="76"/>
      <c r="GV648" s="76"/>
      <c r="GW648" s="76"/>
      <c r="GX648" s="76"/>
      <c r="GY648" s="76"/>
      <c r="GZ648" s="76"/>
      <c r="HA648" s="76"/>
      <c r="HB648" s="76"/>
      <c r="HC648" s="76"/>
      <c r="HD648" s="76"/>
      <c r="HE648" s="76"/>
      <c r="HF648" s="76"/>
      <c r="HG648" s="76"/>
      <c r="HH648" s="76"/>
      <c r="HI648" s="76"/>
      <c r="HJ648" s="76"/>
      <c r="HK648" s="76"/>
      <c r="HL648" s="76"/>
      <c r="HM648" s="76"/>
      <c r="HN648" s="76"/>
      <c r="HO648" s="76"/>
      <c r="HP648" s="76"/>
      <c r="HQ648" s="76"/>
      <c r="HR648" s="76"/>
      <c r="HS648" s="76"/>
      <c r="HT648" s="76"/>
      <c r="HU648" s="76"/>
      <c r="HV648" s="76"/>
      <c r="HW648" s="76"/>
      <c r="HX648" s="76"/>
      <c r="HY648" s="76"/>
      <c r="HZ648" s="76"/>
      <c r="IA648" s="76"/>
      <c r="IB648" s="76"/>
      <c r="IC648" s="76"/>
      <c r="ID648" s="76"/>
      <c r="IE648" s="76"/>
      <c r="IF648" s="76"/>
      <c r="IG648" s="76"/>
      <c r="IH648" s="76"/>
      <c r="II648" s="76"/>
      <c r="IJ648" s="76"/>
      <c r="IK648" s="76"/>
    </row>
    <row r="649" spans="1:245" s="125" customFormat="1">
      <c r="A649" s="19"/>
      <c r="B649" s="19"/>
      <c r="C649" s="19"/>
      <c r="D649" s="19"/>
      <c r="E649" s="89"/>
      <c r="F649" s="89"/>
      <c r="G649" s="19"/>
      <c r="H649" s="90"/>
      <c r="I649" s="90"/>
      <c r="J649" s="19"/>
      <c r="K649" s="19"/>
      <c r="L649" s="19"/>
      <c r="M649" s="19"/>
      <c r="N649" s="19"/>
      <c r="O649" s="19"/>
      <c r="P649" s="19"/>
      <c r="Q649" s="19"/>
      <c r="R649" s="141"/>
      <c r="S649" s="141"/>
      <c r="T649" s="141"/>
      <c r="U649" s="141"/>
      <c r="V649" s="141"/>
      <c r="W649" s="141"/>
      <c r="X649" s="141"/>
      <c r="Y649" s="141"/>
      <c r="Z649" s="19"/>
      <c r="AA649" s="601"/>
      <c r="AB649" s="601"/>
      <c r="AC649" s="118"/>
      <c r="AD649" s="118"/>
      <c r="AE649" s="118"/>
      <c r="AF649" s="118"/>
      <c r="AG649" s="118"/>
      <c r="AH649" s="118"/>
      <c r="AI649" s="118"/>
      <c r="AJ649" s="118"/>
      <c r="AK649" s="118"/>
      <c r="AL649" s="118"/>
      <c r="AM649" s="118"/>
      <c r="AN649" s="118"/>
      <c r="AO649" s="118"/>
      <c r="AP649" s="118"/>
      <c r="AQ649" s="118"/>
      <c r="AR649" s="118"/>
      <c r="AS649" s="118"/>
      <c r="AT649" s="118"/>
      <c r="AU649" s="601"/>
      <c r="AV649" s="601"/>
      <c r="AW649" s="118"/>
      <c r="AX649" s="118"/>
      <c r="AY649" s="118"/>
      <c r="AZ649" s="118"/>
      <c r="BA649" s="118"/>
      <c r="BB649" s="19"/>
      <c r="BC649" s="19"/>
      <c r="BQ649" s="12"/>
      <c r="BR649" s="12"/>
      <c r="BS649" s="12"/>
      <c r="BV649" s="76"/>
      <c r="BW649" s="76"/>
      <c r="BX649" s="76"/>
      <c r="BY649" s="76"/>
      <c r="BZ649" s="76"/>
      <c r="CA649" s="76"/>
      <c r="CB649" s="76"/>
      <c r="CC649" s="76"/>
      <c r="CD649" s="76"/>
      <c r="CE649" s="76"/>
      <c r="CF649" s="76"/>
      <c r="CG649" s="76"/>
      <c r="CH649" s="76"/>
      <c r="CI649" s="76"/>
      <c r="CJ649" s="76"/>
      <c r="CK649" s="76"/>
      <c r="CL649" s="76"/>
      <c r="CM649" s="76"/>
      <c r="CN649" s="76"/>
      <c r="CO649" s="76"/>
      <c r="CP649" s="76"/>
      <c r="CQ649" s="76"/>
      <c r="CR649" s="76"/>
      <c r="CS649" s="76"/>
      <c r="CT649" s="76"/>
      <c r="CU649" s="76"/>
      <c r="CV649" s="76"/>
      <c r="CW649" s="76"/>
      <c r="CX649" s="76"/>
      <c r="CY649" s="76"/>
      <c r="CZ649" s="76"/>
      <c r="DA649" s="76"/>
      <c r="DB649" s="76"/>
      <c r="DC649" s="76"/>
      <c r="DD649" s="76"/>
      <c r="DE649" s="76"/>
      <c r="DF649" s="76"/>
      <c r="DG649" s="76"/>
      <c r="DH649" s="76"/>
      <c r="DI649" s="76"/>
      <c r="DJ649" s="76"/>
      <c r="DK649" s="76"/>
      <c r="DL649" s="76"/>
      <c r="DM649" s="76"/>
      <c r="DN649" s="76"/>
      <c r="DO649" s="76"/>
      <c r="DP649" s="76"/>
      <c r="DQ649" s="76"/>
      <c r="DR649" s="76"/>
      <c r="DS649" s="76"/>
      <c r="DT649" s="76"/>
      <c r="DU649" s="76"/>
      <c r="DV649" s="76"/>
      <c r="DW649" s="76"/>
      <c r="DX649" s="76"/>
      <c r="DY649" s="76"/>
      <c r="DZ649" s="76"/>
      <c r="EA649" s="76"/>
      <c r="EB649" s="76"/>
      <c r="EC649" s="76"/>
      <c r="ED649" s="76"/>
      <c r="EE649" s="76"/>
      <c r="EF649" s="76"/>
      <c r="EG649" s="76"/>
      <c r="EH649" s="76"/>
      <c r="EI649" s="76"/>
      <c r="EJ649" s="76"/>
      <c r="EK649" s="76"/>
      <c r="EL649" s="76"/>
      <c r="EM649" s="76"/>
      <c r="EN649" s="76"/>
      <c r="EO649" s="76"/>
      <c r="EP649" s="76"/>
      <c r="EQ649" s="76"/>
      <c r="ER649" s="76"/>
      <c r="ES649" s="76"/>
      <c r="ET649" s="76"/>
      <c r="EU649" s="76"/>
      <c r="EV649" s="76"/>
      <c r="EW649" s="76"/>
      <c r="EX649" s="76"/>
      <c r="EY649" s="76"/>
      <c r="EZ649" s="76"/>
      <c r="FA649" s="76"/>
      <c r="FB649" s="76"/>
      <c r="FC649" s="76"/>
      <c r="FD649" s="76"/>
      <c r="FE649" s="76"/>
      <c r="FF649" s="76"/>
      <c r="FG649" s="76"/>
      <c r="FH649" s="76"/>
      <c r="FI649" s="76"/>
      <c r="FJ649" s="76"/>
      <c r="FK649" s="76"/>
      <c r="FL649" s="76"/>
      <c r="FM649" s="76"/>
      <c r="FN649" s="76"/>
      <c r="FO649" s="76"/>
      <c r="FP649" s="76"/>
      <c r="FQ649" s="76"/>
      <c r="FR649" s="76"/>
      <c r="FS649" s="76"/>
      <c r="FT649" s="76"/>
      <c r="FU649" s="76"/>
      <c r="FV649" s="76"/>
      <c r="FW649" s="76"/>
      <c r="FX649" s="76"/>
      <c r="FY649" s="76"/>
      <c r="FZ649" s="76"/>
      <c r="GA649" s="76"/>
      <c r="GB649" s="76"/>
      <c r="GC649" s="76"/>
      <c r="GD649" s="76"/>
      <c r="GE649" s="76"/>
      <c r="GF649" s="76"/>
      <c r="GG649" s="76"/>
      <c r="GH649" s="76"/>
      <c r="GI649" s="76"/>
      <c r="GJ649" s="76"/>
      <c r="GK649" s="76"/>
      <c r="GL649" s="76"/>
      <c r="GM649" s="76"/>
      <c r="GN649" s="76"/>
      <c r="GO649" s="76"/>
      <c r="GP649" s="76"/>
      <c r="GQ649" s="76"/>
      <c r="GR649" s="76"/>
      <c r="GS649" s="76"/>
      <c r="GT649" s="76"/>
      <c r="GU649" s="76"/>
      <c r="GV649" s="76"/>
      <c r="GW649" s="76"/>
      <c r="GX649" s="76"/>
      <c r="GY649" s="76"/>
      <c r="GZ649" s="76"/>
      <c r="HA649" s="76"/>
      <c r="HB649" s="76"/>
      <c r="HC649" s="76"/>
      <c r="HD649" s="76"/>
      <c r="HE649" s="76"/>
      <c r="HF649" s="76"/>
      <c r="HG649" s="76"/>
      <c r="HH649" s="76"/>
      <c r="HI649" s="76"/>
      <c r="HJ649" s="76"/>
      <c r="HK649" s="76"/>
      <c r="HL649" s="76"/>
      <c r="HM649" s="76"/>
      <c r="HN649" s="76"/>
      <c r="HO649" s="76"/>
      <c r="HP649" s="76"/>
      <c r="HQ649" s="76"/>
      <c r="HR649" s="76"/>
      <c r="HS649" s="76"/>
      <c r="HT649" s="76"/>
      <c r="HU649" s="76"/>
      <c r="HV649" s="76"/>
      <c r="HW649" s="76"/>
      <c r="HX649" s="76"/>
      <c r="HY649" s="76"/>
      <c r="HZ649" s="76"/>
      <c r="IA649" s="76"/>
      <c r="IB649" s="76"/>
      <c r="IC649" s="76"/>
      <c r="ID649" s="76"/>
      <c r="IE649" s="76"/>
      <c r="IF649" s="76"/>
      <c r="IG649" s="76"/>
      <c r="IH649" s="76"/>
      <c r="II649" s="76"/>
      <c r="IJ649" s="76"/>
      <c r="IK649" s="76"/>
    </row>
    <row r="650" spans="1:245" s="125" customFormat="1">
      <c r="A650" s="19"/>
      <c r="B650" s="19"/>
      <c r="C650" s="19"/>
      <c r="D650" s="19"/>
      <c r="E650" s="89"/>
      <c r="F650" s="89"/>
      <c r="G650" s="19"/>
      <c r="H650" s="90"/>
      <c r="I650" s="90"/>
      <c r="J650" s="19"/>
      <c r="K650" s="19"/>
      <c r="L650" s="19"/>
      <c r="M650" s="19"/>
      <c r="N650" s="19"/>
      <c r="O650" s="19"/>
      <c r="P650" s="19"/>
      <c r="Q650" s="19"/>
      <c r="R650" s="141"/>
      <c r="S650" s="141"/>
      <c r="T650" s="141"/>
      <c r="U650" s="141"/>
      <c r="V650" s="141"/>
      <c r="W650" s="141"/>
      <c r="X650" s="141"/>
      <c r="Y650" s="141"/>
      <c r="Z650" s="19"/>
      <c r="AA650" s="601"/>
      <c r="AB650" s="601"/>
      <c r="AC650" s="118"/>
      <c r="AD650" s="118"/>
      <c r="AE650" s="118"/>
      <c r="AF650" s="118"/>
      <c r="AG650" s="118"/>
      <c r="AH650" s="118"/>
      <c r="AI650" s="118"/>
      <c r="AJ650" s="118"/>
      <c r="AK650" s="118"/>
      <c r="AL650" s="118"/>
      <c r="AM650" s="118"/>
      <c r="AN650" s="118"/>
      <c r="AO650" s="118"/>
      <c r="AP650" s="118"/>
      <c r="AQ650" s="118"/>
      <c r="AR650" s="118"/>
      <c r="AS650" s="118"/>
      <c r="AT650" s="118"/>
      <c r="AU650" s="601"/>
      <c r="AV650" s="601"/>
      <c r="AW650" s="118"/>
      <c r="AX650" s="118"/>
      <c r="AY650" s="118"/>
      <c r="AZ650" s="118"/>
      <c r="BA650" s="118"/>
      <c r="BB650" s="19"/>
      <c r="BC650" s="19"/>
      <c r="BQ650" s="12"/>
      <c r="BR650" s="12"/>
      <c r="BS650" s="12"/>
      <c r="BV650" s="76"/>
      <c r="BW650" s="76"/>
      <c r="BX650" s="76"/>
      <c r="BY650" s="76"/>
      <c r="BZ650" s="76"/>
      <c r="CA650" s="76"/>
      <c r="CB650" s="76"/>
      <c r="CC650" s="76"/>
      <c r="CD650" s="76"/>
      <c r="CE650" s="76"/>
      <c r="CF650" s="76"/>
      <c r="CG650" s="76"/>
      <c r="CH650" s="76"/>
      <c r="CI650" s="76"/>
      <c r="CJ650" s="76"/>
      <c r="CK650" s="76"/>
      <c r="CL650" s="76"/>
      <c r="CM650" s="76"/>
      <c r="CN650" s="76"/>
      <c r="CO650" s="76"/>
      <c r="CP650" s="76"/>
      <c r="CQ650" s="76"/>
      <c r="CR650" s="76"/>
      <c r="CS650" s="76"/>
      <c r="CT650" s="76"/>
      <c r="CU650" s="76"/>
      <c r="CV650" s="76"/>
      <c r="CW650" s="76"/>
      <c r="CX650" s="76"/>
      <c r="CY650" s="76"/>
      <c r="CZ650" s="76"/>
      <c r="DA650" s="76"/>
      <c r="DB650" s="76"/>
      <c r="DC650" s="76"/>
      <c r="DD650" s="76"/>
      <c r="DE650" s="76"/>
      <c r="DF650" s="76"/>
      <c r="DG650" s="76"/>
      <c r="DH650" s="76"/>
      <c r="DI650" s="76"/>
      <c r="DJ650" s="76"/>
      <c r="DK650" s="76"/>
      <c r="DL650" s="76"/>
      <c r="DM650" s="76"/>
      <c r="DN650" s="76"/>
      <c r="DO650" s="76"/>
      <c r="DP650" s="76"/>
      <c r="DQ650" s="76"/>
      <c r="DR650" s="76"/>
      <c r="DS650" s="76"/>
      <c r="DT650" s="76"/>
      <c r="DU650" s="76"/>
      <c r="DV650" s="76"/>
      <c r="DW650" s="76"/>
      <c r="DX650" s="76"/>
      <c r="DY650" s="76"/>
      <c r="DZ650" s="76"/>
      <c r="EA650" s="76"/>
      <c r="EB650" s="76"/>
      <c r="EC650" s="76"/>
      <c r="ED650" s="76"/>
      <c r="EE650" s="76"/>
      <c r="EF650" s="76"/>
      <c r="EG650" s="76"/>
      <c r="EH650" s="76"/>
      <c r="EI650" s="76"/>
      <c r="EJ650" s="76"/>
      <c r="EK650" s="76"/>
      <c r="EL650" s="76"/>
      <c r="EM650" s="76"/>
      <c r="EN650" s="76"/>
      <c r="EO650" s="76"/>
      <c r="EP650" s="76"/>
      <c r="EQ650" s="76"/>
      <c r="ER650" s="76"/>
      <c r="ES650" s="76"/>
      <c r="ET650" s="76"/>
      <c r="EU650" s="76"/>
      <c r="EV650" s="76"/>
      <c r="EW650" s="76"/>
      <c r="EX650" s="76"/>
      <c r="EY650" s="76"/>
      <c r="EZ650" s="76"/>
      <c r="FA650" s="76"/>
      <c r="FB650" s="76"/>
      <c r="FC650" s="76"/>
      <c r="FD650" s="76"/>
      <c r="FE650" s="76"/>
      <c r="FF650" s="76"/>
      <c r="FG650" s="76"/>
      <c r="FH650" s="76"/>
      <c r="FI650" s="76"/>
      <c r="FJ650" s="76"/>
      <c r="FK650" s="76"/>
      <c r="FL650" s="76"/>
      <c r="FM650" s="76"/>
      <c r="FN650" s="76"/>
      <c r="FO650" s="76"/>
      <c r="FP650" s="76"/>
      <c r="FQ650" s="76"/>
      <c r="FR650" s="76"/>
      <c r="FS650" s="76"/>
      <c r="FT650" s="76"/>
      <c r="FU650" s="76"/>
      <c r="FV650" s="76"/>
      <c r="FW650" s="76"/>
      <c r="FX650" s="76"/>
      <c r="FY650" s="76"/>
      <c r="FZ650" s="76"/>
      <c r="GA650" s="76"/>
      <c r="GB650" s="76"/>
      <c r="GC650" s="76"/>
      <c r="GD650" s="76"/>
      <c r="GE650" s="76"/>
      <c r="GF650" s="76"/>
      <c r="GG650" s="76"/>
      <c r="GH650" s="76"/>
      <c r="GI650" s="76"/>
      <c r="GJ650" s="76"/>
      <c r="GK650" s="76"/>
      <c r="GL650" s="76"/>
      <c r="GM650" s="76"/>
      <c r="GN650" s="76"/>
      <c r="GO650" s="76"/>
      <c r="GP650" s="76"/>
      <c r="GQ650" s="76"/>
      <c r="GR650" s="76"/>
      <c r="GS650" s="76"/>
      <c r="GT650" s="76"/>
      <c r="GU650" s="76"/>
      <c r="GV650" s="76"/>
      <c r="GW650" s="76"/>
      <c r="GX650" s="76"/>
      <c r="GY650" s="76"/>
      <c r="GZ650" s="76"/>
      <c r="HA650" s="76"/>
      <c r="HB650" s="76"/>
      <c r="HC650" s="76"/>
      <c r="HD650" s="76"/>
      <c r="HE650" s="76"/>
      <c r="HF650" s="76"/>
      <c r="HG650" s="76"/>
      <c r="HH650" s="76"/>
      <c r="HI650" s="76"/>
      <c r="HJ650" s="76"/>
      <c r="HK650" s="76"/>
      <c r="HL650" s="76"/>
      <c r="HM650" s="76"/>
      <c r="HN650" s="76"/>
      <c r="HO650" s="76"/>
      <c r="HP650" s="76"/>
      <c r="HQ650" s="76"/>
      <c r="HR650" s="76"/>
      <c r="HS650" s="76"/>
      <c r="HT650" s="76"/>
      <c r="HU650" s="76"/>
      <c r="HV650" s="76"/>
      <c r="HW650" s="76"/>
      <c r="HX650" s="76"/>
      <c r="HY650" s="76"/>
      <c r="HZ650" s="76"/>
      <c r="IA650" s="76"/>
      <c r="IB650" s="76"/>
      <c r="IC650" s="76"/>
      <c r="ID650" s="76"/>
      <c r="IE650" s="76"/>
      <c r="IF650" s="76"/>
      <c r="IG650" s="76"/>
      <c r="IH650" s="76"/>
      <c r="II650" s="76"/>
      <c r="IJ650" s="76"/>
      <c r="IK650" s="76"/>
    </row>
    <row r="651" spans="1:245" s="125" customFormat="1">
      <c r="A651" s="19"/>
      <c r="B651" s="19"/>
      <c r="C651" s="19"/>
      <c r="D651" s="19"/>
      <c r="E651" s="89"/>
      <c r="F651" s="89"/>
      <c r="G651" s="19"/>
      <c r="H651" s="90"/>
      <c r="I651" s="90"/>
      <c r="J651" s="19"/>
      <c r="K651" s="19"/>
      <c r="L651" s="19"/>
      <c r="M651" s="19"/>
      <c r="N651" s="19"/>
      <c r="O651" s="19"/>
      <c r="P651" s="19"/>
      <c r="Q651" s="19"/>
      <c r="R651" s="141"/>
      <c r="S651" s="141"/>
      <c r="T651" s="141"/>
      <c r="U651" s="141"/>
      <c r="V651" s="141"/>
      <c r="W651" s="141"/>
      <c r="X651" s="141"/>
      <c r="Y651" s="141"/>
      <c r="Z651" s="19"/>
      <c r="AA651" s="601"/>
      <c r="AB651" s="601"/>
      <c r="AC651" s="118"/>
      <c r="AD651" s="118"/>
      <c r="AE651" s="118"/>
      <c r="AF651" s="118"/>
      <c r="AG651" s="118"/>
      <c r="AH651" s="118"/>
      <c r="AI651" s="118"/>
      <c r="AJ651" s="118"/>
      <c r="AK651" s="118"/>
      <c r="AL651" s="118"/>
      <c r="AM651" s="118"/>
      <c r="AN651" s="118"/>
      <c r="AO651" s="118"/>
      <c r="AP651" s="118"/>
      <c r="AQ651" s="118"/>
      <c r="AR651" s="118"/>
      <c r="AS651" s="118"/>
      <c r="AT651" s="118"/>
      <c r="AU651" s="601"/>
      <c r="AV651" s="601"/>
      <c r="AW651" s="118"/>
      <c r="AX651" s="118"/>
      <c r="AY651" s="118"/>
      <c r="AZ651" s="118"/>
      <c r="BA651" s="118"/>
      <c r="BB651" s="19"/>
      <c r="BC651" s="19"/>
      <c r="BQ651" s="12"/>
      <c r="BR651" s="12"/>
      <c r="BS651" s="12"/>
      <c r="BV651" s="76"/>
      <c r="BW651" s="76"/>
      <c r="BX651" s="76"/>
      <c r="BY651" s="76"/>
      <c r="BZ651" s="76"/>
      <c r="CA651" s="76"/>
      <c r="CB651" s="76"/>
      <c r="CC651" s="76"/>
      <c r="CD651" s="76"/>
      <c r="CE651" s="76"/>
      <c r="CF651" s="76"/>
      <c r="CG651" s="76"/>
      <c r="CH651" s="76"/>
      <c r="CI651" s="76"/>
      <c r="CJ651" s="76"/>
      <c r="CK651" s="76"/>
      <c r="CL651" s="76"/>
      <c r="CM651" s="76"/>
      <c r="CN651" s="76"/>
      <c r="CO651" s="76"/>
      <c r="CP651" s="76"/>
      <c r="CQ651" s="76"/>
      <c r="CR651" s="76"/>
      <c r="CS651" s="76"/>
      <c r="CT651" s="76"/>
      <c r="CU651" s="76"/>
      <c r="CV651" s="76"/>
      <c r="CW651" s="76"/>
      <c r="CX651" s="76"/>
      <c r="CY651" s="76"/>
      <c r="CZ651" s="76"/>
      <c r="DA651" s="76"/>
      <c r="DB651" s="76"/>
      <c r="DC651" s="76"/>
      <c r="DD651" s="76"/>
      <c r="DE651" s="76"/>
      <c r="DF651" s="76"/>
      <c r="DG651" s="76"/>
      <c r="DH651" s="76"/>
      <c r="DI651" s="76"/>
      <c r="DJ651" s="76"/>
      <c r="DK651" s="76"/>
      <c r="DL651" s="76"/>
      <c r="DM651" s="76"/>
      <c r="DN651" s="76"/>
      <c r="DO651" s="76"/>
      <c r="DP651" s="76"/>
      <c r="DQ651" s="76"/>
      <c r="DR651" s="76"/>
      <c r="DS651" s="76"/>
      <c r="DT651" s="76"/>
      <c r="DU651" s="76"/>
      <c r="DV651" s="76"/>
      <c r="DW651" s="76"/>
      <c r="DX651" s="76"/>
      <c r="DY651" s="76"/>
      <c r="DZ651" s="76"/>
      <c r="EA651" s="76"/>
      <c r="EB651" s="76"/>
      <c r="EC651" s="76"/>
      <c r="ED651" s="76"/>
      <c r="EE651" s="76"/>
      <c r="EF651" s="76"/>
      <c r="EG651" s="76"/>
      <c r="EH651" s="76"/>
      <c r="EI651" s="76"/>
      <c r="EJ651" s="76"/>
      <c r="EK651" s="76"/>
      <c r="EL651" s="76"/>
      <c r="EM651" s="76"/>
      <c r="EN651" s="76"/>
      <c r="EO651" s="76"/>
      <c r="EP651" s="76"/>
      <c r="EQ651" s="76"/>
      <c r="ER651" s="76"/>
      <c r="ES651" s="76"/>
      <c r="ET651" s="76"/>
      <c r="EU651" s="76"/>
      <c r="EV651" s="76"/>
      <c r="EW651" s="76"/>
      <c r="EX651" s="76"/>
      <c r="EY651" s="76"/>
      <c r="EZ651" s="76"/>
      <c r="FA651" s="76"/>
      <c r="FB651" s="76"/>
      <c r="FC651" s="76"/>
      <c r="FD651" s="76"/>
      <c r="FE651" s="76"/>
      <c r="FF651" s="76"/>
      <c r="FG651" s="76"/>
      <c r="FH651" s="76"/>
      <c r="FI651" s="76"/>
      <c r="FJ651" s="76"/>
      <c r="FK651" s="76"/>
      <c r="FL651" s="76"/>
      <c r="FM651" s="76"/>
      <c r="FN651" s="76"/>
      <c r="FO651" s="76"/>
      <c r="FP651" s="76"/>
      <c r="FQ651" s="76"/>
      <c r="FR651" s="76"/>
      <c r="FS651" s="76"/>
      <c r="FT651" s="76"/>
      <c r="FU651" s="76"/>
      <c r="FV651" s="76"/>
      <c r="FW651" s="76"/>
      <c r="FX651" s="76"/>
      <c r="FY651" s="76"/>
      <c r="FZ651" s="76"/>
      <c r="GA651" s="76"/>
      <c r="GB651" s="76"/>
      <c r="GC651" s="76"/>
      <c r="GD651" s="76"/>
      <c r="GE651" s="76"/>
      <c r="GF651" s="76"/>
      <c r="GG651" s="76"/>
      <c r="GH651" s="76"/>
      <c r="GI651" s="76"/>
      <c r="GJ651" s="76"/>
      <c r="GK651" s="76"/>
      <c r="GL651" s="76"/>
      <c r="GM651" s="76"/>
      <c r="GN651" s="76"/>
      <c r="GO651" s="76"/>
      <c r="GP651" s="76"/>
      <c r="GQ651" s="76"/>
      <c r="GR651" s="76"/>
      <c r="GS651" s="76"/>
      <c r="GT651" s="76"/>
      <c r="GU651" s="76"/>
      <c r="GV651" s="76"/>
      <c r="GW651" s="76"/>
      <c r="GX651" s="76"/>
      <c r="GY651" s="76"/>
      <c r="GZ651" s="76"/>
      <c r="HA651" s="76"/>
      <c r="HB651" s="76"/>
      <c r="HC651" s="76"/>
      <c r="HD651" s="76"/>
      <c r="HE651" s="76"/>
      <c r="HF651" s="76"/>
      <c r="HG651" s="76"/>
      <c r="HH651" s="76"/>
      <c r="HI651" s="76"/>
      <c r="HJ651" s="76"/>
      <c r="HK651" s="76"/>
      <c r="HL651" s="76"/>
      <c r="HM651" s="76"/>
      <c r="HN651" s="76"/>
      <c r="HO651" s="76"/>
      <c r="HP651" s="76"/>
      <c r="HQ651" s="76"/>
      <c r="HR651" s="76"/>
      <c r="HS651" s="76"/>
      <c r="HT651" s="76"/>
      <c r="HU651" s="76"/>
      <c r="HV651" s="76"/>
      <c r="HW651" s="76"/>
      <c r="HX651" s="76"/>
      <c r="HY651" s="76"/>
      <c r="HZ651" s="76"/>
      <c r="IA651" s="76"/>
      <c r="IB651" s="76"/>
      <c r="IC651" s="76"/>
      <c r="ID651" s="76"/>
      <c r="IE651" s="76"/>
      <c r="IF651" s="76"/>
      <c r="IG651" s="76"/>
      <c r="IH651" s="76"/>
      <c r="II651" s="76"/>
      <c r="IJ651" s="76"/>
      <c r="IK651" s="76"/>
    </row>
    <row r="652" spans="1:245" s="125" customFormat="1">
      <c r="A652" s="19"/>
      <c r="B652" s="19"/>
      <c r="C652" s="19"/>
      <c r="D652" s="19"/>
      <c r="E652" s="89"/>
      <c r="F652" s="89"/>
      <c r="G652" s="19"/>
      <c r="H652" s="90"/>
      <c r="I652" s="90"/>
      <c r="J652" s="19"/>
      <c r="K652" s="19"/>
      <c r="L652" s="19"/>
      <c r="M652" s="19"/>
      <c r="N652" s="19"/>
      <c r="O652" s="19"/>
      <c r="P652" s="19"/>
      <c r="Q652" s="19"/>
      <c r="R652" s="141"/>
      <c r="S652" s="141"/>
      <c r="T652" s="141"/>
      <c r="U652" s="141"/>
      <c r="V652" s="141"/>
      <c r="W652" s="141"/>
      <c r="X652" s="141"/>
      <c r="Y652" s="141"/>
      <c r="Z652" s="19"/>
      <c r="AA652" s="601"/>
      <c r="AB652" s="601"/>
      <c r="AC652" s="118"/>
      <c r="AD652" s="118"/>
      <c r="AE652" s="118"/>
      <c r="AF652" s="118"/>
      <c r="AG652" s="118"/>
      <c r="AH652" s="118"/>
      <c r="AI652" s="118"/>
      <c r="AJ652" s="118"/>
      <c r="AK652" s="118"/>
      <c r="AL652" s="118"/>
      <c r="AM652" s="118"/>
      <c r="AN652" s="118"/>
      <c r="AO652" s="118"/>
      <c r="AP652" s="118"/>
      <c r="AQ652" s="118"/>
      <c r="AR652" s="118"/>
      <c r="AS652" s="118"/>
      <c r="AT652" s="118"/>
      <c r="AU652" s="601"/>
      <c r="AV652" s="601"/>
      <c r="AW652" s="118"/>
      <c r="AX652" s="118"/>
      <c r="AY652" s="118"/>
      <c r="AZ652" s="118"/>
      <c r="BA652" s="118"/>
      <c r="BB652" s="19"/>
      <c r="BC652" s="19"/>
      <c r="BQ652" s="12"/>
      <c r="BR652" s="12"/>
      <c r="BS652" s="12"/>
      <c r="BV652" s="76"/>
      <c r="BW652" s="76"/>
      <c r="BX652" s="76"/>
      <c r="BY652" s="76"/>
      <c r="BZ652" s="76"/>
      <c r="CA652" s="76"/>
      <c r="CB652" s="76"/>
      <c r="CC652" s="76"/>
      <c r="CD652" s="76"/>
      <c r="CE652" s="76"/>
      <c r="CF652" s="76"/>
      <c r="CG652" s="76"/>
      <c r="CH652" s="76"/>
      <c r="CI652" s="76"/>
      <c r="CJ652" s="76"/>
      <c r="CK652" s="76"/>
      <c r="CL652" s="76"/>
      <c r="CM652" s="76"/>
      <c r="CN652" s="76"/>
      <c r="CO652" s="76"/>
      <c r="CP652" s="76"/>
      <c r="CQ652" s="76"/>
      <c r="CR652" s="76"/>
      <c r="CS652" s="76"/>
      <c r="CT652" s="76"/>
      <c r="CU652" s="76"/>
      <c r="CV652" s="76"/>
      <c r="CW652" s="76"/>
      <c r="CX652" s="76"/>
      <c r="CY652" s="76"/>
      <c r="CZ652" s="76"/>
      <c r="DA652" s="76"/>
      <c r="DB652" s="76"/>
      <c r="DC652" s="76"/>
      <c r="DD652" s="76"/>
      <c r="DE652" s="76"/>
      <c r="DF652" s="76"/>
      <c r="DG652" s="76"/>
      <c r="DH652" s="76"/>
      <c r="DI652" s="76"/>
      <c r="DJ652" s="76"/>
      <c r="DK652" s="76"/>
      <c r="DL652" s="76"/>
      <c r="DM652" s="76"/>
      <c r="DN652" s="76"/>
      <c r="DO652" s="76"/>
      <c r="DP652" s="76"/>
      <c r="DQ652" s="76"/>
      <c r="DR652" s="76"/>
      <c r="DS652" s="76"/>
      <c r="DT652" s="76"/>
      <c r="DU652" s="76"/>
      <c r="DV652" s="76"/>
      <c r="DW652" s="76"/>
      <c r="DX652" s="76"/>
      <c r="DY652" s="76"/>
      <c r="DZ652" s="76"/>
      <c r="EA652" s="76"/>
      <c r="EB652" s="76"/>
      <c r="EC652" s="76"/>
      <c r="ED652" s="76"/>
      <c r="EE652" s="76"/>
      <c r="EF652" s="76"/>
      <c r="EG652" s="76"/>
      <c r="EH652" s="76"/>
      <c r="EI652" s="76"/>
      <c r="EJ652" s="76"/>
      <c r="EK652" s="76"/>
      <c r="EL652" s="76"/>
      <c r="EM652" s="76"/>
      <c r="EN652" s="76"/>
      <c r="EO652" s="76"/>
      <c r="EP652" s="76"/>
      <c r="EQ652" s="76"/>
      <c r="ER652" s="76"/>
      <c r="ES652" s="76"/>
      <c r="ET652" s="76"/>
      <c r="EU652" s="76"/>
      <c r="EV652" s="76"/>
      <c r="EW652" s="76"/>
      <c r="EX652" s="76"/>
      <c r="EY652" s="76"/>
      <c r="EZ652" s="76"/>
      <c r="FA652" s="76"/>
      <c r="FB652" s="76"/>
      <c r="FC652" s="76"/>
      <c r="FD652" s="76"/>
      <c r="FE652" s="76"/>
      <c r="FF652" s="76"/>
      <c r="FG652" s="76"/>
      <c r="FH652" s="76"/>
      <c r="FI652" s="76"/>
      <c r="FJ652" s="76"/>
      <c r="FK652" s="76"/>
      <c r="FL652" s="76"/>
      <c r="FM652" s="76"/>
      <c r="FN652" s="76"/>
      <c r="FO652" s="76"/>
      <c r="FP652" s="76"/>
      <c r="FQ652" s="76"/>
      <c r="FR652" s="76"/>
      <c r="FS652" s="76"/>
      <c r="FT652" s="76"/>
      <c r="FU652" s="76"/>
      <c r="FV652" s="76"/>
      <c r="FW652" s="76"/>
      <c r="FX652" s="76"/>
      <c r="FY652" s="76"/>
      <c r="FZ652" s="76"/>
      <c r="GA652" s="76"/>
      <c r="GB652" s="76"/>
      <c r="GC652" s="76"/>
      <c r="GD652" s="76"/>
      <c r="GE652" s="76"/>
      <c r="GF652" s="76"/>
      <c r="GG652" s="76"/>
      <c r="GH652" s="76"/>
      <c r="GI652" s="76"/>
      <c r="GJ652" s="76"/>
      <c r="GK652" s="76"/>
      <c r="GL652" s="76"/>
      <c r="GM652" s="76"/>
      <c r="GN652" s="76"/>
      <c r="GO652" s="76"/>
      <c r="GP652" s="76"/>
      <c r="GQ652" s="76"/>
      <c r="GR652" s="76"/>
      <c r="GS652" s="76"/>
      <c r="GT652" s="76"/>
      <c r="GU652" s="76"/>
      <c r="GV652" s="76"/>
      <c r="GW652" s="76"/>
      <c r="GX652" s="76"/>
      <c r="GY652" s="76"/>
      <c r="GZ652" s="76"/>
      <c r="HA652" s="76"/>
      <c r="HB652" s="76"/>
      <c r="HC652" s="76"/>
      <c r="HD652" s="76"/>
      <c r="HE652" s="76"/>
      <c r="HF652" s="76"/>
      <c r="HG652" s="76"/>
      <c r="HH652" s="76"/>
      <c r="HI652" s="76"/>
      <c r="HJ652" s="76"/>
      <c r="HK652" s="76"/>
      <c r="HL652" s="76"/>
      <c r="HM652" s="76"/>
      <c r="HN652" s="76"/>
      <c r="HO652" s="76"/>
      <c r="HP652" s="76"/>
      <c r="HQ652" s="76"/>
      <c r="HR652" s="76"/>
      <c r="HS652" s="76"/>
      <c r="HT652" s="76"/>
      <c r="HU652" s="76"/>
      <c r="HV652" s="76"/>
      <c r="HW652" s="76"/>
      <c r="HX652" s="76"/>
      <c r="HY652" s="76"/>
      <c r="HZ652" s="76"/>
      <c r="IA652" s="76"/>
      <c r="IB652" s="76"/>
      <c r="IC652" s="76"/>
      <c r="ID652" s="76"/>
      <c r="IE652" s="76"/>
      <c r="IF652" s="76"/>
      <c r="IG652" s="76"/>
      <c r="IH652" s="76"/>
      <c r="II652" s="76"/>
      <c r="IJ652" s="76"/>
      <c r="IK652" s="76"/>
    </row>
    <row r="653" spans="1:245" s="125" customFormat="1">
      <c r="A653" s="19"/>
      <c r="B653" s="19"/>
      <c r="C653" s="19"/>
      <c r="D653" s="19"/>
      <c r="E653" s="89"/>
      <c r="F653" s="89"/>
      <c r="G653" s="19"/>
      <c r="H653" s="90"/>
      <c r="I653" s="90"/>
      <c r="J653" s="19"/>
      <c r="K653" s="19"/>
      <c r="L653" s="19"/>
      <c r="M653" s="19"/>
      <c r="N653" s="19"/>
      <c r="O653" s="19"/>
      <c r="P653" s="19"/>
      <c r="Q653" s="19"/>
      <c r="R653" s="141"/>
      <c r="S653" s="141"/>
      <c r="T653" s="141"/>
      <c r="U653" s="141"/>
      <c r="V653" s="141"/>
      <c r="W653" s="141"/>
      <c r="X653" s="141"/>
      <c r="Y653" s="141"/>
      <c r="Z653" s="19"/>
      <c r="AA653" s="601"/>
      <c r="AB653" s="601"/>
      <c r="AC653" s="118"/>
      <c r="AD653" s="118"/>
      <c r="AE653" s="118"/>
      <c r="AF653" s="118"/>
      <c r="AG653" s="118"/>
      <c r="AH653" s="118"/>
      <c r="AI653" s="118"/>
      <c r="AJ653" s="118"/>
      <c r="AK653" s="118"/>
      <c r="AL653" s="118"/>
      <c r="AM653" s="118"/>
      <c r="AN653" s="118"/>
      <c r="AO653" s="118"/>
      <c r="AP653" s="118"/>
      <c r="AQ653" s="118"/>
      <c r="AR653" s="118"/>
      <c r="AS653" s="118"/>
      <c r="AT653" s="118"/>
      <c r="AU653" s="601"/>
      <c r="AV653" s="601"/>
      <c r="AW653" s="118"/>
      <c r="AX653" s="118"/>
      <c r="AY653" s="118"/>
      <c r="AZ653" s="118"/>
      <c r="BA653" s="118"/>
      <c r="BB653" s="19"/>
      <c r="BC653" s="19"/>
      <c r="BQ653" s="12"/>
      <c r="BR653" s="12"/>
      <c r="BS653" s="12"/>
      <c r="BV653" s="76"/>
      <c r="BW653" s="76"/>
      <c r="BX653" s="76"/>
      <c r="BY653" s="76"/>
      <c r="BZ653" s="76"/>
      <c r="CA653" s="76"/>
      <c r="CB653" s="76"/>
      <c r="CC653" s="76"/>
      <c r="CD653" s="76"/>
      <c r="CE653" s="76"/>
      <c r="CF653" s="76"/>
      <c r="CG653" s="76"/>
      <c r="CH653" s="76"/>
      <c r="CI653" s="76"/>
      <c r="CJ653" s="76"/>
      <c r="CK653" s="76"/>
      <c r="CL653" s="76"/>
      <c r="CM653" s="76"/>
      <c r="CN653" s="76"/>
      <c r="CO653" s="76"/>
      <c r="CP653" s="76"/>
      <c r="CQ653" s="76"/>
      <c r="CR653" s="76"/>
      <c r="CS653" s="76"/>
      <c r="CT653" s="76"/>
      <c r="CU653" s="76"/>
      <c r="CV653" s="76"/>
      <c r="CW653" s="76"/>
      <c r="CX653" s="76"/>
      <c r="CY653" s="76"/>
      <c r="CZ653" s="76"/>
      <c r="DA653" s="76"/>
      <c r="DB653" s="76"/>
      <c r="DC653" s="76"/>
      <c r="DD653" s="76"/>
      <c r="DE653" s="76"/>
      <c r="DF653" s="76"/>
      <c r="DG653" s="76"/>
      <c r="DH653" s="76"/>
      <c r="DI653" s="76"/>
      <c r="DJ653" s="76"/>
      <c r="DK653" s="76"/>
      <c r="DL653" s="76"/>
      <c r="DM653" s="76"/>
      <c r="DN653" s="76"/>
      <c r="DO653" s="76"/>
      <c r="DP653" s="76"/>
      <c r="DQ653" s="76"/>
      <c r="DR653" s="76"/>
      <c r="DS653" s="76"/>
      <c r="DT653" s="76"/>
      <c r="DU653" s="76"/>
      <c r="DV653" s="76"/>
      <c r="DW653" s="76"/>
      <c r="DX653" s="76"/>
      <c r="DY653" s="76"/>
      <c r="DZ653" s="76"/>
      <c r="EA653" s="76"/>
      <c r="EB653" s="76"/>
      <c r="EC653" s="76"/>
      <c r="ED653" s="76"/>
      <c r="EE653" s="76"/>
      <c r="EF653" s="76"/>
      <c r="EG653" s="76"/>
      <c r="EH653" s="76"/>
      <c r="EI653" s="76"/>
      <c r="EJ653" s="76"/>
      <c r="EK653" s="76"/>
      <c r="EL653" s="76"/>
      <c r="EM653" s="76"/>
      <c r="EN653" s="76"/>
      <c r="EO653" s="76"/>
      <c r="EP653" s="76"/>
      <c r="EQ653" s="76"/>
      <c r="ER653" s="76"/>
      <c r="ES653" s="76"/>
      <c r="ET653" s="76"/>
      <c r="EU653" s="76"/>
      <c r="EV653" s="76"/>
      <c r="EW653" s="76"/>
      <c r="EX653" s="76"/>
      <c r="EY653" s="76"/>
      <c r="EZ653" s="76"/>
      <c r="FA653" s="76"/>
      <c r="FB653" s="76"/>
      <c r="FC653" s="76"/>
      <c r="FD653" s="76"/>
      <c r="FE653" s="76"/>
      <c r="FF653" s="76"/>
      <c r="FG653" s="76"/>
      <c r="FH653" s="76"/>
      <c r="FI653" s="76"/>
      <c r="FJ653" s="76"/>
      <c r="FK653" s="76"/>
      <c r="FL653" s="76"/>
      <c r="FM653" s="76"/>
      <c r="FN653" s="76"/>
      <c r="FO653" s="76"/>
      <c r="FP653" s="76"/>
      <c r="FQ653" s="76"/>
      <c r="FR653" s="76"/>
      <c r="FS653" s="76"/>
      <c r="FT653" s="76"/>
      <c r="FU653" s="76"/>
      <c r="FV653" s="76"/>
      <c r="FW653" s="76"/>
      <c r="FX653" s="76"/>
      <c r="FY653" s="76"/>
      <c r="FZ653" s="76"/>
      <c r="GA653" s="76"/>
      <c r="GB653" s="76"/>
      <c r="GC653" s="76"/>
      <c r="GD653" s="76"/>
      <c r="GE653" s="76"/>
      <c r="GF653" s="76"/>
      <c r="GG653" s="76"/>
      <c r="GH653" s="76"/>
      <c r="GI653" s="76"/>
      <c r="GJ653" s="76"/>
      <c r="GK653" s="76"/>
      <c r="GL653" s="76"/>
      <c r="GM653" s="76"/>
      <c r="GN653" s="76"/>
      <c r="GO653" s="76"/>
      <c r="GP653" s="76"/>
      <c r="GQ653" s="76"/>
      <c r="GR653" s="76"/>
      <c r="GS653" s="76"/>
      <c r="GT653" s="76"/>
      <c r="GU653" s="76"/>
      <c r="GV653" s="76"/>
      <c r="GW653" s="76"/>
      <c r="GX653" s="76"/>
      <c r="GY653" s="76"/>
      <c r="GZ653" s="76"/>
      <c r="HA653" s="76"/>
      <c r="HB653" s="76"/>
      <c r="HC653" s="76"/>
      <c r="HD653" s="76"/>
      <c r="HE653" s="76"/>
      <c r="HF653" s="76"/>
      <c r="HG653" s="76"/>
      <c r="HH653" s="76"/>
      <c r="HI653" s="76"/>
      <c r="HJ653" s="76"/>
      <c r="HK653" s="76"/>
      <c r="HL653" s="76"/>
      <c r="HM653" s="76"/>
      <c r="HN653" s="76"/>
      <c r="HO653" s="76"/>
      <c r="HP653" s="76"/>
      <c r="HQ653" s="76"/>
      <c r="HR653" s="76"/>
      <c r="HS653" s="76"/>
      <c r="HT653" s="76"/>
      <c r="HU653" s="76"/>
      <c r="HV653" s="76"/>
      <c r="HW653" s="76"/>
      <c r="HX653" s="76"/>
      <c r="HY653" s="76"/>
      <c r="HZ653" s="76"/>
      <c r="IA653" s="76"/>
      <c r="IB653" s="76"/>
      <c r="IC653" s="76"/>
      <c r="ID653" s="76"/>
      <c r="IE653" s="76"/>
      <c r="IF653" s="76"/>
      <c r="IG653" s="76"/>
      <c r="IH653" s="76"/>
      <c r="II653" s="76"/>
      <c r="IJ653" s="76"/>
      <c r="IK653" s="76"/>
    </row>
    <row r="654" spans="1:245" s="125" customFormat="1">
      <c r="A654" s="19"/>
      <c r="B654" s="19"/>
      <c r="C654" s="19"/>
      <c r="D654" s="19"/>
      <c r="E654" s="89"/>
      <c r="F654" s="89"/>
      <c r="G654" s="19"/>
      <c r="H654" s="90"/>
      <c r="I654" s="90"/>
      <c r="J654" s="19"/>
      <c r="K654" s="19"/>
      <c r="L654" s="19"/>
      <c r="M654" s="19"/>
      <c r="N654" s="19"/>
      <c r="O654" s="19"/>
      <c r="P654" s="19"/>
      <c r="Q654" s="19"/>
      <c r="R654" s="141"/>
      <c r="S654" s="141"/>
      <c r="T654" s="141"/>
      <c r="U654" s="141"/>
      <c r="V654" s="141"/>
      <c r="W654" s="141"/>
      <c r="X654" s="141"/>
      <c r="Y654" s="141"/>
      <c r="Z654" s="19"/>
      <c r="AA654" s="601"/>
      <c r="AB654" s="601"/>
      <c r="AC654" s="118"/>
      <c r="AD654" s="118"/>
      <c r="AE654" s="118"/>
      <c r="AF654" s="118"/>
      <c r="AG654" s="118"/>
      <c r="AH654" s="118"/>
      <c r="AI654" s="118"/>
      <c r="AJ654" s="118"/>
      <c r="AK654" s="118"/>
      <c r="AL654" s="118"/>
      <c r="AM654" s="118"/>
      <c r="AN654" s="118"/>
      <c r="AO654" s="118"/>
      <c r="AP654" s="118"/>
      <c r="AQ654" s="118"/>
      <c r="AR654" s="118"/>
      <c r="AS654" s="118"/>
      <c r="AT654" s="118"/>
      <c r="AU654" s="601"/>
      <c r="AV654" s="601"/>
      <c r="AW654" s="118"/>
      <c r="AX654" s="118"/>
      <c r="AY654" s="118"/>
      <c r="AZ654" s="118"/>
      <c r="BA654" s="118"/>
      <c r="BB654" s="19"/>
      <c r="BC654" s="19"/>
      <c r="BQ654" s="12"/>
      <c r="BR654" s="12"/>
      <c r="BS654" s="12"/>
      <c r="BV654" s="76"/>
      <c r="BW654" s="76"/>
      <c r="BX654" s="76"/>
      <c r="BY654" s="76"/>
      <c r="BZ654" s="76"/>
      <c r="CA654" s="76"/>
      <c r="CB654" s="76"/>
      <c r="CC654" s="76"/>
      <c r="CD654" s="76"/>
      <c r="CE654" s="76"/>
      <c r="CF654" s="76"/>
      <c r="CG654" s="76"/>
      <c r="CH654" s="76"/>
      <c r="CI654" s="76"/>
      <c r="CJ654" s="76"/>
      <c r="CK654" s="76"/>
      <c r="CL654" s="76"/>
      <c r="CM654" s="76"/>
      <c r="CN654" s="76"/>
      <c r="CO654" s="76"/>
      <c r="CP654" s="76"/>
      <c r="CQ654" s="76"/>
      <c r="CR654" s="76"/>
      <c r="CS654" s="76"/>
      <c r="CT654" s="76"/>
      <c r="CU654" s="76"/>
      <c r="CV654" s="76"/>
      <c r="CW654" s="76"/>
      <c r="CX654" s="76"/>
      <c r="CY654" s="76"/>
      <c r="CZ654" s="76"/>
      <c r="DA654" s="76"/>
      <c r="DB654" s="76"/>
      <c r="DC654" s="76"/>
      <c r="DD654" s="76"/>
      <c r="DE654" s="76"/>
      <c r="DF654" s="76"/>
      <c r="DG654" s="76"/>
      <c r="DH654" s="76"/>
      <c r="DI654" s="76"/>
      <c r="DJ654" s="76"/>
      <c r="DK654" s="76"/>
      <c r="DL654" s="76"/>
      <c r="DM654" s="76"/>
      <c r="DN654" s="76"/>
      <c r="DO654" s="76"/>
      <c r="DP654" s="76"/>
      <c r="DQ654" s="76"/>
      <c r="DR654" s="76"/>
      <c r="DS654" s="76"/>
      <c r="DT654" s="76"/>
      <c r="DU654" s="76"/>
      <c r="DV654" s="76"/>
      <c r="DW654" s="76"/>
      <c r="DX654" s="76"/>
      <c r="DY654" s="76"/>
      <c r="DZ654" s="76"/>
      <c r="EA654" s="76"/>
      <c r="EB654" s="76"/>
      <c r="EC654" s="76"/>
      <c r="ED654" s="76"/>
      <c r="EE654" s="76"/>
      <c r="EF654" s="76"/>
      <c r="EG654" s="76"/>
      <c r="EH654" s="76"/>
      <c r="EI654" s="76"/>
      <c r="EJ654" s="76"/>
      <c r="EK654" s="76"/>
      <c r="EL654" s="76"/>
      <c r="EM654" s="76"/>
      <c r="EN654" s="76"/>
      <c r="EO654" s="76"/>
      <c r="EP654" s="76"/>
      <c r="EQ654" s="76"/>
      <c r="ER654" s="76"/>
      <c r="ES654" s="76"/>
      <c r="ET654" s="76"/>
      <c r="EU654" s="76"/>
      <c r="EV654" s="76"/>
      <c r="EW654" s="76"/>
      <c r="EX654" s="76"/>
      <c r="EY654" s="76"/>
      <c r="EZ654" s="76"/>
      <c r="FA654" s="76"/>
      <c r="FB654" s="76"/>
      <c r="FC654" s="76"/>
      <c r="FD654" s="76"/>
      <c r="FE654" s="76"/>
      <c r="FF654" s="76"/>
      <c r="FG654" s="76"/>
      <c r="FH654" s="76"/>
      <c r="FI654" s="76"/>
      <c r="FJ654" s="76"/>
      <c r="FK654" s="76"/>
      <c r="FL654" s="76"/>
      <c r="FM654" s="76"/>
      <c r="FN654" s="76"/>
      <c r="FO654" s="76"/>
      <c r="FP654" s="76"/>
      <c r="FQ654" s="76"/>
      <c r="FR654" s="76"/>
      <c r="FS654" s="76"/>
      <c r="FT654" s="76"/>
      <c r="FU654" s="76"/>
      <c r="FV654" s="76"/>
      <c r="FW654" s="76"/>
      <c r="FX654" s="76"/>
      <c r="FY654" s="76"/>
      <c r="FZ654" s="76"/>
      <c r="GA654" s="76"/>
      <c r="GB654" s="76"/>
      <c r="GC654" s="76"/>
      <c r="GD654" s="76"/>
      <c r="GE654" s="76"/>
      <c r="GF654" s="76"/>
      <c r="GG654" s="76"/>
      <c r="GH654" s="76"/>
      <c r="GI654" s="76"/>
      <c r="GJ654" s="76"/>
      <c r="GK654" s="76"/>
      <c r="GL654" s="76"/>
      <c r="GM654" s="76"/>
      <c r="GN654" s="76"/>
      <c r="GO654" s="76"/>
      <c r="GP654" s="76"/>
      <c r="GQ654" s="76"/>
      <c r="GR654" s="76"/>
      <c r="GS654" s="76"/>
      <c r="GT654" s="76"/>
      <c r="GU654" s="76"/>
      <c r="GV654" s="76"/>
      <c r="GW654" s="76"/>
      <c r="GX654" s="76"/>
      <c r="GY654" s="76"/>
      <c r="GZ654" s="76"/>
      <c r="HA654" s="76"/>
      <c r="HB654" s="76"/>
      <c r="HC654" s="76"/>
      <c r="HD654" s="76"/>
      <c r="HE654" s="76"/>
      <c r="HF654" s="76"/>
      <c r="HG654" s="76"/>
      <c r="HH654" s="76"/>
      <c r="HI654" s="76"/>
      <c r="HJ654" s="76"/>
      <c r="HK654" s="76"/>
      <c r="HL654" s="76"/>
      <c r="HM654" s="76"/>
      <c r="HN654" s="76"/>
      <c r="HO654" s="76"/>
      <c r="HP654" s="76"/>
      <c r="HQ654" s="76"/>
      <c r="HR654" s="76"/>
      <c r="HS654" s="76"/>
      <c r="HT654" s="76"/>
      <c r="HU654" s="76"/>
      <c r="HV654" s="76"/>
      <c r="HW654" s="76"/>
      <c r="HX654" s="76"/>
      <c r="HY654" s="76"/>
      <c r="HZ654" s="76"/>
      <c r="IA654" s="76"/>
      <c r="IB654" s="76"/>
      <c r="IC654" s="76"/>
      <c r="ID654" s="76"/>
      <c r="IE654" s="76"/>
      <c r="IF654" s="76"/>
      <c r="IG654" s="76"/>
      <c r="IH654" s="76"/>
      <c r="II654" s="76"/>
      <c r="IJ654" s="76"/>
      <c r="IK654" s="76"/>
    </row>
    <row r="655" spans="1:245" s="125" customFormat="1">
      <c r="A655" s="19"/>
      <c r="B655" s="19"/>
      <c r="C655" s="19"/>
      <c r="D655" s="19"/>
      <c r="E655" s="89"/>
      <c r="F655" s="89"/>
      <c r="G655" s="19"/>
      <c r="H655" s="90"/>
      <c r="I655" s="90"/>
      <c r="J655" s="19"/>
      <c r="K655" s="19"/>
      <c r="L655" s="19"/>
      <c r="M655" s="19"/>
      <c r="N655" s="19"/>
      <c r="O655" s="19"/>
      <c r="P655" s="19"/>
      <c r="Q655" s="19"/>
      <c r="R655" s="141"/>
      <c r="S655" s="141"/>
      <c r="T655" s="141"/>
      <c r="U655" s="141"/>
      <c r="V655" s="141"/>
      <c r="W655" s="141"/>
      <c r="X655" s="141"/>
      <c r="Y655" s="141"/>
      <c r="Z655" s="19"/>
      <c r="AA655" s="118"/>
      <c r="AB655" s="118"/>
      <c r="AC655" s="118"/>
      <c r="AD655" s="118"/>
      <c r="AE655" s="118"/>
      <c r="AF655" s="118"/>
      <c r="AG655" s="118"/>
      <c r="AH655" s="118"/>
      <c r="AI655" s="118"/>
      <c r="AJ655" s="118"/>
      <c r="AK655" s="118"/>
      <c r="AL655" s="118"/>
      <c r="AM655" s="118"/>
      <c r="AN655" s="118"/>
      <c r="AO655" s="118"/>
      <c r="AP655" s="118"/>
      <c r="AQ655" s="118"/>
      <c r="AR655" s="118"/>
      <c r="AS655" s="118"/>
      <c r="AT655" s="118"/>
      <c r="AU655" s="118"/>
      <c r="AV655" s="118"/>
      <c r="AW655" s="118"/>
      <c r="AX655" s="118"/>
      <c r="AY655" s="118"/>
      <c r="AZ655" s="118"/>
      <c r="BA655" s="118"/>
      <c r="BB655" s="19"/>
      <c r="BC655" s="19"/>
      <c r="BQ655" s="12"/>
      <c r="BR655" s="12"/>
      <c r="BS655" s="12"/>
      <c r="BV655" s="76"/>
      <c r="BW655" s="76"/>
      <c r="BX655" s="76"/>
      <c r="BY655" s="76"/>
      <c r="BZ655" s="76"/>
      <c r="CA655" s="76"/>
      <c r="CB655" s="76"/>
      <c r="CC655" s="76"/>
      <c r="CD655" s="76"/>
      <c r="CE655" s="76"/>
      <c r="CF655" s="76"/>
      <c r="CG655" s="76"/>
      <c r="CH655" s="76"/>
      <c r="CI655" s="76"/>
      <c r="CJ655" s="76"/>
      <c r="CK655" s="76"/>
      <c r="CL655" s="76"/>
      <c r="CM655" s="76"/>
      <c r="CN655" s="76"/>
      <c r="CO655" s="76"/>
      <c r="CP655" s="76"/>
      <c r="CQ655" s="76"/>
      <c r="CR655" s="76"/>
      <c r="CS655" s="76"/>
      <c r="CT655" s="76"/>
      <c r="CU655" s="76"/>
      <c r="CV655" s="76"/>
      <c r="CW655" s="76"/>
      <c r="CX655" s="76"/>
      <c r="CY655" s="76"/>
      <c r="CZ655" s="76"/>
      <c r="DA655" s="76"/>
      <c r="DB655" s="76"/>
      <c r="DC655" s="76"/>
      <c r="DD655" s="76"/>
      <c r="DE655" s="76"/>
      <c r="DF655" s="76"/>
      <c r="DG655" s="76"/>
      <c r="DH655" s="76"/>
      <c r="DI655" s="76"/>
      <c r="DJ655" s="76"/>
      <c r="DK655" s="76"/>
      <c r="DL655" s="76"/>
      <c r="DM655" s="76"/>
      <c r="DN655" s="76"/>
      <c r="DO655" s="76"/>
      <c r="DP655" s="76"/>
      <c r="DQ655" s="76"/>
      <c r="DR655" s="76"/>
      <c r="DS655" s="76"/>
      <c r="DT655" s="76"/>
      <c r="DU655" s="76"/>
      <c r="DV655" s="76"/>
      <c r="DW655" s="76"/>
      <c r="DX655" s="76"/>
      <c r="DY655" s="76"/>
      <c r="DZ655" s="76"/>
      <c r="EA655" s="76"/>
      <c r="EB655" s="76"/>
      <c r="EC655" s="76"/>
      <c r="ED655" s="76"/>
      <c r="EE655" s="76"/>
      <c r="EF655" s="76"/>
      <c r="EG655" s="76"/>
      <c r="EH655" s="76"/>
      <c r="EI655" s="76"/>
      <c r="EJ655" s="76"/>
      <c r="EK655" s="76"/>
      <c r="EL655" s="76"/>
      <c r="EM655" s="76"/>
      <c r="EN655" s="76"/>
      <c r="EO655" s="76"/>
      <c r="EP655" s="76"/>
      <c r="EQ655" s="76"/>
      <c r="ER655" s="76"/>
      <c r="ES655" s="76"/>
      <c r="ET655" s="76"/>
      <c r="EU655" s="76"/>
      <c r="EV655" s="76"/>
      <c r="EW655" s="76"/>
      <c r="EX655" s="76"/>
      <c r="EY655" s="76"/>
      <c r="EZ655" s="76"/>
      <c r="FA655" s="76"/>
      <c r="FB655" s="76"/>
      <c r="FC655" s="76"/>
      <c r="FD655" s="76"/>
      <c r="FE655" s="76"/>
      <c r="FF655" s="76"/>
      <c r="FG655" s="76"/>
      <c r="FH655" s="76"/>
      <c r="FI655" s="76"/>
      <c r="FJ655" s="76"/>
      <c r="FK655" s="76"/>
      <c r="FL655" s="76"/>
      <c r="FM655" s="76"/>
      <c r="FN655" s="76"/>
      <c r="FO655" s="76"/>
      <c r="FP655" s="76"/>
      <c r="FQ655" s="76"/>
      <c r="FR655" s="76"/>
      <c r="FS655" s="76"/>
      <c r="FT655" s="76"/>
      <c r="FU655" s="76"/>
      <c r="FV655" s="76"/>
      <c r="FW655" s="76"/>
      <c r="FX655" s="76"/>
      <c r="FY655" s="76"/>
      <c r="FZ655" s="76"/>
      <c r="GA655" s="76"/>
      <c r="GB655" s="76"/>
      <c r="GC655" s="76"/>
      <c r="GD655" s="76"/>
      <c r="GE655" s="76"/>
      <c r="GF655" s="76"/>
      <c r="GG655" s="76"/>
      <c r="GH655" s="76"/>
      <c r="GI655" s="76"/>
      <c r="GJ655" s="76"/>
      <c r="GK655" s="76"/>
      <c r="GL655" s="76"/>
      <c r="GM655" s="76"/>
      <c r="GN655" s="76"/>
      <c r="GO655" s="76"/>
      <c r="GP655" s="76"/>
      <c r="GQ655" s="76"/>
      <c r="GR655" s="76"/>
      <c r="GS655" s="76"/>
      <c r="GT655" s="76"/>
      <c r="GU655" s="76"/>
      <c r="GV655" s="76"/>
      <c r="GW655" s="76"/>
      <c r="GX655" s="76"/>
      <c r="GY655" s="76"/>
      <c r="GZ655" s="76"/>
      <c r="HA655" s="76"/>
      <c r="HB655" s="76"/>
      <c r="HC655" s="76"/>
      <c r="HD655" s="76"/>
      <c r="HE655" s="76"/>
      <c r="HF655" s="76"/>
      <c r="HG655" s="76"/>
      <c r="HH655" s="76"/>
      <c r="HI655" s="76"/>
      <c r="HJ655" s="76"/>
      <c r="HK655" s="76"/>
      <c r="HL655" s="76"/>
      <c r="HM655" s="76"/>
      <c r="HN655" s="76"/>
      <c r="HO655" s="76"/>
      <c r="HP655" s="76"/>
      <c r="HQ655" s="76"/>
      <c r="HR655" s="76"/>
      <c r="HS655" s="76"/>
      <c r="HT655" s="76"/>
      <c r="HU655" s="76"/>
      <c r="HV655" s="76"/>
      <c r="HW655" s="76"/>
      <c r="HX655" s="76"/>
      <c r="HY655" s="76"/>
      <c r="HZ655" s="76"/>
      <c r="IA655" s="76"/>
      <c r="IB655" s="76"/>
      <c r="IC655" s="76"/>
      <c r="ID655" s="76"/>
      <c r="IE655" s="76"/>
      <c r="IF655" s="76"/>
      <c r="IG655" s="76"/>
      <c r="IH655" s="76"/>
      <c r="II655" s="76"/>
      <c r="IJ655" s="76"/>
      <c r="IK655" s="76"/>
    </row>
    <row r="656" spans="1:245" s="125" customFormat="1">
      <c r="A656" s="19"/>
      <c r="B656" s="19"/>
      <c r="C656" s="19"/>
      <c r="D656" s="19"/>
      <c r="E656" s="89"/>
      <c r="F656" s="89"/>
      <c r="G656" s="19"/>
      <c r="H656" s="90"/>
      <c r="I656" s="90"/>
      <c r="J656" s="19"/>
      <c r="K656" s="19"/>
      <c r="L656" s="19"/>
      <c r="M656" s="19"/>
      <c r="N656" s="19"/>
      <c r="O656" s="19"/>
      <c r="P656" s="19"/>
      <c r="Q656" s="19"/>
      <c r="R656" s="141"/>
      <c r="S656" s="141"/>
      <c r="T656" s="141"/>
      <c r="U656" s="141"/>
      <c r="V656" s="141"/>
      <c r="W656" s="141"/>
      <c r="X656" s="141"/>
      <c r="Y656" s="141"/>
      <c r="Z656" s="19"/>
      <c r="AA656" s="118"/>
      <c r="AB656" s="118"/>
      <c r="AC656" s="118"/>
      <c r="AD656" s="118"/>
      <c r="AE656" s="118"/>
      <c r="AF656" s="118"/>
      <c r="AG656" s="118"/>
      <c r="AH656" s="118"/>
      <c r="AI656" s="118"/>
      <c r="AJ656" s="118"/>
      <c r="AK656" s="118"/>
      <c r="AL656" s="118"/>
      <c r="AM656" s="118"/>
      <c r="AN656" s="118"/>
      <c r="AO656" s="118"/>
      <c r="AP656" s="118"/>
      <c r="AQ656" s="118"/>
      <c r="AR656" s="118"/>
      <c r="AS656" s="118"/>
      <c r="AT656" s="118"/>
      <c r="AU656" s="118"/>
      <c r="AV656" s="118"/>
      <c r="AW656" s="118"/>
      <c r="AX656" s="118"/>
      <c r="AY656" s="118"/>
      <c r="AZ656" s="118"/>
      <c r="BA656" s="118"/>
      <c r="BB656" s="19"/>
      <c r="BC656" s="19"/>
      <c r="BQ656" s="12"/>
      <c r="BR656" s="12"/>
      <c r="BS656" s="12"/>
      <c r="BV656" s="76"/>
      <c r="BW656" s="76"/>
      <c r="BX656" s="76"/>
      <c r="BY656" s="76"/>
      <c r="BZ656" s="76"/>
      <c r="CA656" s="76"/>
      <c r="CB656" s="76"/>
      <c r="CC656" s="76"/>
      <c r="CD656" s="76"/>
      <c r="CE656" s="76"/>
      <c r="CF656" s="76"/>
      <c r="CG656" s="76"/>
      <c r="CH656" s="76"/>
      <c r="CI656" s="76"/>
      <c r="CJ656" s="76"/>
      <c r="CK656" s="76"/>
      <c r="CL656" s="76"/>
      <c r="CM656" s="76"/>
      <c r="CN656" s="76"/>
      <c r="CO656" s="76"/>
      <c r="CP656" s="76"/>
      <c r="CQ656" s="76"/>
      <c r="CR656" s="76"/>
      <c r="CS656" s="76"/>
      <c r="CT656" s="76"/>
      <c r="CU656" s="76"/>
      <c r="CV656" s="76"/>
      <c r="CW656" s="76"/>
      <c r="CX656" s="76"/>
      <c r="CY656" s="76"/>
      <c r="CZ656" s="76"/>
      <c r="DA656" s="76"/>
      <c r="DB656" s="76"/>
      <c r="DC656" s="76"/>
      <c r="DD656" s="76"/>
      <c r="DE656" s="76"/>
      <c r="DF656" s="76"/>
      <c r="DG656" s="76"/>
      <c r="DH656" s="76"/>
      <c r="DI656" s="76"/>
      <c r="DJ656" s="76"/>
      <c r="DK656" s="76"/>
      <c r="DL656" s="76"/>
      <c r="DM656" s="76"/>
      <c r="DN656" s="76"/>
      <c r="DO656" s="76"/>
      <c r="DP656" s="76"/>
      <c r="DQ656" s="76"/>
      <c r="DR656" s="76"/>
      <c r="DS656" s="76"/>
      <c r="DT656" s="76"/>
      <c r="DU656" s="76"/>
      <c r="DV656" s="76"/>
      <c r="DW656" s="76"/>
      <c r="DX656" s="76"/>
      <c r="DY656" s="76"/>
      <c r="DZ656" s="76"/>
      <c r="EA656" s="76"/>
      <c r="EB656" s="76"/>
      <c r="EC656" s="76"/>
      <c r="ED656" s="76"/>
      <c r="EE656" s="76"/>
      <c r="EF656" s="76"/>
      <c r="EG656" s="76"/>
      <c r="EH656" s="76"/>
      <c r="EI656" s="76"/>
      <c r="EJ656" s="76"/>
      <c r="EK656" s="76"/>
      <c r="EL656" s="76"/>
      <c r="EM656" s="76"/>
      <c r="EN656" s="76"/>
      <c r="EO656" s="76"/>
      <c r="EP656" s="76"/>
      <c r="EQ656" s="76"/>
      <c r="ER656" s="76"/>
      <c r="ES656" s="76"/>
      <c r="ET656" s="76"/>
      <c r="EU656" s="76"/>
      <c r="EV656" s="76"/>
      <c r="EW656" s="76"/>
      <c r="EX656" s="76"/>
      <c r="EY656" s="76"/>
      <c r="EZ656" s="76"/>
      <c r="FA656" s="76"/>
      <c r="FB656" s="76"/>
      <c r="FC656" s="76"/>
      <c r="FD656" s="76"/>
      <c r="FE656" s="76"/>
      <c r="FF656" s="76"/>
      <c r="FG656" s="76"/>
      <c r="FH656" s="76"/>
      <c r="FI656" s="76"/>
      <c r="FJ656" s="76"/>
      <c r="FK656" s="76"/>
      <c r="FL656" s="76"/>
      <c r="FM656" s="76"/>
      <c r="FN656" s="76"/>
      <c r="FO656" s="76"/>
      <c r="FP656" s="76"/>
      <c r="FQ656" s="76"/>
      <c r="FR656" s="76"/>
      <c r="FS656" s="76"/>
      <c r="FT656" s="76"/>
      <c r="FU656" s="76"/>
      <c r="FV656" s="76"/>
      <c r="FW656" s="76"/>
      <c r="FX656" s="76"/>
      <c r="FY656" s="76"/>
      <c r="FZ656" s="76"/>
      <c r="GA656" s="76"/>
      <c r="GB656" s="76"/>
      <c r="GC656" s="76"/>
      <c r="GD656" s="76"/>
      <c r="GE656" s="76"/>
      <c r="GF656" s="76"/>
      <c r="GG656" s="76"/>
      <c r="GH656" s="76"/>
      <c r="GI656" s="76"/>
      <c r="GJ656" s="76"/>
      <c r="GK656" s="76"/>
      <c r="GL656" s="76"/>
      <c r="GM656" s="76"/>
      <c r="GN656" s="76"/>
      <c r="GO656" s="76"/>
      <c r="GP656" s="76"/>
      <c r="GQ656" s="76"/>
      <c r="GR656" s="76"/>
      <c r="GS656" s="76"/>
      <c r="GT656" s="76"/>
      <c r="GU656" s="76"/>
      <c r="GV656" s="76"/>
      <c r="GW656" s="76"/>
      <c r="GX656" s="76"/>
      <c r="GY656" s="76"/>
      <c r="GZ656" s="76"/>
      <c r="HA656" s="76"/>
      <c r="HB656" s="76"/>
      <c r="HC656" s="76"/>
      <c r="HD656" s="76"/>
      <c r="HE656" s="76"/>
      <c r="HF656" s="76"/>
      <c r="HG656" s="76"/>
      <c r="HH656" s="76"/>
      <c r="HI656" s="76"/>
      <c r="HJ656" s="76"/>
      <c r="HK656" s="76"/>
      <c r="HL656" s="76"/>
      <c r="HM656" s="76"/>
      <c r="HN656" s="76"/>
      <c r="HO656" s="76"/>
      <c r="HP656" s="76"/>
      <c r="HQ656" s="76"/>
      <c r="HR656" s="76"/>
      <c r="HS656" s="76"/>
      <c r="HT656" s="76"/>
      <c r="HU656" s="76"/>
      <c r="HV656" s="76"/>
      <c r="HW656" s="76"/>
      <c r="HX656" s="76"/>
      <c r="HY656" s="76"/>
      <c r="HZ656" s="76"/>
      <c r="IA656" s="76"/>
      <c r="IB656" s="76"/>
      <c r="IC656" s="76"/>
      <c r="ID656" s="76"/>
      <c r="IE656" s="76"/>
      <c r="IF656" s="76"/>
      <c r="IG656" s="76"/>
      <c r="IH656" s="76"/>
      <c r="II656" s="76"/>
      <c r="IJ656" s="76"/>
      <c r="IK656" s="76"/>
    </row>
    <row r="657" spans="1:245" s="125" customFormat="1">
      <c r="A657" s="19"/>
      <c r="B657" s="19"/>
      <c r="C657" s="19"/>
      <c r="D657" s="19"/>
      <c r="E657" s="89"/>
      <c r="F657" s="89"/>
      <c r="G657" s="19"/>
      <c r="H657" s="90"/>
      <c r="I657" s="90"/>
      <c r="J657" s="19"/>
      <c r="K657" s="19"/>
      <c r="L657" s="19"/>
      <c r="M657" s="19"/>
      <c r="N657" s="19"/>
      <c r="O657" s="19"/>
      <c r="P657" s="19"/>
      <c r="Q657" s="19"/>
      <c r="R657" s="141"/>
      <c r="S657" s="141"/>
      <c r="T657" s="141"/>
      <c r="U657" s="141"/>
      <c r="V657" s="141"/>
      <c r="W657" s="141"/>
      <c r="X657" s="141"/>
      <c r="Y657" s="141"/>
      <c r="Z657" s="19"/>
      <c r="AA657" s="602"/>
      <c r="AB657" s="602"/>
      <c r="AC657" s="118"/>
      <c r="AD657" s="118"/>
      <c r="AE657" s="118"/>
      <c r="AF657" s="118"/>
      <c r="AG657" s="118"/>
      <c r="AH657" s="118"/>
      <c r="AI657" s="118"/>
      <c r="AJ657" s="118"/>
      <c r="AK657" s="118"/>
      <c r="AL657" s="118"/>
      <c r="AM657" s="118"/>
      <c r="AN657" s="118"/>
      <c r="AO657" s="76"/>
      <c r="AP657" s="118"/>
      <c r="AQ657" s="118"/>
      <c r="AR657" s="118"/>
      <c r="AS657" s="118"/>
      <c r="AT657" s="118"/>
      <c r="AU657" s="431"/>
      <c r="AV657" s="431"/>
      <c r="AW657" s="118"/>
      <c r="AX657" s="118"/>
      <c r="AY657" s="118"/>
      <c r="AZ657" s="118"/>
      <c r="BA657" s="118"/>
      <c r="BB657" s="19"/>
      <c r="BC657" s="19"/>
      <c r="BQ657" s="12"/>
      <c r="BR657" s="12"/>
      <c r="BS657" s="12"/>
      <c r="BV657" s="76"/>
      <c r="BW657" s="76"/>
      <c r="BX657" s="76"/>
      <c r="BY657" s="76"/>
      <c r="BZ657" s="76"/>
      <c r="CA657" s="76"/>
      <c r="CB657" s="76"/>
      <c r="CC657" s="76"/>
      <c r="CD657" s="76"/>
      <c r="CE657" s="76"/>
      <c r="CF657" s="76"/>
      <c r="CG657" s="76"/>
      <c r="CH657" s="76"/>
      <c r="CI657" s="76"/>
      <c r="CJ657" s="76"/>
      <c r="CK657" s="76"/>
      <c r="CL657" s="76"/>
      <c r="CM657" s="76"/>
      <c r="CN657" s="76"/>
      <c r="CO657" s="76"/>
      <c r="CP657" s="76"/>
      <c r="CQ657" s="76"/>
      <c r="CR657" s="76"/>
      <c r="CS657" s="76"/>
      <c r="CT657" s="76"/>
      <c r="CU657" s="76"/>
      <c r="CV657" s="76"/>
      <c r="CW657" s="76"/>
      <c r="CX657" s="76"/>
      <c r="CY657" s="76"/>
      <c r="CZ657" s="76"/>
      <c r="DA657" s="76"/>
      <c r="DB657" s="76"/>
      <c r="DC657" s="76"/>
      <c r="DD657" s="76"/>
      <c r="DE657" s="76"/>
      <c r="DF657" s="76"/>
      <c r="DG657" s="76"/>
      <c r="DH657" s="76"/>
      <c r="DI657" s="76"/>
      <c r="DJ657" s="76"/>
      <c r="DK657" s="76"/>
      <c r="DL657" s="76"/>
      <c r="DM657" s="76"/>
      <c r="DN657" s="76"/>
      <c r="DO657" s="76"/>
      <c r="DP657" s="76"/>
      <c r="DQ657" s="76"/>
      <c r="DR657" s="76"/>
      <c r="DS657" s="76"/>
      <c r="DT657" s="76"/>
      <c r="DU657" s="76"/>
      <c r="DV657" s="76"/>
      <c r="DW657" s="76"/>
      <c r="DX657" s="76"/>
      <c r="DY657" s="76"/>
      <c r="DZ657" s="76"/>
      <c r="EA657" s="76"/>
      <c r="EB657" s="76"/>
      <c r="EC657" s="76"/>
      <c r="ED657" s="76"/>
      <c r="EE657" s="76"/>
      <c r="EF657" s="76"/>
      <c r="EG657" s="76"/>
      <c r="EH657" s="76"/>
      <c r="EI657" s="76"/>
      <c r="EJ657" s="76"/>
      <c r="EK657" s="76"/>
      <c r="EL657" s="76"/>
      <c r="EM657" s="76"/>
      <c r="EN657" s="76"/>
      <c r="EO657" s="76"/>
      <c r="EP657" s="76"/>
      <c r="EQ657" s="76"/>
      <c r="ER657" s="76"/>
      <c r="ES657" s="76"/>
      <c r="ET657" s="76"/>
      <c r="EU657" s="76"/>
      <c r="EV657" s="76"/>
      <c r="EW657" s="76"/>
      <c r="EX657" s="76"/>
      <c r="EY657" s="76"/>
      <c r="EZ657" s="76"/>
      <c r="FA657" s="76"/>
      <c r="FB657" s="76"/>
      <c r="FC657" s="76"/>
      <c r="FD657" s="76"/>
      <c r="FE657" s="76"/>
      <c r="FF657" s="76"/>
      <c r="FG657" s="76"/>
      <c r="FH657" s="76"/>
      <c r="FI657" s="76"/>
      <c r="FJ657" s="76"/>
      <c r="FK657" s="76"/>
      <c r="FL657" s="76"/>
      <c r="FM657" s="76"/>
      <c r="FN657" s="76"/>
      <c r="FO657" s="76"/>
      <c r="FP657" s="76"/>
      <c r="FQ657" s="76"/>
      <c r="FR657" s="76"/>
      <c r="FS657" s="76"/>
      <c r="FT657" s="76"/>
      <c r="FU657" s="76"/>
      <c r="FV657" s="76"/>
      <c r="FW657" s="76"/>
      <c r="FX657" s="76"/>
      <c r="FY657" s="76"/>
      <c r="FZ657" s="76"/>
      <c r="GA657" s="76"/>
      <c r="GB657" s="76"/>
      <c r="GC657" s="76"/>
      <c r="GD657" s="76"/>
      <c r="GE657" s="76"/>
      <c r="GF657" s="76"/>
      <c r="GG657" s="76"/>
      <c r="GH657" s="76"/>
      <c r="GI657" s="76"/>
      <c r="GJ657" s="76"/>
      <c r="GK657" s="76"/>
      <c r="GL657" s="76"/>
      <c r="GM657" s="76"/>
      <c r="GN657" s="76"/>
      <c r="GO657" s="76"/>
      <c r="GP657" s="76"/>
      <c r="GQ657" s="76"/>
      <c r="GR657" s="76"/>
      <c r="GS657" s="76"/>
      <c r="GT657" s="76"/>
      <c r="GU657" s="76"/>
      <c r="GV657" s="76"/>
      <c r="GW657" s="76"/>
      <c r="GX657" s="76"/>
      <c r="GY657" s="76"/>
      <c r="GZ657" s="76"/>
      <c r="HA657" s="76"/>
      <c r="HB657" s="76"/>
      <c r="HC657" s="76"/>
      <c r="HD657" s="76"/>
      <c r="HE657" s="76"/>
      <c r="HF657" s="76"/>
      <c r="HG657" s="76"/>
      <c r="HH657" s="76"/>
      <c r="HI657" s="76"/>
      <c r="HJ657" s="76"/>
      <c r="HK657" s="76"/>
      <c r="HL657" s="76"/>
      <c r="HM657" s="76"/>
      <c r="HN657" s="76"/>
      <c r="HO657" s="76"/>
      <c r="HP657" s="76"/>
      <c r="HQ657" s="76"/>
      <c r="HR657" s="76"/>
      <c r="HS657" s="76"/>
      <c r="HT657" s="76"/>
      <c r="HU657" s="76"/>
      <c r="HV657" s="76"/>
      <c r="HW657" s="76"/>
      <c r="HX657" s="76"/>
      <c r="HY657" s="76"/>
      <c r="HZ657" s="76"/>
      <c r="IA657" s="76"/>
      <c r="IB657" s="76"/>
      <c r="IC657" s="76"/>
      <c r="ID657" s="76"/>
      <c r="IE657" s="76"/>
      <c r="IF657" s="76"/>
      <c r="IG657" s="76"/>
      <c r="IH657" s="76"/>
      <c r="II657" s="76"/>
      <c r="IJ657" s="76"/>
      <c r="IK657" s="76"/>
    </row>
    <row r="658" spans="1:245" s="125" customFormat="1">
      <c r="A658" s="19"/>
      <c r="B658" s="19"/>
      <c r="C658" s="19"/>
      <c r="D658" s="19"/>
      <c r="E658" s="89"/>
      <c r="F658" s="89"/>
      <c r="G658" s="19"/>
      <c r="H658" s="90"/>
      <c r="I658" s="90"/>
      <c r="J658" s="19"/>
      <c r="K658" s="19"/>
      <c r="L658" s="19"/>
      <c r="M658" s="19"/>
      <c r="N658" s="19"/>
      <c r="O658" s="19"/>
      <c r="P658" s="19"/>
      <c r="Q658" s="19"/>
      <c r="R658" s="141"/>
      <c r="S658" s="141"/>
      <c r="T658" s="141"/>
      <c r="U658" s="141"/>
      <c r="V658" s="141"/>
      <c r="W658" s="141"/>
      <c r="X658" s="141"/>
      <c r="Y658" s="141"/>
      <c r="Z658" s="19"/>
      <c r="AA658" s="601"/>
      <c r="AB658" s="601"/>
      <c r="AC658" s="118"/>
      <c r="AD658" s="118"/>
      <c r="AE658" s="118"/>
      <c r="AF658" s="118"/>
      <c r="AG658" s="118"/>
      <c r="AH658" s="118"/>
      <c r="AI658" s="118"/>
      <c r="AJ658" s="118"/>
      <c r="AK658" s="118"/>
      <c r="AL658" s="118"/>
      <c r="AM658" s="118"/>
      <c r="AN658" s="118"/>
      <c r="AO658" s="118"/>
      <c r="AP658" s="118"/>
      <c r="AQ658" s="118"/>
      <c r="AR658" s="118"/>
      <c r="AS658" s="118"/>
      <c r="AT658" s="118"/>
      <c r="AU658" s="601"/>
      <c r="AV658" s="601"/>
      <c r="AW658" s="118"/>
      <c r="AX658" s="118"/>
      <c r="AY658" s="118"/>
      <c r="AZ658" s="118"/>
      <c r="BA658" s="118"/>
      <c r="BB658" s="19"/>
      <c r="BC658" s="19"/>
      <c r="BQ658" s="12"/>
      <c r="BR658" s="12"/>
      <c r="BS658" s="12"/>
      <c r="BV658" s="76"/>
      <c r="BW658" s="76"/>
      <c r="BX658" s="76"/>
      <c r="BY658" s="76"/>
      <c r="BZ658" s="76"/>
      <c r="CA658" s="76"/>
      <c r="CB658" s="76"/>
      <c r="CC658" s="76"/>
      <c r="CD658" s="76"/>
      <c r="CE658" s="76"/>
      <c r="CF658" s="76"/>
      <c r="CG658" s="76"/>
      <c r="CH658" s="76"/>
      <c r="CI658" s="76"/>
      <c r="CJ658" s="76"/>
      <c r="CK658" s="76"/>
      <c r="CL658" s="76"/>
      <c r="CM658" s="76"/>
      <c r="CN658" s="76"/>
      <c r="CO658" s="76"/>
      <c r="CP658" s="76"/>
      <c r="CQ658" s="76"/>
      <c r="CR658" s="76"/>
      <c r="CS658" s="76"/>
      <c r="CT658" s="76"/>
      <c r="CU658" s="76"/>
      <c r="CV658" s="76"/>
      <c r="CW658" s="76"/>
      <c r="CX658" s="76"/>
      <c r="CY658" s="76"/>
      <c r="CZ658" s="76"/>
      <c r="DA658" s="76"/>
      <c r="DB658" s="76"/>
      <c r="DC658" s="76"/>
      <c r="DD658" s="76"/>
      <c r="DE658" s="76"/>
      <c r="DF658" s="76"/>
      <c r="DG658" s="76"/>
      <c r="DH658" s="76"/>
      <c r="DI658" s="76"/>
      <c r="DJ658" s="76"/>
      <c r="DK658" s="76"/>
      <c r="DL658" s="76"/>
      <c r="DM658" s="76"/>
      <c r="DN658" s="76"/>
      <c r="DO658" s="76"/>
      <c r="DP658" s="76"/>
      <c r="DQ658" s="76"/>
      <c r="DR658" s="76"/>
      <c r="DS658" s="76"/>
      <c r="DT658" s="76"/>
      <c r="DU658" s="76"/>
      <c r="DV658" s="76"/>
      <c r="DW658" s="76"/>
      <c r="DX658" s="76"/>
      <c r="DY658" s="76"/>
      <c r="DZ658" s="76"/>
      <c r="EA658" s="76"/>
      <c r="EB658" s="76"/>
      <c r="EC658" s="76"/>
      <c r="ED658" s="76"/>
      <c r="EE658" s="76"/>
      <c r="EF658" s="76"/>
      <c r="EG658" s="76"/>
      <c r="EH658" s="76"/>
      <c r="EI658" s="76"/>
      <c r="EJ658" s="76"/>
      <c r="EK658" s="76"/>
      <c r="EL658" s="76"/>
      <c r="EM658" s="76"/>
      <c r="EN658" s="76"/>
      <c r="EO658" s="76"/>
      <c r="EP658" s="76"/>
      <c r="EQ658" s="76"/>
      <c r="ER658" s="76"/>
      <c r="ES658" s="76"/>
      <c r="ET658" s="76"/>
      <c r="EU658" s="76"/>
      <c r="EV658" s="76"/>
      <c r="EW658" s="76"/>
      <c r="EX658" s="76"/>
      <c r="EY658" s="76"/>
      <c r="EZ658" s="76"/>
      <c r="FA658" s="76"/>
      <c r="FB658" s="76"/>
      <c r="FC658" s="76"/>
      <c r="FD658" s="76"/>
      <c r="FE658" s="76"/>
      <c r="FF658" s="76"/>
      <c r="FG658" s="76"/>
      <c r="FH658" s="76"/>
      <c r="FI658" s="76"/>
      <c r="FJ658" s="76"/>
      <c r="FK658" s="76"/>
      <c r="FL658" s="76"/>
      <c r="FM658" s="76"/>
      <c r="FN658" s="76"/>
      <c r="FO658" s="76"/>
      <c r="FP658" s="76"/>
      <c r="FQ658" s="76"/>
      <c r="FR658" s="76"/>
      <c r="FS658" s="76"/>
      <c r="FT658" s="76"/>
      <c r="FU658" s="76"/>
      <c r="FV658" s="76"/>
      <c r="FW658" s="76"/>
      <c r="FX658" s="76"/>
      <c r="FY658" s="76"/>
      <c r="FZ658" s="76"/>
      <c r="GA658" s="76"/>
      <c r="GB658" s="76"/>
      <c r="GC658" s="76"/>
      <c r="GD658" s="76"/>
      <c r="GE658" s="76"/>
      <c r="GF658" s="76"/>
      <c r="GG658" s="76"/>
      <c r="GH658" s="76"/>
      <c r="GI658" s="76"/>
      <c r="GJ658" s="76"/>
      <c r="GK658" s="76"/>
      <c r="GL658" s="76"/>
      <c r="GM658" s="76"/>
      <c r="GN658" s="76"/>
      <c r="GO658" s="76"/>
      <c r="GP658" s="76"/>
      <c r="GQ658" s="76"/>
      <c r="GR658" s="76"/>
      <c r="GS658" s="76"/>
      <c r="GT658" s="76"/>
      <c r="GU658" s="76"/>
      <c r="GV658" s="76"/>
      <c r="GW658" s="76"/>
      <c r="GX658" s="76"/>
      <c r="GY658" s="76"/>
      <c r="GZ658" s="76"/>
      <c r="HA658" s="76"/>
      <c r="HB658" s="76"/>
      <c r="HC658" s="76"/>
      <c r="HD658" s="76"/>
      <c r="HE658" s="76"/>
      <c r="HF658" s="76"/>
      <c r="HG658" s="76"/>
      <c r="HH658" s="76"/>
      <c r="HI658" s="76"/>
      <c r="HJ658" s="76"/>
      <c r="HK658" s="76"/>
      <c r="HL658" s="76"/>
      <c r="HM658" s="76"/>
      <c r="HN658" s="76"/>
      <c r="HO658" s="76"/>
      <c r="HP658" s="76"/>
      <c r="HQ658" s="76"/>
      <c r="HR658" s="76"/>
      <c r="HS658" s="76"/>
      <c r="HT658" s="76"/>
      <c r="HU658" s="76"/>
      <c r="HV658" s="76"/>
      <c r="HW658" s="76"/>
      <c r="HX658" s="76"/>
      <c r="HY658" s="76"/>
      <c r="HZ658" s="76"/>
      <c r="IA658" s="76"/>
      <c r="IB658" s="76"/>
      <c r="IC658" s="76"/>
      <c r="ID658" s="76"/>
      <c r="IE658" s="76"/>
      <c r="IF658" s="76"/>
      <c r="IG658" s="76"/>
      <c r="IH658" s="76"/>
      <c r="II658" s="76"/>
      <c r="IJ658" s="76"/>
      <c r="IK658" s="76"/>
    </row>
    <row r="659" spans="1:245" s="125" customFormat="1">
      <c r="A659" s="19"/>
      <c r="B659" s="19"/>
      <c r="C659" s="19"/>
      <c r="D659" s="19"/>
      <c r="E659" s="89"/>
      <c r="F659" s="89"/>
      <c r="G659" s="19"/>
      <c r="H659" s="90"/>
      <c r="I659" s="90"/>
      <c r="J659" s="19"/>
      <c r="K659" s="19"/>
      <c r="L659" s="19"/>
      <c r="M659" s="19"/>
      <c r="N659" s="19"/>
      <c r="O659" s="19"/>
      <c r="P659" s="19"/>
      <c r="Q659" s="19"/>
      <c r="R659" s="141"/>
      <c r="S659" s="141"/>
      <c r="T659" s="141"/>
      <c r="U659" s="141"/>
      <c r="V659" s="141"/>
      <c r="W659" s="141"/>
      <c r="X659" s="141"/>
      <c r="Y659" s="141"/>
      <c r="Z659" s="19"/>
      <c r="AA659" s="601"/>
      <c r="AB659" s="601"/>
      <c r="AC659" s="118"/>
      <c r="AD659" s="118"/>
      <c r="AE659" s="118"/>
      <c r="AF659" s="118"/>
      <c r="AG659" s="118"/>
      <c r="AH659" s="118"/>
      <c r="AI659" s="118"/>
      <c r="AJ659" s="118"/>
      <c r="AK659" s="118"/>
      <c r="AL659" s="118"/>
      <c r="AM659" s="118"/>
      <c r="AN659" s="118"/>
      <c r="AO659" s="118"/>
      <c r="AP659" s="118"/>
      <c r="AQ659" s="118"/>
      <c r="AR659" s="118"/>
      <c r="AS659" s="118"/>
      <c r="AT659" s="118"/>
      <c r="AU659" s="601"/>
      <c r="AV659" s="601"/>
      <c r="AW659" s="118"/>
      <c r="AX659" s="118"/>
      <c r="AY659" s="118"/>
      <c r="AZ659" s="118"/>
      <c r="BA659" s="118"/>
      <c r="BB659" s="19"/>
      <c r="BC659" s="19"/>
      <c r="BQ659" s="12"/>
      <c r="BR659" s="12"/>
      <c r="BS659" s="12"/>
      <c r="BV659" s="76"/>
      <c r="BW659" s="76"/>
      <c r="BX659" s="76"/>
      <c r="BY659" s="76"/>
      <c r="BZ659" s="76"/>
      <c r="CA659" s="76"/>
      <c r="CB659" s="76"/>
      <c r="CC659" s="76"/>
      <c r="CD659" s="76"/>
      <c r="CE659" s="76"/>
      <c r="CF659" s="76"/>
      <c r="CG659" s="76"/>
      <c r="CH659" s="76"/>
      <c r="CI659" s="76"/>
      <c r="CJ659" s="76"/>
      <c r="CK659" s="76"/>
      <c r="CL659" s="76"/>
      <c r="CM659" s="76"/>
      <c r="CN659" s="76"/>
      <c r="CO659" s="76"/>
      <c r="CP659" s="76"/>
      <c r="CQ659" s="76"/>
      <c r="CR659" s="76"/>
      <c r="CS659" s="76"/>
      <c r="CT659" s="76"/>
      <c r="CU659" s="76"/>
      <c r="CV659" s="76"/>
      <c r="CW659" s="76"/>
      <c r="CX659" s="76"/>
      <c r="CY659" s="76"/>
      <c r="CZ659" s="76"/>
      <c r="DA659" s="76"/>
      <c r="DB659" s="76"/>
      <c r="DC659" s="76"/>
      <c r="DD659" s="76"/>
      <c r="DE659" s="76"/>
      <c r="DF659" s="76"/>
      <c r="DG659" s="76"/>
      <c r="DH659" s="76"/>
      <c r="DI659" s="76"/>
      <c r="DJ659" s="76"/>
      <c r="DK659" s="76"/>
      <c r="DL659" s="76"/>
      <c r="DM659" s="76"/>
      <c r="DN659" s="76"/>
      <c r="DO659" s="76"/>
      <c r="DP659" s="76"/>
      <c r="DQ659" s="76"/>
      <c r="DR659" s="76"/>
      <c r="DS659" s="76"/>
      <c r="DT659" s="76"/>
      <c r="DU659" s="76"/>
      <c r="DV659" s="76"/>
      <c r="DW659" s="76"/>
      <c r="DX659" s="76"/>
      <c r="DY659" s="76"/>
      <c r="DZ659" s="76"/>
      <c r="EA659" s="76"/>
      <c r="EB659" s="76"/>
      <c r="EC659" s="76"/>
      <c r="ED659" s="76"/>
      <c r="EE659" s="76"/>
      <c r="EF659" s="76"/>
      <c r="EG659" s="76"/>
      <c r="EH659" s="76"/>
      <c r="EI659" s="76"/>
      <c r="EJ659" s="76"/>
      <c r="EK659" s="76"/>
      <c r="EL659" s="76"/>
      <c r="EM659" s="76"/>
      <c r="EN659" s="76"/>
      <c r="EO659" s="76"/>
      <c r="EP659" s="76"/>
      <c r="EQ659" s="76"/>
      <c r="ER659" s="76"/>
      <c r="ES659" s="76"/>
      <c r="ET659" s="76"/>
      <c r="EU659" s="76"/>
      <c r="EV659" s="76"/>
      <c r="EW659" s="76"/>
      <c r="EX659" s="76"/>
      <c r="EY659" s="76"/>
      <c r="EZ659" s="76"/>
      <c r="FA659" s="76"/>
      <c r="FB659" s="76"/>
      <c r="FC659" s="76"/>
      <c r="FD659" s="76"/>
      <c r="FE659" s="76"/>
      <c r="FF659" s="76"/>
      <c r="FG659" s="76"/>
      <c r="FH659" s="76"/>
      <c r="FI659" s="76"/>
      <c r="FJ659" s="76"/>
      <c r="FK659" s="76"/>
      <c r="FL659" s="76"/>
      <c r="FM659" s="76"/>
      <c r="FN659" s="76"/>
      <c r="FO659" s="76"/>
      <c r="FP659" s="76"/>
      <c r="FQ659" s="76"/>
      <c r="FR659" s="76"/>
      <c r="FS659" s="76"/>
      <c r="FT659" s="76"/>
      <c r="FU659" s="76"/>
      <c r="FV659" s="76"/>
      <c r="FW659" s="76"/>
      <c r="FX659" s="76"/>
      <c r="FY659" s="76"/>
      <c r="FZ659" s="76"/>
      <c r="GA659" s="76"/>
      <c r="GB659" s="76"/>
      <c r="GC659" s="76"/>
      <c r="GD659" s="76"/>
      <c r="GE659" s="76"/>
      <c r="GF659" s="76"/>
      <c r="GG659" s="76"/>
      <c r="GH659" s="76"/>
      <c r="GI659" s="76"/>
      <c r="GJ659" s="76"/>
      <c r="GK659" s="76"/>
      <c r="GL659" s="76"/>
      <c r="GM659" s="76"/>
      <c r="GN659" s="76"/>
      <c r="GO659" s="76"/>
      <c r="GP659" s="76"/>
      <c r="GQ659" s="76"/>
      <c r="GR659" s="76"/>
      <c r="GS659" s="76"/>
      <c r="GT659" s="76"/>
      <c r="GU659" s="76"/>
      <c r="GV659" s="76"/>
      <c r="GW659" s="76"/>
      <c r="GX659" s="76"/>
      <c r="GY659" s="76"/>
      <c r="GZ659" s="76"/>
      <c r="HA659" s="76"/>
      <c r="HB659" s="76"/>
      <c r="HC659" s="76"/>
      <c r="HD659" s="76"/>
      <c r="HE659" s="76"/>
      <c r="HF659" s="76"/>
      <c r="HG659" s="76"/>
      <c r="HH659" s="76"/>
      <c r="HI659" s="76"/>
      <c r="HJ659" s="76"/>
      <c r="HK659" s="76"/>
      <c r="HL659" s="76"/>
      <c r="HM659" s="76"/>
      <c r="HN659" s="76"/>
      <c r="HO659" s="76"/>
      <c r="HP659" s="76"/>
      <c r="HQ659" s="76"/>
      <c r="HR659" s="76"/>
      <c r="HS659" s="76"/>
      <c r="HT659" s="76"/>
      <c r="HU659" s="76"/>
      <c r="HV659" s="76"/>
      <c r="HW659" s="76"/>
      <c r="HX659" s="76"/>
      <c r="HY659" s="76"/>
      <c r="HZ659" s="76"/>
      <c r="IA659" s="76"/>
      <c r="IB659" s="76"/>
      <c r="IC659" s="76"/>
      <c r="ID659" s="76"/>
      <c r="IE659" s="76"/>
      <c r="IF659" s="76"/>
      <c r="IG659" s="76"/>
      <c r="IH659" s="76"/>
      <c r="II659" s="76"/>
      <c r="IJ659" s="76"/>
      <c r="IK659" s="76"/>
    </row>
    <row r="660" spans="1:245" s="125" customFormat="1">
      <c r="A660" s="19"/>
      <c r="B660" s="19"/>
      <c r="C660" s="19"/>
      <c r="D660" s="19"/>
      <c r="E660" s="89"/>
      <c r="F660" s="89"/>
      <c r="G660" s="19"/>
      <c r="H660" s="90"/>
      <c r="I660" s="90"/>
      <c r="J660" s="19"/>
      <c r="K660" s="19"/>
      <c r="L660" s="19"/>
      <c r="M660" s="19"/>
      <c r="N660" s="19"/>
      <c r="O660" s="19"/>
      <c r="P660" s="19"/>
      <c r="Q660" s="19"/>
      <c r="R660" s="141"/>
      <c r="S660" s="141"/>
      <c r="T660" s="141"/>
      <c r="U660" s="141"/>
      <c r="V660" s="141"/>
      <c r="W660" s="141"/>
      <c r="X660" s="141"/>
      <c r="Y660" s="141"/>
      <c r="Z660" s="19"/>
      <c r="AA660" s="601"/>
      <c r="AB660" s="601"/>
      <c r="AC660" s="118"/>
      <c r="AD660" s="118"/>
      <c r="AE660" s="118"/>
      <c r="AF660" s="118"/>
      <c r="AG660" s="118"/>
      <c r="AH660" s="118"/>
      <c r="AI660" s="118"/>
      <c r="AJ660" s="118"/>
      <c r="AK660" s="118"/>
      <c r="AL660" s="118"/>
      <c r="AM660" s="118"/>
      <c r="AN660" s="118"/>
      <c r="AO660" s="118"/>
      <c r="AP660" s="118"/>
      <c r="AQ660" s="118"/>
      <c r="AR660" s="118"/>
      <c r="AS660" s="118"/>
      <c r="AT660" s="118"/>
      <c r="AU660" s="601"/>
      <c r="AV660" s="601"/>
      <c r="AW660" s="118"/>
      <c r="AX660" s="118"/>
      <c r="AY660" s="118"/>
      <c r="AZ660" s="118"/>
      <c r="BA660" s="118"/>
      <c r="BB660" s="19"/>
      <c r="BC660" s="19"/>
      <c r="BQ660" s="12"/>
      <c r="BR660" s="12"/>
      <c r="BS660" s="12"/>
      <c r="BV660" s="76"/>
      <c r="BW660" s="76"/>
      <c r="BX660" s="76"/>
      <c r="BY660" s="76"/>
      <c r="BZ660" s="76"/>
      <c r="CA660" s="76"/>
      <c r="CB660" s="76"/>
      <c r="CC660" s="76"/>
      <c r="CD660" s="76"/>
      <c r="CE660" s="76"/>
      <c r="CF660" s="76"/>
      <c r="CG660" s="76"/>
      <c r="CH660" s="76"/>
      <c r="CI660" s="76"/>
      <c r="CJ660" s="76"/>
      <c r="CK660" s="76"/>
      <c r="CL660" s="76"/>
      <c r="CM660" s="76"/>
      <c r="CN660" s="76"/>
      <c r="CO660" s="76"/>
      <c r="CP660" s="76"/>
      <c r="CQ660" s="76"/>
      <c r="CR660" s="76"/>
      <c r="CS660" s="76"/>
      <c r="CT660" s="76"/>
      <c r="CU660" s="76"/>
      <c r="CV660" s="76"/>
      <c r="CW660" s="76"/>
      <c r="CX660" s="76"/>
      <c r="CY660" s="76"/>
      <c r="CZ660" s="76"/>
      <c r="DA660" s="76"/>
      <c r="DB660" s="76"/>
      <c r="DC660" s="76"/>
      <c r="DD660" s="76"/>
      <c r="DE660" s="76"/>
      <c r="DF660" s="76"/>
      <c r="DG660" s="76"/>
      <c r="DH660" s="76"/>
      <c r="DI660" s="76"/>
      <c r="DJ660" s="76"/>
      <c r="DK660" s="76"/>
      <c r="DL660" s="76"/>
      <c r="DM660" s="76"/>
      <c r="DN660" s="76"/>
      <c r="DO660" s="76"/>
      <c r="DP660" s="76"/>
      <c r="DQ660" s="76"/>
      <c r="DR660" s="76"/>
      <c r="DS660" s="76"/>
      <c r="DT660" s="76"/>
      <c r="DU660" s="76"/>
      <c r="DV660" s="76"/>
      <c r="DW660" s="76"/>
      <c r="DX660" s="76"/>
      <c r="DY660" s="76"/>
      <c r="DZ660" s="76"/>
      <c r="EA660" s="76"/>
      <c r="EB660" s="76"/>
      <c r="EC660" s="76"/>
      <c r="ED660" s="76"/>
      <c r="EE660" s="76"/>
      <c r="EF660" s="76"/>
      <c r="EG660" s="76"/>
      <c r="EH660" s="76"/>
      <c r="EI660" s="76"/>
      <c r="EJ660" s="76"/>
      <c r="EK660" s="76"/>
      <c r="EL660" s="76"/>
      <c r="EM660" s="76"/>
      <c r="EN660" s="76"/>
      <c r="EO660" s="76"/>
      <c r="EP660" s="76"/>
      <c r="EQ660" s="76"/>
      <c r="ER660" s="76"/>
      <c r="ES660" s="76"/>
      <c r="ET660" s="76"/>
      <c r="EU660" s="76"/>
      <c r="EV660" s="76"/>
      <c r="EW660" s="76"/>
      <c r="EX660" s="76"/>
      <c r="EY660" s="76"/>
      <c r="EZ660" s="76"/>
      <c r="FA660" s="76"/>
      <c r="FB660" s="76"/>
      <c r="FC660" s="76"/>
      <c r="FD660" s="76"/>
      <c r="FE660" s="76"/>
      <c r="FF660" s="76"/>
      <c r="FG660" s="76"/>
      <c r="FH660" s="76"/>
      <c r="FI660" s="76"/>
      <c r="FJ660" s="76"/>
      <c r="FK660" s="76"/>
      <c r="FL660" s="76"/>
      <c r="FM660" s="76"/>
      <c r="FN660" s="76"/>
      <c r="FO660" s="76"/>
      <c r="FP660" s="76"/>
      <c r="FQ660" s="76"/>
      <c r="FR660" s="76"/>
      <c r="FS660" s="76"/>
      <c r="FT660" s="76"/>
      <c r="FU660" s="76"/>
      <c r="FV660" s="76"/>
      <c r="FW660" s="76"/>
      <c r="FX660" s="76"/>
      <c r="FY660" s="76"/>
      <c r="FZ660" s="76"/>
      <c r="GA660" s="76"/>
      <c r="GB660" s="76"/>
      <c r="GC660" s="76"/>
      <c r="GD660" s="76"/>
      <c r="GE660" s="76"/>
      <c r="GF660" s="76"/>
      <c r="GG660" s="76"/>
      <c r="GH660" s="76"/>
      <c r="GI660" s="76"/>
      <c r="GJ660" s="76"/>
      <c r="GK660" s="76"/>
      <c r="GL660" s="76"/>
      <c r="GM660" s="76"/>
      <c r="GN660" s="76"/>
      <c r="GO660" s="76"/>
      <c r="GP660" s="76"/>
      <c r="GQ660" s="76"/>
      <c r="GR660" s="76"/>
      <c r="GS660" s="76"/>
      <c r="GT660" s="76"/>
      <c r="GU660" s="76"/>
      <c r="GV660" s="76"/>
      <c r="GW660" s="76"/>
      <c r="GX660" s="76"/>
      <c r="GY660" s="76"/>
      <c r="GZ660" s="76"/>
      <c r="HA660" s="76"/>
      <c r="HB660" s="76"/>
      <c r="HC660" s="76"/>
      <c r="HD660" s="76"/>
      <c r="HE660" s="76"/>
      <c r="HF660" s="76"/>
      <c r="HG660" s="76"/>
      <c r="HH660" s="76"/>
      <c r="HI660" s="76"/>
      <c r="HJ660" s="76"/>
      <c r="HK660" s="76"/>
      <c r="HL660" s="76"/>
      <c r="HM660" s="76"/>
      <c r="HN660" s="76"/>
      <c r="HO660" s="76"/>
      <c r="HP660" s="76"/>
      <c r="HQ660" s="76"/>
      <c r="HR660" s="76"/>
      <c r="HS660" s="76"/>
      <c r="HT660" s="76"/>
      <c r="HU660" s="76"/>
      <c r="HV660" s="76"/>
      <c r="HW660" s="76"/>
      <c r="HX660" s="76"/>
      <c r="HY660" s="76"/>
      <c r="HZ660" s="76"/>
      <c r="IA660" s="76"/>
      <c r="IB660" s="76"/>
      <c r="IC660" s="76"/>
      <c r="ID660" s="76"/>
      <c r="IE660" s="76"/>
      <c r="IF660" s="76"/>
      <c r="IG660" s="76"/>
      <c r="IH660" s="76"/>
      <c r="II660" s="76"/>
      <c r="IJ660" s="76"/>
      <c r="IK660" s="76"/>
    </row>
    <row r="661" spans="1:245" s="125" customFormat="1">
      <c r="A661" s="19"/>
      <c r="B661" s="19"/>
      <c r="C661" s="19"/>
      <c r="D661" s="19"/>
      <c r="E661" s="89"/>
      <c r="F661" s="89"/>
      <c r="G661" s="19"/>
      <c r="H661" s="90"/>
      <c r="I661" s="90"/>
      <c r="J661" s="19"/>
      <c r="K661" s="19"/>
      <c r="L661" s="19"/>
      <c r="M661" s="19"/>
      <c r="N661" s="19"/>
      <c r="O661" s="19"/>
      <c r="P661" s="19"/>
      <c r="Q661" s="19"/>
      <c r="R661" s="141"/>
      <c r="S661" s="141"/>
      <c r="T661" s="141"/>
      <c r="U661" s="141"/>
      <c r="V661" s="141"/>
      <c r="W661" s="141"/>
      <c r="X661" s="141"/>
      <c r="Y661" s="141"/>
      <c r="Z661" s="19"/>
      <c r="AA661" s="601"/>
      <c r="AB661" s="601"/>
      <c r="AC661" s="118"/>
      <c r="AD661" s="118"/>
      <c r="AE661" s="118"/>
      <c r="AF661" s="118"/>
      <c r="AG661" s="118"/>
      <c r="AH661" s="118"/>
      <c r="AI661" s="118"/>
      <c r="AJ661" s="118"/>
      <c r="AK661" s="118"/>
      <c r="AL661" s="118"/>
      <c r="AM661" s="118"/>
      <c r="AN661" s="118"/>
      <c r="AO661" s="118"/>
      <c r="AP661" s="118"/>
      <c r="AQ661" s="118"/>
      <c r="AR661" s="118"/>
      <c r="AS661" s="118"/>
      <c r="AT661" s="118"/>
      <c r="AU661" s="601"/>
      <c r="AV661" s="601"/>
      <c r="AW661" s="118"/>
      <c r="AX661" s="118"/>
      <c r="AY661" s="118"/>
      <c r="AZ661" s="118"/>
      <c r="BA661" s="118"/>
      <c r="BB661" s="19"/>
      <c r="BC661" s="19"/>
      <c r="BQ661" s="12"/>
      <c r="BR661" s="12"/>
      <c r="BS661" s="12"/>
      <c r="BV661" s="76"/>
      <c r="BW661" s="76"/>
      <c r="BX661" s="76"/>
      <c r="BY661" s="76"/>
      <c r="BZ661" s="76"/>
      <c r="CA661" s="76"/>
      <c r="CB661" s="76"/>
      <c r="CC661" s="76"/>
      <c r="CD661" s="76"/>
      <c r="CE661" s="76"/>
      <c r="CF661" s="76"/>
      <c r="CG661" s="76"/>
      <c r="CH661" s="76"/>
      <c r="CI661" s="76"/>
      <c r="CJ661" s="76"/>
      <c r="CK661" s="76"/>
      <c r="CL661" s="76"/>
      <c r="CM661" s="76"/>
      <c r="CN661" s="76"/>
      <c r="CO661" s="76"/>
      <c r="CP661" s="76"/>
      <c r="CQ661" s="76"/>
      <c r="CR661" s="76"/>
      <c r="CS661" s="76"/>
      <c r="CT661" s="76"/>
      <c r="CU661" s="76"/>
      <c r="CV661" s="76"/>
      <c r="CW661" s="76"/>
      <c r="CX661" s="76"/>
      <c r="CY661" s="76"/>
      <c r="CZ661" s="76"/>
      <c r="DA661" s="76"/>
      <c r="DB661" s="76"/>
      <c r="DC661" s="76"/>
      <c r="DD661" s="76"/>
      <c r="DE661" s="76"/>
      <c r="DF661" s="76"/>
      <c r="DG661" s="76"/>
      <c r="DH661" s="76"/>
      <c r="DI661" s="76"/>
      <c r="DJ661" s="76"/>
      <c r="DK661" s="76"/>
      <c r="DL661" s="76"/>
      <c r="DM661" s="76"/>
      <c r="DN661" s="76"/>
      <c r="DO661" s="76"/>
      <c r="DP661" s="76"/>
      <c r="DQ661" s="76"/>
      <c r="DR661" s="76"/>
      <c r="DS661" s="76"/>
      <c r="DT661" s="76"/>
      <c r="DU661" s="76"/>
      <c r="DV661" s="76"/>
      <c r="DW661" s="76"/>
      <c r="DX661" s="76"/>
      <c r="DY661" s="76"/>
      <c r="DZ661" s="76"/>
      <c r="EA661" s="76"/>
      <c r="EB661" s="76"/>
      <c r="EC661" s="76"/>
      <c r="ED661" s="76"/>
      <c r="EE661" s="76"/>
      <c r="EF661" s="76"/>
      <c r="EG661" s="76"/>
      <c r="EH661" s="76"/>
      <c r="EI661" s="76"/>
      <c r="EJ661" s="76"/>
      <c r="EK661" s="76"/>
      <c r="EL661" s="76"/>
      <c r="EM661" s="76"/>
      <c r="EN661" s="76"/>
      <c r="EO661" s="76"/>
      <c r="EP661" s="76"/>
      <c r="EQ661" s="76"/>
      <c r="ER661" s="76"/>
      <c r="ES661" s="76"/>
      <c r="ET661" s="76"/>
      <c r="EU661" s="76"/>
      <c r="EV661" s="76"/>
      <c r="EW661" s="76"/>
      <c r="EX661" s="76"/>
      <c r="EY661" s="76"/>
      <c r="EZ661" s="76"/>
      <c r="FA661" s="76"/>
      <c r="FB661" s="76"/>
      <c r="FC661" s="76"/>
      <c r="FD661" s="76"/>
      <c r="FE661" s="76"/>
      <c r="FF661" s="76"/>
      <c r="FG661" s="76"/>
      <c r="FH661" s="76"/>
      <c r="FI661" s="76"/>
      <c r="FJ661" s="76"/>
      <c r="FK661" s="76"/>
      <c r="FL661" s="76"/>
      <c r="FM661" s="76"/>
      <c r="FN661" s="76"/>
      <c r="FO661" s="76"/>
      <c r="FP661" s="76"/>
      <c r="FQ661" s="76"/>
      <c r="FR661" s="76"/>
      <c r="FS661" s="76"/>
      <c r="FT661" s="76"/>
      <c r="FU661" s="76"/>
      <c r="FV661" s="76"/>
      <c r="FW661" s="76"/>
      <c r="FX661" s="76"/>
      <c r="FY661" s="76"/>
      <c r="FZ661" s="76"/>
      <c r="GA661" s="76"/>
      <c r="GB661" s="76"/>
      <c r="GC661" s="76"/>
      <c r="GD661" s="76"/>
      <c r="GE661" s="76"/>
      <c r="GF661" s="76"/>
      <c r="GG661" s="76"/>
      <c r="GH661" s="76"/>
      <c r="GI661" s="76"/>
      <c r="GJ661" s="76"/>
      <c r="GK661" s="76"/>
      <c r="GL661" s="76"/>
      <c r="GM661" s="76"/>
      <c r="GN661" s="76"/>
      <c r="GO661" s="76"/>
      <c r="GP661" s="76"/>
      <c r="GQ661" s="76"/>
      <c r="GR661" s="76"/>
      <c r="GS661" s="76"/>
      <c r="GT661" s="76"/>
      <c r="GU661" s="76"/>
      <c r="GV661" s="76"/>
      <c r="GW661" s="76"/>
      <c r="GX661" s="76"/>
      <c r="GY661" s="76"/>
      <c r="GZ661" s="76"/>
      <c r="HA661" s="76"/>
      <c r="HB661" s="76"/>
      <c r="HC661" s="76"/>
      <c r="HD661" s="76"/>
      <c r="HE661" s="76"/>
      <c r="HF661" s="76"/>
      <c r="HG661" s="76"/>
      <c r="HH661" s="76"/>
      <c r="HI661" s="76"/>
      <c r="HJ661" s="76"/>
      <c r="HK661" s="76"/>
      <c r="HL661" s="76"/>
      <c r="HM661" s="76"/>
      <c r="HN661" s="76"/>
      <c r="HO661" s="76"/>
      <c r="HP661" s="76"/>
      <c r="HQ661" s="76"/>
      <c r="HR661" s="76"/>
      <c r="HS661" s="76"/>
      <c r="HT661" s="76"/>
      <c r="HU661" s="76"/>
      <c r="HV661" s="76"/>
      <c r="HW661" s="76"/>
      <c r="HX661" s="76"/>
      <c r="HY661" s="76"/>
      <c r="HZ661" s="76"/>
      <c r="IA661" s="76"/>
      <c r="IB661" s="76"/>
      <c r="IC661" s="76"/>
      <c r="ID661" s="76"/>
      <c r="IE661" s="76"/>
      <c r="IF661" s="76"/>
      <c r="IG661" s="76"/>
      <c r="IH661" s="76"/>
      <c r="II661" s="76"/>
      <c r="IJ661" s="76"/>
      <c r="IK661" s="76"/>
    </row>
    <row r="662" spans="1:245" s="125" customFormat="1">
      <c r="A662" s="19"/>
      <c r="B662" s="19"/>
      <c r="C662" s="19"/>
      <c r="D662" s="19"/>
      <c r="E662" s="89"/>
      <c r="F662" s="89"/>
      <c r="G662" s="19"/>
      <c r="H662" s="90"/>
      <c r="I662" s="90"/>
      <c r="J662" s="19"/>
      <c r="K662" s="19"/>
      <c r="L662" s="19"/>
      <c r="M662" s="19"/>
      <c r="N662" s="19"/>
      <c r="O662" s="19"/>
      <c r="P662" s="19"/>
      <c r="Q662" s="19"/>
      <c r="R662" s="141"/>
      <c r="S662" s="141"/>
      <c r="T662" s="141"/>
      <c r="U662" s="141"/>
      <c r="V662" s="141"/>
      <c r="W662" s="141"/>
      <c r="X662" s="141"/>
      <c r="Y662" s="141"/>
      <c r="Z662" s="19"/>
      <c r="AA662" s="601"/>
      <c r="AB662" s="601"/>
      <c r="AC662" s="118"/>
      <c r="AD662" s="118"/>
      <c r="AE662" s="118"/>
      <c r="AF662" s="118"/>
      <c r="AG662" s="118"/>
      <c r="AH662" s="118"/>
      <c r="AI662" s="118"/>
      <c r="AJ662" s="118"/>
      <c r="AK662" s="118"/>
      <c r="AL662" s="118"/>
      <c r="AM662" s="118"/>
      <c r="AN662" s="118"/>
      <c r="AO662" s="118"/>
      <c r="AP662" s="118"/>
      <c r="AQ662" s="118"/>
      <c r="AR662" s="118"/>
      <c r="AS662" s="118"/>
      <c r="AT662" s="118"/>
      <c r="AU662" s="601"/>
      <c r="AV662" s="601"/>
      <c r="AW662" s="118"/>
      <c r="AX662" s="118"/>
      <c r="AY662" s="118"/>
      <c r="AZ662" s="118"/>
      <c r="BA662" s="118"/>
      <c r="BB662" s="19"/>
      <c r="BC662" s="19"/>
      <c r="BQ662" s="12"/>
      <c r="BR662" s="12"/>
      <c r="BS662" s="12"/>
      <c r="BV662" s="76"/>
      <c r="BW662" s="76"/>
      <c r="BX662" s="76"/>
      <c r="BY662" s="76"/>
      <c r="BZ662" s="76"/>
      <c r="CA662" s="76"/>
      <c r="CB662" s="76"/>
      <c r="CC662" s="76"/>
      <c r="CD662" s="76"/>
      <c r="CE662" s="76"/>
      <c r="CF662" s="76"/>
      <c r="CG662" s="76"/>
      <c r="CH662" s="76"/>
      <c r="CI662" s="76"/>
      <c r="CJ662" s="76"/>
      <c r="CK662" s="76"/>
      <c r="CL662" s="76"/>
      <c r="CM662" s="76"/>
      <c r="CN662" s="76"/>
      <c r="CO662" s="76"/>
      <c r="CP662" s="76"/>
      <c r="CQ662" s="76"/>
      <c r="CR662" s="76"/>
      <c r="CS662" s="76"/>
      <c r="CT662" s="76"/>
      <c r="CU662" s="76"/>
      <c r="CV662" s="76"/>
      <c r="CW662" s="76"/>
      <c r="CX662" s="76"/>
      <c r="CY662" s="76"/>
      <c r="CZ662" s="76"/>
      <c r="DA662" s="76"/>
      <c r="DB662" s="76"/>
      <c r="DC662" s="76"/>
      <c r="DD662" s="76"/>
      <c r="DE662" s="76"/>
      <c r="DF662" s="76"/>
      <c r="DG662" s="76"/>
      <c r="DH662" s="76"/>
      <c r="DI662" s="76"/>
      <c r="DJ662" s="76"/>
      <c r="DK662" s="76"/>
      <c r="DL662" s="76"/>
      <c r="DM662" s="76"/>
      <c r="DN662" s="76"/>
      <c r="DO662" s="76"/>
      <c r="DP662" s="76"/>
      <c r="DQ662" s="76"/>
      <c r="DR662" s="76"/>
      <c r="DS662" s="76"/>
      <c r="DT662" s="76"/>
      <c r="DU662" s="76"/>
      <c r="DV662" s="76"/>
      <c r="DW662" s="76"/>
      <c r="DX662" s="76"/>
      <c r="DY662" s="76"/>
      <c r="DZ662" s="76"/>
      <c r="EA662" s="76"/>
      <c r="EB662" s="76"/>
      <c r="EC662" s="76"/>
      <c r="ED662" s="76"/>
      <c r="EE662" s="76"/>
      <c r="EF662" s="76"/>
      <c r="EG662" s="76"/>
      <c r="EH662" s="76"/>
      <c r="EI662" s="76"/>
      <c r="EJ662" s="76"/>
      <c r="EK662" s="76"/>
      <c r="EL662" s="76"/>
      <c r="EM662" s="76"/>
      <c r="EN662" s="76"/>
      <c r="EO662" s="76"/>
      <c r="EP662" s="76"/>
      <c r="EQ662" s="76"/>
      <c r="ER662" s="76"/>
      <c r="ES662" s="76"/>
      <c r="ET662" s="76"/>
      <c r="EU662" s="76"/>
      <c r="EV662" s="76"/>
      <c r="EW662" s="76"/>
      <c r="EX662" s="76"/>
      <c r="EY662" s="76"/>
      <c r="EZ662" s="76"/>
      <c r="FA662" s="76"/>
      <c r="FB662" s="76"/>
      <c r="FC662" s="76"/>
      <c r="FD662" s="76"/>
      <c r="FE662" s="76"/>
      <c r="FF662" s="76"/>
      <c r="FG662" s="76"/>
      <c r="FH662" s="76"/>
      <c r="FI662" s="76"/>
      <c r="FJ662" s="76"/>
      <c r="FK662" s="76"/>
      <c r="FL662" s="76"/>
      <c r="FM662" s="76"/>
      <c r="FN662" s="76"/>
      <c r="FO662" s="76"/>
      <c r="FP662" s="76"/>
      <c r="FQ662" s="76"/>
      <c r="FR662" s="76"/>
      <c r="FS662" s="76"/>
      <c r="FT662" s="76"/>
      <c r="FU662" s="76"/>
      <c r="FV662" s="76"/>
      <c r="FW662" s="76"/>
      <c r="FX662" s="76"/>
      <c r="FY662" s="76"/>
      <c r="FZ662" s="76"/>
      <c r="GA662" s="76"/>
      <c r="GB662" s="76"/>
      <c r="GC662" s="76"/>
      <c r="GD662" s="76"/>
      <c r="GE662" s="76"/>
      <c r="GF662" s="76"/>
      <c r="GG662" s="76"/>
      <c r="GH662" s="76"/>
      <c r="GI662" s="76"/>
      <c r="GJ662" s="76"/>
      <c r="GK662" s="76"/>
      <c r="GL662" s="76"/>
      <c r="GM662" s="76"/>
      <c r="GN662" s="76"/>
      <c r="GO662" s="76"/>
      <c r="GP662" s="76"/>
      <c r="GQ662" s="76"/>
      <c r="GR662" s="76"/>
      <c r="GS662" s="76"/>
      <c r="GT662" s="76"/>
      <c r="GU662" s="76"/>
      <c r="GV662" s="76"/>
      <c r="GW662" s="76"/>
      <c r="GX662" s="76"/>
      <c r="GY662" s="76"/>
      <c r="GZ662" s="76"/>
      <c r="HA662" s="76"/>
      <c r="HB662" s="76"/>
      <c r="HC662" s="76"/>
      <c r="HD662" s="76"/>
      <c r="HE662" s="76"/>
      <c r="HF662" s="76"/>
      <c r="HG662" s="76"/>
      <c r="HH662" s="76"/>
      <c r="HI662" s="76"/>
      <c r="HJ662" s="76"/>
      <c r="HK662" s="76"/>
      <c r="HL662" s="76"/>
      <c r="HM662" s="76"/>
      <c r="HN662" s="76"/>
      <c r="HO662" s="76"/>
      <c r="HP662" s="76"/>
      <c r="HQ662" s="76"/>
      <c r="HR662" s="76"/>
      <c r="HS662" s="76"/>
      <c r="HT662" s="76"/>
      <c r="HU662" s="76"/>
      <c r="HV662" s="76"/>
      <c r="HW662" s="76"/>
      <c r="HX662" s="76"/>
      <c r="HY662" s="76"/>
      <c r="HZ662" s="76"/>
      <c r="IA662" s="76"/>
      <c r="IB662" s="76"/>
      <c r="IC662" s="76"/>
      <c r="ID662" s="76"/>
      <c r="IE662" s="76"/>
      <c r="IF662" s="76"/>
      <c r="IG662" s="76"/>
      <c r="IH662" s="76"/>
      <c r="II662" s="76"/>
      <c r="IJ662" s="76"/>
      <c r="IK662" s="76"/>
    </row>
    <row r="663" spans="1:245" s="125" customFormat="1">
      <c r="A663" s="19"/>
      <c r="B663" s="19"/>
      <c r="C663" s="19"/>
      <c r="D663" s="19"/>
      <c r="E663" s="89"/>
      <c r="F663" s="89"/>
      <c r="G663" s="19"/>
      <c r="H663" s="90"/>
      <c r="I663" s="90"/>
      <c r="J663" s="19"/>
      <c r="K663" s="19"/>
      <c r="L663" s="19"/>
      <c r="M663" s="19"/>
      <c r="N663" s="19"/>
      <c r="O663" s="19"/>
      <c r="P663" s="19"/>
      <c r="Q663" s="19"/>
      <c r="R663" s="141"/>
      <c r="S663" s="141"/>
      <c r="T663" s="141"/>
      <c r="U663" s="141"/>
      <c r="V663" s="141"/>
      <c r="W663" s="141"/>
      <c r="X663" s="141"/>
      <c r="Y663" s="141"/>
      <c r="Z663" s="19"/>
      <c r="AA663" s="601"/>
      <c r="AB663" s="601"/>
      <c r="AC663" s="118"/>
      <c r="AD663" s="118"/>
      <c r="AE663" s="118"/>
      <c r="AF663" s="118"/>
      <c r="AG663" s="118"/>
      <c r="AH663" s="118"/>
      <c r="AI663" s="118"/>
      <c r="AJ663" s="118"/>
      <c r="AK663" s="118"/>
      <c r="AL663" s="118"/>
      <c r="AM663" s="118"/>
      <c r="AN663" s="118"/>
      <c r="AO663" s="118"/>
      <c r="AP663" s="118"/>
      <c r="AQ663" s="118"/>
      <c r="AR663" s="118"/>
      <c r="AS663" s="118"/>
      <c r="AT663" s="118"/>
      <c r="AU663" s="601"/>
      <c r="AV663" s="601"/>
      <c r="AW663" s="118"/>
      <c r="AX663" s="118"/>
      <c r="AY663" s="118"/>
      <c r="AZ663" s="118"/>
      <c r="BA663" s="118"/>
      <c r="BB663" s="19"/>
      <c r="BC663" s="19"/>
      <c r="BQ663" s="12"/>
      <c r="BR663" s="12"/>
      <c r="BS663" s="12"/>
      <c r="BV663" s="76"/>
      <c r="BW663" s="76"/>
      <c r="BX663" s="76"/>
      <c r="BY663" s="76"/>
      <c r="BZ663" s="76"/>
      <c r="CA663" s="76"/>
      <c r="CB663" s="76"/>
      <c r="CC663" s="76"/>
      <c r="CD663" s="76"/>
      <c r="CE663" s="76"/>
      <c r="CF663" s="76"/>
      <c r="CG663" s="76"/>
      <c r="CH663" s="76"/>
      <c r="CI663" s="76"/>
      <c r="CJ663" s="76"/>
      <c r="CK663" s="76"/>
      <c r="CL663" s="76"/>
      <c r="CM663" s="76"/>
      <c r="CN663" s="76"/>
      <c r="CO663" s="76"/>
      <c r="CP663" s="76"/>
      <c r="CQ663" s="76"/>
      <c r="CR663" s="76"/>
      <c r="CS663" s="76"/>
      <c r="CT663" s="76"/>
      <c r="CU663" s="76"/>
      <c r="CV663" s="76"/>
      <c r="CW663" s="76"/>
      <c r="CX663" s="76"/>
      <c r="CY663" s="76"/>
      <c r="CZ663" s="76"/>
      <c r="DA663" s="76"/>
      <c r="DB663" s="76"/>
      <c r="DC663" s="76"/>
      <c r="DD663" s="76"/>
      <c r="DE663" s="76"/>
      <c r="DF663" s="76"/>
      <c r="DG663" s="76"/>
      <c r="DH663" s="76"/>
      <c r="DI663" s="76"/>
      <c r="DJ663" s="76"/>
      <c r="DK663" s="76"/>
      <c r="DL663" s="76"/>
      <c r="DM663" s="76"/>
      <c r="DN663" s="76"/>
      <c r="DO663" s="76"/>
      <c r="DP663" s="76"/>
      <c r="DQ663" s="76"/>
      <c r="DR663" s="76"/>
      <c r="DS663" s="76"/>
      <c r="DT663" s="76"/>
      <c r="DU663" s="76"/>
      <c r="DV663" s="76"/>
      <c r="DW663" s="76"/>
      <c r="DX663" s="76"/>
      <c r="DY663" s="76"/>
      <c r="DZ663" s="76"/>
      <c r="EA663" s="76"/>
      <c r="EB663" s="76"/>
      <c r="EC663" s="76"/>
      <c r="ED663" s="76"/>
      <c r="EE663" s="76"/>
      <c r="EF663" s="76"/>
      <c r="EG663" s="76"/>
      <c r="EH663" s="76"/>
      <c r="EI663" s="76"/>
      <c r="EJ663" s="76"/>
      <c r="EK663" s="76"/>
      <c r="EL663" s="76"/>
      <c r="EM663" s="76"/>
      <c r="EN663" s="76"/>
      <c r="EO663" s="76"/>
      <c r="EP663" s="76"/>
      <c r="EQ663" s="76"/>
      <c r="ER663" s="76"/>
      <c r="ES663" s="76"/>
      <c r="ET663" s="76"/>
      <c r="EU663" s="76"/>
      <c r="EV663" s="76"/>
      <c r="EW663" s="76"/>
      <c r="EX663" s="76"/>
      <c r="EY663" s="76"/>
      <c r="EZ663" s="76"/>
      <c r="FA663" s="76"/>
      <c r="FB663" s="76"/>
      <c r="FC663" s="76"/>
      <c r="FD663" s="76"/>
      <c r="FE663" s="76"/>
      <c r="FF663" s="76"/>
      <c r="FG663" s="76"/>
      <c r="FH663" s="76"/>
      <c r="FI663" s="76"/>
      <c r="FJ663" s="76"/>
      <c r="FK663" s="76"/>
      <c r="FL663" s="76"/>
      <c r="FM663" s="76"/>
      <c r="FN663" s="76"/>
      <c r="FO663" s="76"/>
      <c r="FP663" s="76"/>
      <c r="FQ663" s="76"/>
      <c r="FR663" s="76"/>
      <c r="FS663" s="76"/>
      <c r="FT663" s="76"/>
      <c r="FU663" s="76"/>
      <c r="FV663" s="76"/>
      <c r="FW663" s="76"/>
      <c r="FX663" s="76"/>
      <c r="FY663" s="76"/>
      <c r="FZ663" s="76"/>
      <c r="GA663" s="76"/>
      <c r="GB663" s="76"/>
      <c r="GC663" s="76"/>
      <c r="GD663" s="76"/>
      <c r="GE663" s="76"/>
      <c r="GF663" s="76"/>
      <c r="GG663" s="76"/>
      <c r="GH663" s="76"/>
      <c r="GI663" s="76"/>
      <c r="GJ663" s="76"/>
      <c r="GK663" s="76"/>
      <c r="GL663" s="76"/>
      <c r="GM663" s="76"/>
      <c r="GN663" s="76"/>
      <c r="GO663" s="76"/>
      <c r="GP663" s="76"/>
      <c r="GQ663" s="76"/>
      <c r="GR663" s="76"/>
      <c r="GS663" s="76"/>
      <c r="GT663" s="76"/>
      <c r="GU663" s="76"/>
      <c r="GV663" s="76"/>
      <c r="GW663" s="76"/>
      <c r="GX663" s="76"/>
      <c r="GY663" s="76"/>
      <c r="GZ663" s="76"/>
      <c r="HA663" s="76"/>
      <c r="HB663" s="76"/>
      <c r="HC663" s="76"/>
      <c r="HD663" s="76"/>
      <c r="HE663" s="76"/>
      <c r="HF663" s="76"/>
      <c r="HG663" s="76"/>
      <c r="HH663" s="76"/>
      <c r="HI663" s="76"/>
      <c r="HJ663" s="76"/>
      <c r="HK663" s="76"/>
      <c r="HL663" s="76"/>
      <c r="HM663" s="76"/>
      <c r="HN663" s="76"/>
      <c r="HO663" s="76"/>
      <c r="HP663" s="76"/>
      <c r="HQ663" s="76"/>
      <c r="HR663" s="76"/>
      <c r="HS663" s="76"/>
      <c r="HT663" s="76"/>
      <c r="HU663" s="76"/>
      <c r="HV663" s="76"/>
      <c r="HW663" s="76"/>
      <c r="HX663" s="76"/>
      <c r="HY663" s="76"/>
      <c r="HZ663" s="76"/>
      <c r="IA663" s="76"/>
      <c r="IB663" s="76"/>
      <c r="IC663" s="76"/>
      <c r="ID663" s="76"/>
      <c r="IE663" s="76"/>
      <c r="IF663" s="76"/>
      <c r="IG663" s="76"/>
      <c r="IH663" s="76"/>
      <c r="II663" s="76"/>
      <c r="IJ663" s="76"/>
      <c r="IK663" s="76"/>
    </row>
    <row r="664" spans="1:245" s="125" customFormat="1">
      <c r="A664" s="19"/>
      <c r="B664" s="19"/>
      <c r="C664" s="19"/>
      <c r="D664" s="19"/>
      <c r="E664" s="89"/>
      <c r="F664" s="89"/>
      <c r="G664" s="19"/>
      <c r="H664" s="90"/>
      <c r="I664" s="90"/>
      <c r="J664" s="19"/>
      <c r="K664" s="19"/>
      <c r="L664" s="19"/>
      <c r="M664" s="19"/>
      <c r="N664" s="19"/>
      <c r="O664" s="19"/>
      <c r="P664" s="19"/>
      <c r="Q664" s="19"/>
      <c r="R664" s="141"/>
      <c r="S664" s="141"/>
      <c r="T664" s="141"/>
      <c r="U664" s="141"/>
      <c r="V664" s="141"/>
      <c r="W664" s="141"/>
      <c r="X664" s="141"/>
      <c r="Y664" s="141"/>
      <c r="Z664" s="19"/>
      <c r="AA664" s="601"/>
      <c r="AB664" s="601"/>
      <c r="AC664" s="118"/>
      <c r="AD664" s="118"/>
      <c r="AE664" s="118"/>
      <c r="AF664" s="118"/>
      <c r="AG664" s="118"/>
      <c r="AH664" s="118"/>
      <c r="AI664" s="118"/>
      <c r="AJ664" s="118"/>
      <c r="AK664" s="118"/>
      <c r="AL664" s="118"/>
      <c r="AM664" s="118"/>
      <c r="AN664" s="118"/>
      <c r="AO664" s="118"/>
      <c r="AP664" s="118"/>
      <c r="AQ664" s="118"/>
      <c r="AR664" s="118"/>
      <c r="AS664" s="118"/>
      <c r="AT664" s="118"/>
      <c r="AU664" s="601"/>
      <c r="AV664" s="601"/>
      <c r="AW664" s="118"/>
      <c r="AX664" s="118"/>
      <c r="AY664" s="118"/>
      <c r="AZ664" s="118"/>
      <c r="BA664" s="118"/>
      <c r="BB664" s="19"/>
      <c r="BC664" s="19"/>
      <c r="BQ664" s="12"/>
      <c r="BR664" s="12"/>
      <c r="BS664" s="12"/>
      <c r="BV664" s="76"/>
      <c r="BW664" s="76"/>
      <c r="BX664" s="76"/>
      <c r="BY664" s="76"/>
      <c r="BZ664" s="76"/>
      <c r="CA664" s="76"/>
      <c r="CB664" s="76"/>
      <c r="CC664" s="76"/>
      <c r="CD664" s="76"/>
      <c r="CE664" s="76"/>
      <c r="CF664" s="76"/>
      <c r="CG664" s="76"/>
      <c r="CH664" s="76"/>
      <c r="CI664" s="76"/>
      <c r="CJ664" s="76"/>
      <c r="CK664" s="76"/>
      <c r="CL664" s="76"/>
      <c r="CM664" s="76"/>
      <c r="CN664" s="76"/>
      <c r="CO664" s="76"/>
      <c r="CP664" s="76"/>
      <c r="CQ664" s="76"/>
      <c r="CR664" s="76"/>
      <c r="CS664" s="76"/>
      <c r="CT664" s="76"/>
      <c r="CU664" s="76"/>
      <c r="CV664" s="76"/>
      <c r="CW664" s="76"/>
      <c r="CX664" s="76"/>
      <c r="CY664" s="76"/>
      <c r="CZ664" s="76"/>
      <c r="DA664" s="76"/>
      <c r="DB664" s="76"/>
      <c r="DC664" s="76"/>
      <c r="DD664" s="76"/>
      <c r="DE664" s="76"/>
      <c r="DF664" s="76"/>
      <c r="DG664" s="76"/>
      <c r="DH664" s="76"/>
      <c r="DI664" s="76"/>
      <c r="DJ664" s="76"/>
      <c r="DK664" s="76"/>
      <c r="DL664" s="76"/>
      <c r="DM664" s="76"/>
      <c r="DN664" s="76"/>
      <c r="DO664" s="76"/>
      <c r="DP664" s="76"/>
      <c r="DQ664" s="76"/>
      <c r="DR664" s="76"/>
      <c r="DS664" s="76"/>
      <c r="DT664" s="76"/>
      <c r="DU664" s="76"/>
      <c r="DV664" s="76"/>
      <c r="DW664" s="76"/>
      <c r="DX664" s="76"/>
      <c r="DY664" s="76"/>
      <c r="DZ664" s="76"/>
      <c r="EA664" s="76"/>
      <c r="EB664" s="76"/>
      <c r="EC664" s="76"/>
      <c r="ED664" s="76"/>
      <c r="EE664" s="76"/>
      <c r="EF664" s="76"/>
      <c r="EG664" s="76"/>
      <c r="EH664" s="76"/>
      <c r="EI664" s="76"/>
      <c r="EJ664" s="76"/>
      <c r="EK664" s="76"/>
      <c r="EL664" s="76"/>
      <c r="EM664" s="76"/>
      <c r="EN664" s="76"/>
      <c r="EO664" s="76"/>
      <c r="EP664" s="76"/>
      <c r="EQ664" s="76"/>
      <c r="ER664" s="76"/>
      <c r="ES664" s="76"/>
      <c r="ET664" s="76"/>
      <c r="EU664" s="76"/>
      <c r="EV664" s="76"/>
      <c r="EW664" s="76"/>
      <c r="EX664" s="76"/>
      <c r="EY664" s="76"/>
      <c r="EZ664" s="76"/>
      <c r="FA664" s="76"/>
      <c r="FB664" s="76"/>
      <c r="FC664" s="76"/>
      <c r="FD664" s="76"/>
      <c r="FE664" s="76"/>
      <c r="FF664" s="76"/>
      <c r="FG664" s="76"/>
      <c r="FH664" s="76"/>
      <c r="FI664" s="76"/>
      <c r="FJ664" s="76"/>
      <c r="FK664" s="76"/>
      <c r="FL664" s="76"/>
      <c r="FM664" s="76"/>
      <c r="FN664" s="76"/>
      <c r="FO664" s="76"/>
      <c r="FP664" s="76"/>
      <c r="FQ664" s="76"/>
      <c r="FR664" s="76"/>
      <c r="FS664" s="76"/>
      <c r="FT664" s="76"/>
      <c r="FU664" s="76"/>
      <c r="FV664" s="76"/>
      <c r="FW664" s="76"/>
      <c r="FX664" s="76"/>
      <c r="FY664" s="76"/>
      <c r="FZ664" s="76"/>
      <c r="GA664" s="76"/>
      <c r="GB664" s="76"/>
      <c r="GC664" s="76"/>
      <c r="GD664" s="76"/>
      <c r="GE664" s="76"/>
      <c r="GF664" s="76"/>
      <c r="GG664" s="76"/>
      <c r="GH664" s="76"/>
      <c r="GI664" s="76"/>
      <c r="GJ664" s="76"/>
      <c r="GK664" s="76"/>
      <c r="GL664" s="76"/>
      <c r="GM664" s="76"/>
      <c r="GN664" s="76"/>
      <c r="GO664" s="76"/>
      <c r="GP664" s="76"/>
      <c r="GQ664" s="76"/>
      <c r="GR664" s="76"/>
      <c r="GS664" s="76"/>
      <c r="GT664" s="76"/>
      <c r="GU664" s="76"/>
      <c r="GV664" s="76"/>
      <c r="GW664" s="76"/>
      <c r="GX664" s="76"/>
      <c r="GY664" s="76"/>
      <c r="GZ664" s="76"/>
      <c r="HA664" s="76"/>
      <c r="HB664" s="76"/>
      <c r="HC664" s="76"/>
      <c r="HD664" s="76"/>
      <c r="HE664" s="76"/>
      <c r="HF664" s="76"/>
      <c r="HG664" s="76"/>
      <c r="HH664" s="76"/>
      <c r="HI664" s="76"/>
      <c r="HJ664" s="76"/>
      <c r="HK664" s="76"/>
      <c r="HL664" s="76"/>
      <c r="HM664" s="76"/>
      <c r="HN664" s="76"/>
      <c r="HO664" s="76"/>
      <c r="HP664" s="76"/>
      <c r="HQ664" s="76"/>
      <c r="HR664" s="76"/>
      <c r="HS664" s="76"/>
      <c r="HT664" s="76"/>
      <c r="HU664" s="76"/>
      <c r="HV664" s="76"/>
      <c r="HW664" s="76"/>
      <c r="HX664" s="76"/>
      <c r="HY664" s="76"/>
      <c r="HZ664" s="76"/>
      <c r="IA664" s="76"/>
      <c r="IB664" s="76"/>
      <c r="IC664" s="76"/>
      <c r="ID664" s="76"/>
      <c r="IE664" s="76"/>
      <c r="IF664" s="76"/>
      <c r="IG664" s="76"/>
      <c r="IH664" s="76"/>
      <c r="II664" s="76"/>
      <c r="IJ664" s="76"/>
      <c r="IK664" s="76"/>
    </row>
    <row r="665" spans="1:245" s="125" customFormat="1">
      <c r="A665" s="19"/>
      <c r="B665" s="19"/>
      <c r="C665" s="19"/>
      <c r="D665" s="19"/>
      <c r="E665" s="89"/>
      <c r="F665" s="89"/>
      <c r="G665" s="19"/>
      <c r="H665" s="90"/>
      <c r="I665" s="90"/>
      <c r="J665" s="19"/>
      <c r="K665" s="19"/>
      <c r="L665" s="19"/>
      <c r="M665" s="19"/>
      <c r="N665" s="19"/>
      <c r="O665" s="19"/>
      <c r="P665" s="19"/>
      <c r="Q665" s="19"/>
      <c r="R665" s="141"/>
      <c r="S665" s="141"/>
      <c r="T665" s="141"/>
      <c r="U665" s="141"/>
      <c r="V665" s="141"/>
      <c r="W665" s="141"/>
      <c r="X665" s="141"/>
      <c r="Y665" s="141"/>
      <c r="Z665" s="19"/>
      <c r="AA665" s="601"/>
      <c r="AB665" s="601"/>
      <c r="AC665" s="118"/>
      <c r="AD665" s="118"/>
      <c r="AE665" s="118"/>
      <c r="AF665" s="118"/>
      <c r="AG665" s="118"/>
      <c r="AH665" s="118"/>
      <c r="AI665" s="118"/>
      <c r="AJ665" s="118"/>
      <c r="AK665" s="118"/>
      <c r="AL665" s="118"/>
      <c r="AM665" s="118"/>
      <c r="AN665" s="118"/>
      <c r="AO665" s="118"/>
      <c r="AP665" s="118"/>
      <c r="AQ665" s="118"/>
      <c r="AR665" s="118"/>
      <c r="AS665" s="118"/>
      <c r="AT665" s="118"/>
      <c r="AU665" s="601"/>
      <c r="AV665" s="601"/>
      <c r="AW665" s="118"/>
      <c r="AX665" s="118"/>
      <c r="AY665" s="118"/>
      <c r="AZ665" s="118"/>
      <c r="BA665" s="118"/>
      <c r="BB665" s="19"/>
      <c r="BC665" s="19"/>
      <c r="BQ665" s="12"/>
      <c r="BR665" s="12"/>
      <c r="BS665" s="12"/>
      <c r="BV665" s="76"/>
      <c r="BW665" s="76"/>
      <c r="BX665" s="76"/>
      <c r="BY665" s="76"/>
      <c r="BZ665" s="76"/>
      <c r="CA665" s="76"/>
      <c r="CB665" s="76"/>
      <c r="CC665" s="76"/>
      <c r="CD665" s="76"/>
      <c r="CE665" s="76"/>
      <c r="CF665" s="76"/>
      <c r="CG665" s="76"/>
      <c r="CH665" s="76"/>
      <c r="CI665" s="76"/>
      <c r="CJ665" s="76"/>
      <c r="CK665" s="76"/>
      <c r="CL665" s="76"/>
      <c r="CM665" s="76"/>
      <c r="CN665" s="76"/>
      <c r="CO665" s="76"/>
      <c r="CP665" s="76"/>
      <c r="CQ665" s="76"/>
      <c r="CR665" s="76"/>
      <c r="CS665" s="76"/>
      <c r="CT665" s="76"/>
      <c r="CU665" s="76"/>
      <c r="CV665" s="76"/>
      <c r="CW665" s="76"/>
      <c r="CX665" s="76"/>
      <c r="CY665" s="76"/>
      <c r="CZ665" s="76"/>
      <c r="DA665" s="76"/>
      <c r="DB665" s="76"/>
      <c r="DC665" s="76"/>
      <c r="DD665" s="76"/>
      <c r="DE665" s="76"/>
      <c r="DF665" s="76"/>
      <c r="DG665" s="76"/>
      <c r="DH665" s="76"/>
      <c r="DI665" s="76"/>
      <c r="DJ665" s="76"/>
      <c r="DK665" s="76"/>
      <c r="DL665" s="76"/>
      <c r="DM665" s="76"/>
      <c r="DN665" s="76"/>
      <c r="DO665" s="76"/>
      <c r="DP665" s="76"/>
      <c r="DQ665" s="76"/>
      <c r="DR665" s="76"/>
      <c r="DS665" s="76"/>
      <c r="DT665" s="76"/>
      <c r="DU665" s="76"/>
      <c r="DV665" s="76"/>
      <c r="DW665" s="76"/>
      <c r="DX665" s="76"/>
      <c r="DY665" s="76"/>
      <c r="DZ665" s="76"/>
      <c r="EA665" s="76"/>
      <c r="EB665" s="76"/>
      <c r="EC665" s="76"/>
      <c r="ED665" s="76"/>
      <c r="EE665" s="76"/>
      <c r="EF665" s="76"/>
      <c r="EG665" s="76"/>
      <c r="EH665" s="76"/>
      <c r="EI665" s="76"/>
      <c r="EJ665" s="76"/>
      <c r="EK665" s="76"/>
      <c r="EL665" s="76"/>
      <c r="EM665" s="76"/>
      <c r="EN665" s="76"/>
      <c r="EO665" s="76"/>
      <c r="EP665" s="76"/>
      <c r="EQ665" s="76"/>
      <c r="ER665" s="76"/>
      <c r="ES665" s="76"/>
      <c r="ET665" s="76"/>
      <c r="EU665" s="76"/>
      <c r="EV665" s="76"/>
      <c r="EW665" s="76"/>
      <c r="EX665" s="76"/>
      <c r="EY665" s="76"/>
      <c r="EZ665" s="76"/>
      <c r="FA665" s="76"/>
      <c r="FB665" s="76"/>
      <c r="FC665" s="76"/>
      <c r="FD665" s="76"/>
      <c r="FE665" s="76"/>
      <c r="FF665" s="76"/>
      <c r="FG665" s="76"/>
      <c r="FH665" s="76"/>
      <c r="FI665" s="76"/>
      <c r="FJ665" s="76"/>
      <c r="FK665" s="76"/>
      <c r="FL665" s="76"/>
      <c r="FM665" s="76"/>
      <c r="FN665" s="76"/>
      <c r="FO665" s="76"/>
      <c r="FP665" s="76"/>
      <c r="FQ665" s="76"/>
      <c r="FR665" s="76"/>
      <c r="FS665" s="76"/>
      <c r="FT665" s="76"/>
      <c r="FU665" s="76"/>
      <c r="FV665" s="76"/>
      <c r="FW665" s="76"/>
      <c r="FX665" s="76"/>
      <c r="FY665" s="76"/>
      <c r="FZ665" s="76"/>
      <c r="GA665" s="76"/>
      <c r="GB665" s="76"/>
      <c r="GC665" s="76"/>
      <c r="GD665" s="76"/>
      <c r="GE665" s="76"/>
      <c r="GF665" s="76"/>
      <c r="GG665" s="76"/>
      <c r="GH665" s="76"/>
      <c r="GI665" s="76"/>
      <c r="GJ665" s="76"/>
      <c r="GK665" s="76"/>
      <c r="GL665" s="76"/>
      <c r="GM665" s="76"/>
      <c r="GN665" s="76"/>
      <c r="GO665" s="76"/>
      <c r="GP665" s="76"/>
      <c r="GQ665" s="76"/>
      <c r="GR665" s="76"/>
      <c r="GS665" s="76"/>
      <c r="GT665" s="76"/>
      <c r="GU665" s="76"/>
      <c r="GV665" s="76"/>
      <c r="GW665" s="76"/>
      <c r="GX665" s="76"/>
      <c r="GY665" s="76"/>
      <c r="GZ665" s="76"/>
      <c r="HA665" s="76"/>
      <c r="HB665" s="76"/>
      <c r="HC665" s="76"/>
      <c r="HD665" s="76"/>
      <c r="HE665" s="76"/>
      <c r="HF665" s="76"/>
      <c r="HG665" s="76"/>
      <c r="HH665" s="76"/>
      <c r="HI665" s="76"/>
      <c r="HJ665" s="76"/>
      <c r="HK665" s="76"/>
      <c r="HL665" s="76"/>
      <c r="HM665" s="76"/>
      <c r="HN665" s="76"/>
      <c r="HO665" s="76"/>
      <c r="HP665" s="76"/>
      <c r="HQ665" s="76"/>
      <c r="HR665" s="76"/>
      <c r="HS665" s="76"/>
      <c r="HT665" s="76"/>
      <c r="HU665" s="76"/>
      <c r="HV665" s="76"/>
      <c r="HW665" s="76"/>
      <c r="HX665" s="76"/>
      <c r="HY665" s="76"/>
      <c r="HZ665" s="76"/>
      <c r="IA665" s="76"/>
      <c r="IB665" s="76"/>
      <c r="IC665" s="76"/>
      <c r="ID665" s="76"/>
      <c r="IE665" s="76"/>
      <c r="IF665" s="76"/>
      <c r="IG665" s="76"/>
      <c r="IH665" s="76"/>
      <c r="II665" s="76"/>
      <c r="IJ665" s="76"/>
      <c r="IK665" s="76"/>
    </row>
    <row r="666" spans="1:245" s="125" customFormat="1">
      <c r="A666" s="19"/>
      <c r="B666" s="19"/>
      <c r="C666" s="19"/>
      <c r="D666" s="19"/>
      <c r="E666" s="89"/>
      <c r="F666" s="89"/>
      <c r="G666" s="19"/>
      <c r="H666" s="90"/>
      <c r="I666" s="90"/>
      <c r="J666" s="19"/>
      <c r="K666" s="19"/>
      <c r="L666" s="19"/>
      <c r="M666" s="19"/>
      <c r="N666" s="19"/>
      <c r="O666" s="19"/>
      <c r="P666" s="19"/>
      <c r="Q666" s="19"/>
      <c r="R666" s="141"/>
      <c r="S666" s="141"/>
      <c r="T666" s="141"/>
      <c r="U666" s="141"/>
      <c r="V666" s="141"/>
      <c r="W666" s="141"/>
      <c r="X666" s="141"/>
      <c r="Y666" s="141"/>
      <c r="Z666" s="19"/>
      <c r="AA666" s="601"/>
      <c r="AB666" s="601"/>
      <c r="AC666" s="118"/>
      <c r="AD666" s="118"/>
      <c r="AE666" s="118"/>
      <c r="AF666" s="118"/>
      <c r="AG666" s="118"/>
      <c r="AH666" s="118"/>
      <c r="AI666" s="118"/>
      <c r="AJ666" s="118"/>
      <c r="AK666" s="118"/>
      <c r="AL666" s="118"/>
      <c r="AM666" s="118"/>
      <c r="AN666" s="118"/>
      <c r="AO666" s="118"/>
      <c r="AP666" s="118"/>
      <c r="AQ666" s="118"/>
      <c r="AR666" s="118"/>
      <c r="AS666" s="118"/>
      <c r="AT666" s="118"/>
      <c r="AU666" s="601"/>
      <c r="AV666" s="601"/>
      <c r="AW666" s="118"/>
      <c r="AX666" s="118"/>
      <c r="AY666" s="118"/>
      <c r="AZ666" s="118"/>
      <c r="BA666" s="118"/>
      <c r="BB666" s="19"/>
      <c r="BC666" s="19"/>
      <c r="BQ666" s="12"/>
      <c r="BR666" s="12"/>
      <c r="BS666" s="12"/>
      <c r="BV666" s="76"/>
      <c r="BW666" s="76"/>
      <c r="BX666" s="76"/>
      <c r="BY666" s="76"/>
      <c r="BZ666" s="76"/>
      <c r="CA666" s="76"/>
      <c r="CB666" s="76"/>
      <c r="CC666" s="76"/>
      <c r="CD666" s="76"/>
      <c r="CE666" s="76"/>
      <c r="CF666" s="76"/>
      <c r="CG666" s="76"/>
      <c r="CH666" s="76"/>
      <c r="CI666" s="76"/>
      <c r="CJ666" s="76"/>
      <c r="CK666" s="76"/>
      <c r="CL666" s="76"/>
      <c r="CM666" s="76"/>
      <c r="CN666" s="76"/>
      <c r="CO666" s="76"/>
      <c r="CP666" s="76"/>
      <c r="CQ666" s="76"/>
      <c r="CR666" s="76"/>
      <c r="CS666" s="76"/>
      <c r="CT666" s="76"/>
      <c r="CU666" s="76"/>
      <c r="CV666" s="76"/>
      <c r="CW666" s="76"/>
      <c r="CX666" s="76"/>
      <c r="CY666" s="76"/>
      <c r="CZ666" s="76"/>
      <c r="DA666" s="76"/>
      <c r="DB666" s="76"/>
      <c r="DC666" s="76"/>
      <c r="DD666" s="76"/>
      <c r="DE666" s="76"/>
      <c r="DF666" s="76"/>
      <c r="DG666" s="76"/>
      <c r="DH666" s="76"/>
      <c r="DI666" s="76"/>
      <c r="DJ666" s="76"/>
      <c r="DK666" s="76"/>
      <c r="DL666" s="76"/>
      <c r="DM666" s="76"/>
      <c r="DN666" s="76"/>
      <c r="DO666" s="76"/>
      <c r="DP666" s="76"/>
      <c r="DQ666" s="76"/>
      <c r="DR666" s="76"/>
      <c r="DS666" s="76"/>
      <c r="DT666" s="76"/>
      <c r="DU666" s="76"/>
      <c r="DV666" s="76"/>
      <c r="DW666" s="76"/>
      <c r="DX666" s="76"/>
      <c r="DY666" s="76"/>
      <c r="DZ666" s="76"/>
      <c r="EA666" s="76"/>
      <c r="EB666" s="76"/>
      <c r="EC666" s="76"/>
      <c r="ED666" s="76"/>
      <c r="EE666" s="76"/>
      <c r="EF666" s="76"/>
      <c r="EG666" s="76"/>
      <c r="EH666" s="76"/>
      <c r="EI666" s="76"/>
      <c r="EJ666" s="76"/>
      <c r="EK666" s="76"/>
      <c r="EL666" s="76"/>
      <c r="EM666" s="76"/>
      <c r="EN666" s="76"/>
      <c r="EO666" s="76"/>
      <c r="EP666" s="76"/>
      <c r="EQ666" s="76"/>
      <c r="ER666" s="76"/>
      <c r="ES666" s="76"/>
      <c r="ET666" s="76"/>
      <c r="EU666" s="76"/>
      <c r="EV666" s="76"/>
      <c r="EW666" s="76"/>
      <c r="EX666" s="76"/>
      <c r="EY666" s="76"/>
      <c r="EZ666" s="76"/>
      <c r="FA666" s="76"/>
      <c r="FB666" s="76"/>
      <c r="FC666" s="76"/>
      <c r="FD666" s="76"/>
      <c r="FE666" s="76"/>
      <c r="FF666" s="76"/>
      <c r="FG666" s="76"/>
      <c r="FH666" s="76"/>
      <c r="FI666" s="76"/>
      <c r="FJ666" s="76"/>
      <c r="FK666" s="76"/>
      <c r="FL666" s="76"/>
      <c r="FM666" s="76"/>
      <c r="FN666" s="76"/>
      <c r="FO666" s="76"/>
      <c r="FP666" s="76"/>
      <c r="FQ666" s="76"/>
      <c r="FR666" s="76"/>
      <c r="FS666" s="76"/>
      <c r="FT666" s="76"/>
      <c r="FU666" s="76"/>
      <c r="FV666" s="76"/>
      <c r="FW666" s="76"/>
      <c r="FX666" s="76"/>
      <c r="FY666" s="76"/>
      <c r="FZ666" s="76"/>
      <c r="GA666" s="76"/>
      <c r="GB666" s="76"/>
      <c r="GC666" s="76"/>
      <c r="GD666" s="76"/>
      <c r="GE666" s="76"/>
      <c r="GF666" s="76"/>
      <c r="GG666" s="76"/>
      <c r="GH666" s="76"/>
      <c r="GI666" s="76"/>
      <c r="GJ666" s="76"/>
      <c r="GK666" s="76"/>
      <c r="GL666" s="76"/>
      <c r="GM666" s="76"/>
      <c r="GN666" s="76"/>
      <c r="GO666" s="76"/>
      <c r="GP666" s="76"/>
      <c r="GQ666" s="76"/>
      <c r="GR666" s="76"/>
      <c r="GS666" s="76"/>
      <c r="GT666" s="76"/>
      <c r="GU666" s="76"/>
      <c r="GV666" s="76"/>
      <c r="GW666" s="76"/>
      <c r="GX666" s="76"/>
      <c r="GY666" s="76"/>
      <c r="GZ666" s="76"/>
      <c r="HA666" s="76"/>
      <c r="HB666" s="76"/>
      <c r="HC666" s="76"/>
      <c r="HD666" s="76"/>
      <c r="HE666" s="76"/>
      <c r="HF666" s="76"/>
      <c r="HG666" s="76"/>
      <c r="HH666" s="76"/>
      <c r="HI666" s="76"/>
      <c r="HJ666" s="76"/>
      <c r="HK666" s="76"/>
      <c r="HL666" s="76"/>
      <c r="HM666" s="76"/>
      <c r="HN666" s="76"/>
      <c r="HO666" s="76"/>
      <c r="HP666" s="76"/>
      <c r="HQ666" s="76"/>
      <c r="HR666" s="76"/>
      <c r="HS666" s="76"/>
      <c r="HT666" s="76"/>
      <c r="HU666" s="76"/>
      <c r="HV666" s="76"/>
      <c r="HW666" s="76"/>
      <c r="HX666" s="76"/>
      <c r="HY666" s="76"/>
      <c r="HZ666" s="76"/>
      <c r="IA666" s="76"/>
      <c r="IB666" s="76"/>
      <c r="IC666" s="76"/>
      <c r="ID666" s="76"/>
      <c r="IE666" s="76"/>
      <c r="IF666" s="76"/>
      <c r="IG666" s="76"/>
      <c r="IH666" s="76"/>
      <c r="II666" s="76"/>
      <c r="IJ666" s="76"/>
      <c r="IK666" s="76"/>
    </row>
    <row r="667" spans="1:245" s="125" customFormat="1">
      <c r="A667" s="19"/>
      <c r="B667" s="19"/>
      <c r="C667" s="19"/>
      <c r="D667" s="19"/>
      <c r="E667" s="89"/>
      <c r="F667" s="89"/>
      <c r="G667" s="19"/>
      <c r="H667" s="90"/>
      <c r="I667" s="90"/>
      <c r="J667" s="19"/>
      <c r="K667" s="19"/>
      <c r="L667" s="19"/>
      <c r="M667" s="19"/>
      <c r="N667" s="19"/>
      <c r="O667" s="19"/>
      <c r="P667" s="19"/>
      <c r="Q667" s="19"/>
      <c r="R667" s="141"/>
      <c r="S667" s="141"/>
      <c r="T667" s="141"/>
      <c r="U667" s="141"/>
      <c r="V667" s="141"/>
      <c r="W667" s="141"/>
      <c r="X667" s="141"/>
      <c r="Y667" s="141"/>
      <c r="Z667" s="19"/>
      <c r="AA667" s="601"/>
      <c r="AB667" s="601"/>
      <c r="AC667" s="118"/>
      <c r="AD667" s="118"/>
      <c r="AE667" s="118"/>
      <c r="AF667" s="118"/>
      <c r="AG667" s="118"/>
      <c r="AH667" s="118"/>
      <c r="AI667" s="118"/>
      <c r="AJ667" s="118"/>
      <c r="AK667" s="118"/>
      <c r="AL667" s="118"/>
      <c r="AM667" s="118"/>
      <c r="AN667" s="118"/>
      <c r="AO667" s="118"/>
      <c r="AP667" s="118"/>
      <c r="AQ667" s="118"/>
      <c r="AR667" s="118"/>
      <c r="AS667" s="118"/>
      <c r="AT667" s="118"/>
      <c r="AU667" s="601"/>
      <c r="AV667" s="601"/>
      <c r="AW667" s="118"/>
      <c r="AX667" s="118"/>
      <c r="AY667" s="118"/>
      <c r="AZ667" s="118"/>
      <c r="BA667" s="118"/>
      <c r="BB667" s="19"/>
      <c r="BC667" s="19"/>
      <c r="BQ667" s="12"/>
      <c r="BR667" s="12"/>
      <c r="BS667" s="12"/>
      <c r="BV667" s="76"/>
      <c r="BW667" s="76"/>
      <c r="BX667" s="76"/>
      <c r="BY667" s="76"/>
      <c r="BZ667" s="76"/>
      <c r="CA667" s="76"/>
      <c r="CB667" s="76"/>
      <c r="CC667" s="76"/>
      <c r="CD667" s="76"/>
      <c r="CE667" s="76"/>
      <c r="CF667" s="76"/>
      <c r="CG667" s="76"/>
      <c r="CH667" s="76"/>
      <c r="CI667" s="76"/>
      <c r="CJ667" s="76"/>
      <c r="CK667" s="76"/>
      <c r="CL667" s="76"/>
      <c r="CM667" s="76"/>
      <c r="CN667" s="76"/>
      <c r="CO667" s="76"/>
      <c r="CP667" s="76"/>
      <c r="CQ667" s="76"/>
      <c r="CR667" s="76"/>
      <c r="CS667" s="76"/>
      <c r="CT667" s="76"/>
      <c r="CU667" s="76"/>
      <c r="CV667" s="76"/>
      <c r="CW667" s="76"/>
      <c r="CX667" s="76"/>
      <c r="CY667" s="76"/>
      <c r="CZ667" s="76"/>
      <c r="DA667" s="76"/>
      <c r="DB667" s="76"/>
      <c r="DC667" s="76"/>
      <c r="DD667" s="76"/>
      <c r="DE667" s="76"/>
      <c r="DF667" s="76"/>
      <c r="DG667" s="76"/>
      <c r="DH667" s="76"/>
      <c r="DI667" s="76"/>
      <c r="DJ667" s="76"/>
      <c r="DK667" s="76"/>
      <c r="DL667" s="76"/>
      <c r="DM667" s="76"/>
      <c r="DN667" s="76"/>
      <c r="DO667" s="76"/>
      <c r="DP667" s="76"/>
      <c r="DQ667" s="76"/>
      <c r="DR667" s="76"/>
      <c r="DS667" s="76"/>
      <c r="DT667" s="76"/>
      <c r="DU667" s="76"/>
      <c r="DV667" s="76"/>
      <c r="DW667" s="76"/>
      <c r="DX667" s="76"/>
      <c r="DY667" s="76"/>
      <c r="DZ667" s="76"/>
      <c r="EA667" s="76"/>
      <c r="EB667" s="76"/>
      <c r="EC667" s="76"/>
      <c r="ED667" s="76"/>
      <c r="EE667" s="76"/>
      <c r="EF667" s="76"/>
      <c r="EG667" s="76"/>
      <c r="EH667" s="76"/>
      <c r="EI667" s="76"/>
      <c r="EJ667" s="76"/>
      <c r="EK667" s="76"/>
      <c r="EL667" s="76"/>
      <c r="EM667" s="76"/>
      <c r="EN667" s="76"/>
      <c r="EO667" s="76"/>
      <c r="EP667" s="76"/>
      <c r="EQ667" s="76"/>
      <c r="ER667" s="76"/>
      <c r="ES667" s="76"/>
      <c r="ET667" s="76"/>
      <c r="EU667" s="76"/>
      <c r="EV667" s="76"/>
      <c r="EW667" s="76"/>
      <c r="EX667" s="76"/>
      <c r="EY667" s="76"/>
      <c r="EZ667" s="76"/>
      <c r="FA667" s="76"/>
      <c r="FB667" s="76"/>
      <c r="FC667" s="76"/>
      <c r="FD667" s="76"/>
      <c r="FE667" s="76"/>
      <c r="FF667" s="76"/>
      <c r="FG667" s="76"/>
      <c r="FH667" s="76"/>
      <c r="FI667" s="76"/>
      <c r="FJ667" s="76"/>
      <c r="FK667" s="76"/>
      <c r="FL667" s="76"/>
      <c r="FM667" s="76"/>
      <c r="FN667" s="76"/>
      <c r="FO667" s="76"/>
      <c r="FP667" s="76"/>
      <c r="FQ667" s="76"/>
      <c r="FR667" s="76"/>
      <c r="FS667" s="76"/>
      <c r="FT667" s="76"/>
      <c r="FU667" s="76"/>
      <c r="FV667" s="76"/>
      <c r="FW667" s="76"/>
      <c r="FX667" s="76"/>
      <c r="FY667" s="76"/>
      <c r="FZ667" s="76"/>
      <c r="GA667" s="76"/>
      <c r="GB667" s="76"/>
      <c r="GC667" s="76"/>
      <c r="GD667" s="76"/>
      <c r="GE667" s="76"/>
      <c r="GF667" s="76"/>
      <c r="GG667" s="76"/>
      <c r="GH667" s="76"/>
      <c r="GI667" s="76"/>
      <c r="GJ667" s="76"/>
      <c r="GK667" s="76"/>
      <c r="GL667" s="76"/>
      <c r="GM667" s="76"/>
      <c r="GN667" s="76"/>
      <c r="GO667" s="76"/>
      <c r="GP667" s="76"/>
      <c r="GQ667" s="76"/>
      <c r="GR667" s="76"/>
      <c r="GS667" s="76"/>
      <c r="GT667" s="76"/>
      <c r="GU667" s="76"/>
      <c r="GV667" s="76"/>
      <c r="GW667" s="76"/>
      <c r="GX667" s="76"/>
      <c r="GY667" s="76"/>
      <c r="GZ667" s="76"/>
      <c r="HA667" s="76"/>
      <c r="HB667" s="76"/>
      <c r="HC667" s="76"/>
      <c r="HD667" s="76"/>
      <c r="HE667" s="76"/>
      <c r="HF667" s="76"/>
      <c r="HG667" s="76"/>
      <c r="HH667" s="76"/>
      <c r="HI667" s="76"/>
      <c r="HJ667" s="76"/>
      <c r="HK667" s="76"/>
      <c r="HL667" s="76"/>
      <c r="HM667" s="76"/>
      <c r="HN667" s="76"/>
      <c r="HO667" s="76"/>
      <c r="HP667" s="76"/>
      <c r="HQ667" s="76"/>
      <c r="HR667" s="76"/>
      <c r="HS667" s="76"/>
      <c r="HT667" s="76"/>
      <c r="HU667" s="76"/>
      <c r="HV667" s="76"/>
      <c r="HW667" s="76"/>
      <c r="HX667" s="76"/>
      <c r="HY667" s="76"/>
      <c r="HZ667" s="76"/>
      <c r="IA667" s="76"/>
      <c r="IB667" s="76"/>
      <c r="IC667" s="76"/>
      <c r="ID667" s="76"/>
      <c r="IE667" s="76"/>
      <c r="IF667" s="76"/>
      <c r="IG667" s="76"/>
      <c r="IH667" s="76"/>
      <c r="II667" s="76"/>
      <c r="IJ667" s="76"/>
      <c r="IK667" s="76"/>
    </row>
    <row r="668" spans="1:245" s="125" customFormat="1">
      <c r="A668" s="19"/>
      <c r="B668" s="19"/>
      <c r="C668" s="19"/>
      <c r="D668" s="19"/>
      <c r="E668" s="89"/>
      <c r="F668" s="89"/>
      <c r="G668" s="19"/>
      <c r="H668" s="90"/>
      <c r="I668" s="90"/>
      <c r="J668" s="19"/>
      <c r="K668" s="19"/>
      <c r="L668" s="19"/>
      <c r="M668" s="19"/>
      <c r="N668" s="19"/>
      <c r="O668" s="19"/>
      <c r="P668" s="19"/>
      <c r="Q668" s="19"/>
      <c r="R668" s="141"/>
      <c r="S668" s="141"/>
      <c r="T668" s="141"/>
      <c r="U668" s="141"/>
      <c r="V668" s="141"/>
      <c r="W668" s="141"/>
      <c r="X668" s="141"/>
      <c r="Y668" s="141"/>
      <c r="Z668" s="19"/>
      <c r="AA668" s="118"/>
      <c r="AB668" s="118"/>
      <c r="AC668" s="118"/>
      <c r="AD668" s="118"/>
      <c r="AE668" s="118"/>
      <c r="AF668" s="118"/>
      <c r="AG668" s="118"/>
      <c r="AH668" s="118"/>
      <c r="AI668" s="118"/>
      <c r="AJ668" s="118"/>
      <c r="AK668" s="118"/>
      <c r="AL668" s="118"/>
      <c r="AM668" s="118"/>
      <c r="AN668" s="118"/>
      <c r="AO668" s="118"/>
      <c r="AP668" s="118"/>
      <c r="AQ668" s="118"/>
      <c r="AR668" s="118"/>
      <c r="AS668" s="118"/>
      <c r="AT668" s="118"/>
      <c r="AU668" s="118"/>
      <c r="AV668" s="118"/>
      <c r="AW668" s="118"/>
      <c r="AX668" s="118"/>
      <c r="AY668" s="118"/>
      <c r="AZ668" s="118"/>
      <c r="BA668" s="118"/>
      <c r="BB668" s="19"/>
      <c r="BC668" s="19"/>
      <c r="BQ668" s="12"/>
      <c r="BR668" s="12"/>
      <c r="BS668" s="12"/>
      <c r="BV668" s="76"/>
      <c r="BW668" s="76"/>
      <c r="BX668" s="76"/>
      <c r="BY668" s="76"/>
      <c r="BZ668" s="76"/>
      <c r="CA668" s="76"/>
      <c r="CB668" s="76"/>
      <c r="CC668" s="76"/>
      <c r="CD668" s="76"/>
      <c r="CE668" s="76"/>
      <c r="CF668" s="76"/>
      <c r="CG668" s="76"/>
      <c r="CH668" s="76"/>
      <c r="CI668" s="76"/>
      <c r="CJ668" s="76"/>
      <c r="CK668" s="76"/>
      <c r="CL668" s="76"/>
      <c r="CM668" s="76"/>
      <c r="CN668" s="76"/>
      <c r="CO668" s="76"/>
      <c r="CP668" s="76"/>
      <c r="CQ668" s="76"/>
      <c r="CR668" s="76"/>
      <c r="CS668" s="76"/>
      <c r="CT668" s="76"/>
      <c r="CU668" s="76"/>
      <c r="CV668" s="76"/>
      <c r="CW668" s="76"/>
      <c r="CX668" s="76"/>
      <c r="CY668" s="76"/>
      <c r="CZ668" s="76"/>
      <c r="DA668" s="76"/>
      <c r="DB668" s="76"/>
      <c r="DC668" s="76"/>
      <c r="DD668" s="76"/>
      <c r="DE668" s="76"/>
      <c r="DF668" s="76"/>
      <c r="DG668" s="76"/>
      <c r="DH668" s="76"/>
      <c r="DI668" s="76"/>
      <c r="DJ668" s="76"/>
      <c r="DK668" s="76"/>
      <c r="DL668" s="76"/>
      <c r="DM668" s="76"/>
      <c r="DN668" s="76"/>
      <c r="DO668" s="76"/>
      <c r="DP668" s="76"/>
      <c r="DQ668" s="76"/>
      <c r="DR668" s="76"/>
      <c r="DS668" s="76"/>
      <c r="DT668" s="76"/>
      <c r="DU668" s="76"/>
      <c r="DV668" s="76"/>
      <c r="DW668" s="76"/>
      <c r="DX668" s="76"/>
      <c r="DY668" s="76"/>
      <c r="DZ668" s="76"/>
      <c r="EA668" s="76"/>
      <c r="EB668" s="76"/>
      <c r="EC668" s="76"/>
      <c r="ED668" s="76"/>
      <c r="EE668" s="76"/>
      <c r="EF668" s="76"/>
      <c r="EG668" s="76"/>
      <c r="EH668" s="76"/>
      <c r="EI668" s="76"/>
      <c r="EJ668" s="76"/>
      <c r="EK668" s="76"/>
      <c r="EL668" s="76"/>
      <c r="EM668" s="76"/>
      <c r="EN668" s="76"/>
      <c r="EO668" s="76"/>
      <c r="EP668" s="76"/>
      <c r="EQ668" s="76"/>
      <c r="ER668" s="76"/>
      <c r="ES668" s="76"/>
      <c r="ET668" s="76"/>
      <c r="EU668" s="76"/>
      <c r="EV668" s="76"/>
      <c r="EW668" s="76"/>
      <c r="EX668" s="76"/>
      <c r="EY668" s="76"/>
      <c r="EZ668" s="76"/>
      <c r="FA668" s="76"/>
      <c r="FB668" s="76"/>
      <c r="FC668" s="76"/>
      <c r="FD668" s="76"/>
      <c r="FE668" s="76"/>
      <c r="FF668" s="76"/>
      <c r="FG668" s="76"/>
      <c r="FH668" s="76"/>
      <c r="FI668" s="76"/>
      <c r="FJ668" s="76"/>
      <c r="FK668" s="76"/>
      <c r="FL668" s="76"/>
      <c r="FM668" s="76"/>
      <c r="FN668" s="76"/>
      <c r="FO668" s="76"/>
      <c r="FP668" s="76"/>
      <c r="FQ668" s="76"/>
      <c r="FR668" s="76"/>
      <c r="FS668" s="76"/>
      <c r="FT668" s="76"/>
      <c r="FU668" s="76"/>
      <c r="FV668" s="76"/>
      <c r="FW668" s="76"/>
      <c r="FX668" s="76"/>
      <c r="FY668" s="76"/>
      <c r="FZ668" s="76"/>
      <c r="GA668" s="76"/>
      <c r="GB668" s="76"/>
      <c r="GC668" s="76"/>
      <c r="GD668" s="76"/>
      <c r="GE668" s="76"/>
      <c r="GF668" s="76"/>
      <c r="GG668" s="76"/>
      <c r="GH668" s="76"/>
      <c r="GI668" s="76"/>
      <c r="GJ668" s="76"/>
      <c r="GK668" s="76"/>
      <c r="GL668" s="76"/>
      <c r="GM668" s="76"/>
      <c r="GN668" s="76"/>
      <c r="GO668" s="76"/>
      <c r="GP668" s="76"/>
      <c r="GQ668" s="76"/>
      <c r="GR668" s="76"/>
      <c r="GS668" s="76"/>
      <c r="GT668" s="76"/>
      <c r="GU668" s="76"/>
      <c r="GV668" s="76"/>
      <c r="GW668" s="76"/>
      <c r="GX668" s="76"/>
      <c r="GY668" s="76"/>
      <c r="GZ668" s="76"/>
      <c r="HA668" s="76"/>
      <c r="HB668" s="76"/>
      <c r="HC668" s="76"/>
      <c r="HD668" s="76"/>
      <c r="HE668" s="76"/>
      <c r="HF668" s="76"/>
      <c r="HG668" s="76"/>
      <c r="HH668" s="76"/>
      <c r="HI668" s="76"/>
      <c r="HJ668" s="76"/>
      <c r="HK668" s="76"/>
      <c r="HL668" s="76"/>
      <c r="HM668" s="76"/>
      <c r="HN668" s="76"/>
      <c r="HO668" s="76"/>
      <c r="HP668" s="76"/>
      <c r="HQ668" s="76"/>
      <c r="HR668" s="76"/>
      <c r="HS668" s="76"/>
      <c r="HT668" s="76"/>
      <c r="HU668" s="76"/>
      <c r="HV668" s="76"/>
      <c r="HW668" s="76"/>
      <c r="HX668" s="76"/>
      <c r="HY668" s="76"/>
      <c r="HZ668" s="76"/>
      <c r="IA668" s="76"/>
      <c r="IB668" s="76"/>
      <c r="IC668" s="76"/>
      <c r="ID668" s="76"/>
      <c r="IE668" s="76"/>
      <c r="IF668" s="76"/>
      <c r="IG668" s="76"/>
      <c r="IH668" s="76"/>
      <c r="II668" s="76"/>
      <c r="IJ668" s="76"/>
      <c r="IK668" s="76"/>
    </row>
    <row r="669" spans="1:245" s="125" customFormat="1">
      <c r="A669" s="19"/>
      <c r="B669" s="19"/>
      <c r="C669" s="19"/>
      <c r="D669" s="19"/>
      <c r="E669" s="89"/>
      <c r="F669" s="89"/>
      <c r="G669" s="19"/>
      <c r="H669" s="90"/>
      <c r="I669" s="90"/>
      <c r="J669" s="19"/>
      <c r="K669" s="19"/>
      <c r="L669" s="19"/>
      <c r="M669" s="19"/>
      <c r="N669" s="19"/>
      <c r="O669" s="19"/>
      <c r="P669" s="19"/>
      <c r="Q669" s="19"/>
      <c r="R669" s="141"/>
      <c r="S669" s="141"/>
      <c r="T669" s="141"/>
      <c r="U669" s="141"/>
      <c r="V669" s="141"/>
      <c r="W669" s="141"/>
      <c r="X669" s="141"/>
      <c r="Y669" s="141"/>
      <c r="Z669" s="19"/>
      <c r="AA669" s="118"/>
      <c r="AB669" s="118"/>
      <c r="AC669" s="118"/>
      <c r="AD669" s="118"/>
      <c r="AE669" s="118"/>
      <c r="AF669" s="118"/>
      <c r="AG669" s="118"/>
      <c r="AH669" s="118"/>
      <c r="AI669" s="118"/>
      <c r="AJ669" s="118"/>
      <c r="AK669" s="118"/>
      <c r="AL669" s="118"/>
      <c r="AM669" s="118"/>
      <c r="AN669" s="118"/>
      <c r="AO669" s="118"/>
      <c r="AP669" s="118"/>
      <c r="AQ669" s="118"/>
      <c r="AR669" s="118"/>
      <c r="AS669" s="118"/>
      <c r="AT669" s="118"/>
      <c r="AU669" s="118"/>
      <c r="AV669" s="118"/>
      <c r="AW669" s="118"/>
      <c r="AX669" s="118"/>
      <c r="AY669" s="118"/>
      <c r="AZ669" s="118"/>
      <c r="BA669" s="118"/>
      <c r="BB669" s="19"/>
      <c r="BC669" s="19"/>
      <c r="BQ669" s="12"/>
      <c r="BR669" s="12"/>
      <c r="BS669" s="12"/>
      <c r="BV669" s="76"/>
      <c r="BW669" s="76"/>
      <c r="BX669" s="76"/>
      <c r="BY669" s="76"/>
      <c r="BZ669" s="76"/>
      <c r="CA669" s="76"/>
      <c r="CB669" s="76"/>
      <c r="CC669" s="76"/>
      <c r="CD669" s="76"/>
      <c r="CE669" s="76"/>
      <c r="CF669" s="76"/>
      <c r="CG669" s="76"/>
      <c r="CH669" s="76"/>
      <c r="CI669" s="76"/>
      <c r="CJ669" s="76"/>
      <c r="CK669" s="76"/>
      <c r="CL669" s="76"/>
      <c r="CM669" s="76"/>
      <c r="CN669" s="76"/>
      <c r="CO669" s="76"/>
      <c r="CP669" s="76"/>
      <c r="CQ669" s="76"/>
      <c r="CR669" s="76"/>
      <c r="CS669" s="76"/>
      <c r="CT669" s="76"/>
      <c r="CU669" s="76"/>
      <c r="CV669" s="76"/>
      <c r="CW669" s="76"/>
      <c r="CX669" s="76"/>
      <c r="CY669" s="76"/>
      <c r="CZ669" s="76"/>
      <c r="DA669" s="76"/>
      <c r="DB669" s="76"/>
      <c r="DC669" s="76"/>
      <c r="DD669" s="76"/>
      <c r="DE669" s="76"/>
      <c r="DF669" s="76"/>
      <c r="DG669" s="76"/>
      <c r="DH669" s="76"/>
      <c r="DI669" s="76"/>
      <c r="DJ669" s="76"/>
      <c r="DK669" s="76"/>
      <c r="DL669" s="76"/>
      <c r="DM669" s="76"/>
      <c r="DN669" s="76"/>
      <c r="DO669" s="76"/>
      <c r="DP669" s="76"/>
      <c r="DQ669" s="76"/>
      <c r="DR669" s="76"/>
      <c r="DS669" s="76"/>
      <c r="DT669" s="76"/>
      <c r="DU669" s="76"/>
      <c r="DV669" s="76"/>
      <c r="DW669" s="76"/>
      <c r="DX669" s="76"/>
      <c r="DY669" s="76"/>
      <c r="DZ669" s="76"/>
      <c r="EA669" s="76"/>
      <c r="EB669" s="76"/>
      <c r="EC669" s="76"/>
      <c r="ED669" s="76"/>
      <c r="EE669" s="76"/>
      <c r="EF669" s="76"/>
      <c r="EG669" s="76"/>
      <c r="EH669" s="76"/>
      <c r="EI669" s="76"/>
      <c r="EJ669" s="76"/>
      <c r="EK669" s="76"/>
      <c r="EL669" s="76"/>
      <c r="EM669" s="76"/>
      <c r="EN669" s="76"/>
      <c r="EO669" s="76"/>
      <c r="EP669" s="76"/>
      <c r="EQ669" s="76"/>
      <c r="ER669" s="76"/>
      <c r="ES669" s="76"/>
      <c r="ET669" s="76"/>
      <c r="EU669" s="76"/>
      <c r="EV669" s="76"/>
      <c r="EW669" s="76"/>
      <c r="EX669" s="76"/>
      <c r="EY669" s="76"/>
      <c r="EZ669" s="76"/>
      <c r="FA669" s="76"/>
      <c r="FB669" s="76"/>
      <c r="FC669" s="76"/>
      <c r="FD669" s="76"/>
      <c r="FE669" s="76"/>
      <c r="FF669" s="76"/>
      <c r="FG669" s="76"/>
      <c r="FH669" s="76"/>
      <c r="FI669" s="76"/>
      <c r="FJ669" s="76"/>
      <c r="FK669" s="76"/>
      <c r="FL669" s="76"/>
      <c r="FM669" s="76"/>
      <c r="FN669" s="76"/>
      <c r="FO669" s="76"/>
      <c r="FP669" s="76"/>
      <c r="FQ669" s="76"/>
      <c r="FR669" s="76"/>
      <c r="FS669" s="76"/>
      <c r="FT669" s="76"/>
      <c r="FU669" s="76"/>
      <c r="FV669" s="76"/>
      <c r="FW669" s="76"/>
      <c r="FX669" s="76"/>
      <c r="FY669" s="76"/>
      <c r="FZ669" s="76"/>
      <c r="GA669" s="76"/>
      <c r="GB669" s="76"/>
      <c r="GC669" s="76"/>
      <c r="GD669" s="76"/>
      <c r="GE669" s="76"/>
      <c r="GF669" s="76"/>
      <c r="GG669" s="76"/>
      <c r="GH669" s="76"/>
      <c r="GI669" s="76"/>
      <c r="GJ669" s="76"/>
      <c r="GK669" s="76"/>
      <c r="GL669" s="76"/>
      <c r="GM669" s="76"/>
      <c r="GN669" s="76"/>
      <c r="GO669" s="76"/>
      <c r="GP669" s="76"/>
      <c r="GQ669" s="76"/>
      <c r="GR669" s="76"/>
      <c r="GS669" s="76"/>
      <c r="GT669" s="76"/>
      <c r="GU669" s="76"/>
      <c r="GV669" s="76"/>
      <c r="GW669" s="76"/>
      <c r="GX669" s="76"/>
      <c r="GY669" s="76"/>
      <c r="GZ669" s="76"/>
      <c r="HA669" s="76"/>
      <c r="HB669" s="76"/>
      <c r="HC669" s="76"/>
      <c r="HD669" s="76"/>
      <c r="HE669" s="76"/>
      <c r="HF669" s="76"/>
      <c r="HG669" s="76"/>
      <c r="HH669" s="76"/>
      <c r="HI669" s="76"/>
      <c r="HJ669" s="76"/>
      <c r="HK669" s="76"/>
      <c r="HL669" s="76"/>
      <c r="HM669" s="76"/>
      <c r="HN669" s="76"/>
      <c r="HO669" s="76"/>
      <c r="HP669" s="76"/>
      <c r="HQ669" s="76"/>
      <c r="HR669" s="76"/>
      <c r="HS669" s="76"/>
      <c r="HT669" s="76"/>
      <c r="HU669" s="76"/>
      <c r="HV669" s="76"/>
      <c r="HW669" s="76"/>
      <c r="HX669" s="76"/>
      <c r="HY669" s="76"/>
      <c r="HZ669" s="76"/>
      <c r="IA669" s="76"/>
      <c r="IB669" s="76"/>
      <c r="IC669" s="76"/>
      <c r="ID669" s="76"/>
      <c r="IE669" s="76"/>
      <c r="IF669" s="76"/>
      <c r="IG669" s="76"/>
      <c r="IH669" s="76"/>
      <c r="II669" s="76"/>
      <c r="IJ669" s="76"/>
      <c r="IK669" s="76"/>
    </row>
    <row r="670" spans="1:245" s="125" customFormat="1">
      <c r="A670" s="19"/>
      <c r="B670" s="19"/>
      <c r="C670" s="19"/>
      <c r="D670" s="19"/>
      <c r="E670" s="89"/>
      <c r="F670" s="89"/>
      <c r="G670" s="19"/>
      <c r="H670" s="90"/>
      <c r="I670" s="90"/>
      <c r="J670" s="19"/>
      <c r="K670" s="19"/>
      <c r="L670" s="19"/>
      <c r="M670" s="19"/>
      <c r="N670" s="19"/>
      <c r="O670" s="19"/>
      <c r="P670" s="19"/>
      <c r="Q670" s="19"/>
      <c r="R670" s="141"/>
      <c r="S670" s="141"/>
      <c r="T670" s="141"/>
      <c r="U670" s="141"/>
      <c r="V670" s="141"/>
      <c r="W670" s="141"/>
      <c r="X670" s="141"/>
      <c r="Y670" s="141"/>
      <c r="Z670" s="19"/>
      <c r="AA670" s="602"/>
      <c r="AB670" s="602"/>
      <c r="AC670" s="118"/>
      <c r="AD670" s="118"/>
      <c r="AE670" s="118"/>
      <c r="AF670" s="118"/>
      <c r="AG670" s="118"/>
      <c r="AH670" s="118"/>
      <c r="AI670" s="118"/>
      <c r="AJ670" s="118"/>
      <c r="AK670" s="118"/>
      <c r="AL670" s="118"/>
      <c r="AM670" s="118"/>
      <c r="AN670" s="118"/>
      <c r="AO670" s="118"/>
      <c r="AP670" s="118"/>
      <c r="AQ670" s="118"/>
      <c r="AR670" s="118"/>
      <c r="AS670" s="118"/>
      <c r="AT670" s="118"/>
      <c r="AU670" s="431"/>
      <c r="AV670" s="431"/>
      <c r="AW670" s="118"/>
      <c r="AX670" s="118"/>
      <c r="AY670" s="118"/>
      <c r="AZ670" s="118"/>
      <c r="BA670" s="118"/>
      <c r="BB670" s="19"/>
      <c r="BC670" s="19"/>
      <c r="BQ670" s="12"/>
      <c r="BR670" s="12"/>
      <c r="BS670" s="12"/>
      <c r="BV670" s="76"/>
      <c r="BW670" s="76"/>
      <c r="BX670" s="76"/>
      <c r="BY670" s="76"/>
      <c r="BZ670" s="76"/>
      <c r="CA670" s="76"/>
      <c r="CB670" s="76"/>
      <c r="CC670" s="76"/>
      <c r="CD670" s="76"/>
      <c r="CE670" s="76"/>
      <c r="CF670" s="76"/>
      <c r="CG670" s="76"/>
      <c r="CH670" s="76"/>
      <c r="CI670" s="76"/>
      <c r="CJ670" s="76"/>
      <c r="CK670" s="76"/>
      <c r="CL670" s="76"/>
      <c r="CM670" s="76"/>
      <c r="CN670" s="76"/>
      <c r="CO670" s="76"/>
      <c r="CP670" s="76"/>
      <c r="CQ670" s="76"/>
      <c r="CR670" s="76"/>
      <c r="CS670" s="76"/>
      <c r="CT670" s="76"/>
      <c r="CU670" s="76"/>
      <c r="CV670" s="76"/>
      <c r="CW670" s="76"/>
      <c r="CX670" s="76"/>
      <c r="CY670" s="76"/>
      <c r="CZ670" s="76"/>
      <c r="DA670" s="76"/>
      <c r="DB670" s="76"/>
      <c r="DC670" s="76"/>
      <c r="DD670" s="76"/>
      <c r="DE670" s="76"/>
      <c r="DF670" s="76"/>
      <c r="DG670" s="76"/>
      <c r="DH670" s="76"/>
      <c r="DI670" s="76"/>
      <c r="DJ670" s="76"/>
      <c r="DK670" s="76"/>
      <c r="DL670" s="76"/>
      <c r="DM670" s="76"/>
      <c r="DN670" s="76"/>
      <c r="DO670" s="76"/>
      <c r="DP670" s="76"/>
      <c r="DQ670" s="76"/>
      <c r="DR670" s="76"/>
      <c r="DS670" s="76"/>
      <c r="DT670" s="76"/>
      <c r="DU670" s="76"/>
      <c r="DV670" s="76"/>
      <c r="DW670" s="76"/>
      <c r="DX670" s="76"/>
      <c r="DY670" s="76"/>
      <c r="DZ670" s="76"/>
      <c r="EA670" s="76"/>
      <c r="EB670" s="76"/>
      <c r="EC670" s="76"/>
      <c r="ED670" s="76"/>
      <c r="EE670" s="76"/>
      <c r="EF670" s="76"/>
      <c r="EG670" s="76"/>
      <c r="EH670" s="76"/>
      <c r="EI670" s="76"/>
      <c r="EJ670" s="76"/>
      <c r="EK670" s="76"/>
      <c r="EL670" s="76"/>
      <c r="EM670" s="76"/>
      <c r="EN670" s="76"/>
      <c r="EO670" s="76"/>
      <c r="EP670" s="76"/>
      <c r="EQ670" s="76"/>
      <c r="ER670" s="76"/>
      <c r="ES670" s="76"/>
      <c r="ET670" s="76"/>
      <c r="EU670" s="76"/>
      <c r="EV670" s="76"/>
      <c r="EW670" s="76"/>
      <c r="EX670" s="76"/>
      <c r="EY670" s="76"/>
      <c r="EZ670" s="76"/>
      <c r="FA670" s="76"/>
      <c r="FB670" s="76"/>
      <c r="FC670" s="76"/>
      <c r="FD670" s="76"/>
      <c r="FE670" s="76"/>
      <c r="FF670" s="76"/>
      <c r="FG670" s="76"/>
      <c r="FH670" s="76"/>
      <c r="FI670" s="76"/>
      <c r="FJ670" s="76"/>
      <c r="FK670" s="76"/>
      <c r="FL670" s="76"/>
      <c r="FM670" s="76"/>
      <c r="FN670" s="76"/>
      <c r="FO670" s="76"/>
      <c r="FP670" s="76"/>
      <c r="FQ670" s="76"/>
      <c r="FR670" s="76"/>
      <c r="FS670" s="76"/>
      <c r="FT670" s="76"/>
      <c r="FU670" s="76"/>
      <c r="FV670" s="76"/>
      <c r="FW670" s="76"/>
      <c r="FX670" s="76"/>
      <c r="FY670" s="76"/>
      <c r="FZ670" s="76"/>
      <c r="GA670" s="76"/>
      <c r="GB670" s="76"/>
      <c r="GC670" s="76"/>
      <c r="GD670" s="76"/>
      <c r="GE670" s="76"/>
      <c r="GF670" s="76"/>
      <c r="GG670" s="76"/>
      <c r="GH670" s="76"/>
      <c r="GI670" s="76"/>
      <c r="GJ670" s="76"/>
      <c r="GK670" s="76"/>
      <c r="GL670" s="76"/>
      <c r="GM670" s="76"/>
      <c r="GN670" s="76"/>
      <c r="GO670" s="76"/>
      <c r="GP670" s="76"/>
      <c r="GQ670" s="76"/>
      <c r="GR670" s="76"/>
      <c r="GS670" s="76"/>
      <c r="GT670" s="76"/>
      <c r="GU670" s="76"/>
      <c r="GV670" s="76"/>
      <c r="GW670" s="76"/>
      <c r="GX670" s="76"/>
      <c r="GY670" s="76"/>
      <c r="GZ670" s="76"/>
      <c r="HA670" s="76"/>
      <c r="HB670" s="76"/>
      <c r="HC670" s="76"/>
      <c r="HD670" s="76"/>
      <c r="HE670" s="76"/>
      <c r="HF670" s="76"/>
      <c r="HG670" s="76"/>
      <c r="HH670" s="76"/>
      <c r="HI670" s="76"/>
      <c r="HJ670" s="76"/>
      <c r="HK670" s="76"/>
      <c r="HL670" s="76"/>
      <c r="HM670" s="76"/>
      <c r="HN670" s="76"/>
      <c r="HO670" s="76"/>
      <c r="HP670" s="76"/>
      <c r="HQ670" s="76"/>
      <c r="HR670" s="76"/>
      <c r="HS670" s="76"/>
      <c r="HT670" s="76"/>
      <c r="HU670" s="76"/>
      <c r="HV670" s="76"/>
      <c r="HW670" s="76"/>
      <c r="HX670" s="76"/>
      <c r="HY670" s="76"/>
      <c r="HZ670" s="76"/>
      <c r="IA670" s="76"/>
      <c r="IB670" s="76"/>
      <c r="IC670" s="76"/>
      <c r="ID670" s="76"/>
      <c r="IE670" s="76"/>
      <c r="IF670" s="76"/>
      <c r="IG670" s="76"/>
      <c r="IH670" s="76"/>
      <c r="II670" s="76"/>
      <c r="IJ670" s="76"/>
      <c r="IK670" s="76"/>
    </row>
    <row r="671" spans="1:245" s="125" customFormat="1">
      <c r="A671" s="19"/>
      <c r="B671" s="19"/>
      <c r="C671" s="19"/>
      <c r="D671" s="19"/>
      <c r="E671" s="89"/>
      <c r="F671" s="89"/>
      <c r="G671" s="19"/>
      <c r="H671" s="90"/>
      <c r="I671" s="90"/>
      <c r="J671" s="19"/>
      <c r="K671" s="19"/>
      <c r="L671" s="19"/>
      <c r="M671" s="19"/>
      <c r="N671" s="19"/>
      <c r="O671" s="19"/>
      <c r="P671" s="19"/>
      <c r="Q671" s="19"/>
      <c r="R671" s="141"/>
      <c r="S671" s="141"/>
      <c r="T671" s="141"/>
      <c r="U671" s="141"/>
      <c r="V671" s="141"/>
      <c r="W671" s="141"/>
      <c r="X671" s="141"/>
      <c r="Y671" s="141"/>
      <c r="Z671" s="19"/>
      <c r="AA671" s="601"/>
      <c r="AB671" s="601"/>
      <c r="AC671" s="118"/>
      <c r="AD671" s="118"/>
      <c r="AE671" s="118"/>
      <c r="AF671" s="118"/>
      <c r="AG671" s="118"/>
      <c r="AH671" s="118"/>
      <c r="AI671" s="118"/>
      <c r="AJ671" s="118"/>
      <c r="AK671" s="118"/>
      <c r="AL671" s="118"/>
      <c r="AM671" s="118"/>
      <c r="AN671" s="118"/>
      <c r="AO671" s="118"/>
      <c r="AP671" s="118"/>
      <c r="AQ671" s="118"/>
      <c r="AR671" s="118"/>
      <c r="AS671" s="118"/>
      <c r="AT671" s="118"/>
      <c r="AU671" s="601"/>
      <c r="AV671" s="601"/>
      <c r="AW671" s="118"/>
      <c r="AX671" s="118"/>
      <c r="AY671" s="118"/>
      <c r="AZ671" s="118"/>
      <c r="BA671" s="118"/>
      <c r="BB671" s="19"/>
      <c r="BC671" s="19"/>
      <c r="BQ671" s="12"/>
      <c r="BR671" s="12"/>
      <c r="BS671" s="12"/>
      <c r="BV671" s="76"/>
      <c r="BW671" s="76"/>
      <c r="BX671" s="76"/>
      <c r="BY671" s="76"/>
      <c r="BZ671" s="76"/>
      <c r="CA671" s="76"/>
      <c r="CB671" s="76"/>
      <c r="CC671" s="76"/>
      <c r="CD671" s="76"/>
      <c r="CE671" s="76"/>
      <c r="CF671" s="76"/>
      <c r="CG671" s="76"/>
      <c r="CH671" s="76"/>
      <c r="CI671" s="76"/>
      <c r="CJ671" s="76"/>
      <c r="CK671" s="76"/>
      <c r="CL671" s="76"/>
      <c r="CM671" s="76"/>
      <c r="CN671" s="76"/>
      <c r="CO671" s="76"/>
      <c r="CP671" s="76"/>
      <c r="CQ671" s="76"/>
      <c r="CR671" s="76"/>
      <c r="CS671" s="76"/>
      <c r="CT671" s="76"/>
      <c r="CU671" s="76"/>
      <c r="CV671" s="76"/>
      <c r="CW671" s="76"/>
      <c r="CX671" s="76"/>
      <c r="CY671" s="76"/>
      <c r="CZ671" s="76"/>
      <c r="DA671" s="76"/>
      <c r="DB671" s="76"/>
      <c r="DC671" s="76"/>
      <c r="DD671" s="76"/>
      <c r="DE671" s="76"/>
      <c r="DF671" s="76"/>
      <c r="DG671" s="76"/>
      <c r="DH671" s="76"/>
      <c r="DI671" s="76"/>
      <c r="DJ671" s="76"/>
      <c r="DK671" s="76"/>
      <c r="DL671" s="76"/>
      <c r="DM671" s="76"/>
      <c r="DN671" s="76"/>
      <c r="DO671" s="76"/>
      <c r="DP671" s="76"/>
      <c r="DQ671" s="76"/>
      <c r="DR671" s="76"/>
      <c r="DS671" s="76"/>
      <c r="DT671" s="76"/>
      <c r="DU671" s="76"/>
      <c r="DV671" s="76"/>
      <c r="DW671" s="76"/>
      <c r="DX671" s="76"/>
      <c r="DY671" s="76"/>
      <c r="DZ671" s="76"/>
      <c r="EA671" s="76"/>
      <c r="EB671" s="76"/>
      <c r="EC671" s="76"/>
      <c r="ED671" s="76"/>
      <c r="EE671" s="76"/>
      <c r="EF671" s="76"/>
      <c r="EG671" s="76"/>
      <c r="EH671" s="76"/>
      <c r="EI671" s="76"/>
      <c r="EJ671" s="76"/>
      <c r="EK671" s="76"/>
      <c r="EL671" s="76"/>
      <c r="EM671" s="76"/>
      <c r="EN671" s="76"/>
      <c r="EO671" s="76"/>
      <c r="EP671" s="76"/>
      <c r="EQ671" s="76"/>
      <c r="ER671" s="76"/>
      <c r="ES671" s="76"/>
      <c r="ET671" s="76"/>
      <c r="EU671" s="76"/>
      <c r="EV671" s="76"/>
      <c r="EW671" s="76"/>
      <c r="EX671" s="76"/>
      <c r="EY671" s="76"/>
      <c r="EZ671" s="76"/>
      <c r="FA671" s="76"/>
      <c r="FB671" s="76"/>
      <c r="FC671" s="76"/>
      <c r="FD671" s="76"/>
      <c r="FE671" s="76"/>
      <c r="FF671" s="76"/>
      <c r="FG671" s="76"/>
      <c r="FH671" s="76"/>
      <c r="FI671" s="76"/>
      <c r="FJ671" s="76"/>
      <c r="FK671" s="76"/>
      <c r="FL671" s="76"/>
      <c r="FM671" s="76"/>
      <c r="FN671" s="76"/>
      <c r="FO671" s="76"/>
      <c r="FP671" s="76"/>
      <c r="FQ671" s="76"/>
      <c r="FR671" s="76"/>
      <c r="FS671" s="76"/>
      <c r="FT671" s="76"/>
      <c r="FU671" s="76"/>
      <c r="FV671" s="76"/>
      <c r="FW671" s="76"/>
      <c r="FX671" s="76"/>
      <c r="FY671" s="76"/>
      <c r="FZ671" s="76"/>
      <c r="GA671" s="76"/>
      <c r="GB671" s="76"/>
      <c r="GC671" s="76"/>
      <c r="GD671" s="76"/>
      <c r="GE671" s="76"/>
      <c r="GF671" s="76"/>
      <c r="GG671" s="76"/>
      <c r="GH671" s="76"/>
      <c r="GI671" s="76"/>
      <c r="GJ671" s="76"/>
      <c r="GK671" s="76"/>
      <c r="GL671" s="76"/>
      <c r="GM671" s="76"/>
      <c r="GN671" s="76"/>
      <c r="GO671" s="76"/>
      <c r="GP671" s="76"/>
      <c r="GQ671" s="76"/>
      <c r="GR671" s="76"/>
      <c r="GS671" s="76"/>
      <c r="GT671" s="76"/>
      <c r="GU671" s="76"/>
      <c r="GV671" s="76"/>
      <c r="GW671" s="76"/>
      <c r="GX671" s="76"/>
      <c r="GY671" s="76"/>
      <c r="GZ671" s="76"/>
      <c r="HA671" s="76"/>
      <c r="HB671" s="76"/>
      <c r="HC671" s="76"/>
      <c r="HD671" s="76"/>
      <c r="HE671" s="76"/>
      <c r="HF671" s="76"/>
      <c r="HG671" s="76"/>
      <c r="HH671" s="76"/>
      <c r="HI671" s="76"/>
      <c r="HJ671" s="76"/>
      <c r="HK671" s="76"/>
      <c r="HL671" s="76"/>
      <c r="HM671" s="76"/>
      <c r="HN671" s="76"/>
      <c r="HO671" s="76"/>
      <c r="HP671" s="76"/>
      <c r="HQ671" s="76"/>
      <c r="HR671" s="76"/>
      <c r="HS671" s="76"/>
      <c r="HT671" s="76"/>
      <c r="HU671" s="76"/>
      <c r="HV671" s="76"/>
      <c r="HW671" s="76"/>
      <c r="HX671" s="76"/>
      <c r="HY671" s="76"/>
      <c r="HZ671" s="76"/>
      <c r="IA671" s="76"/>
      <c r="IB671" s="76"/>
      <c r="IC671" s="76"/>
      <c r="ID671" s="76"/>
      <c r="IE671" s="76"/>
      <c r="IF671" s="76"/>
      <c r="IG671" s="76"/>
      <c r="IH671" s="76"/>
      <c r="II671" s="76"/>
      <c r="IJ671" s="76"/>
      <c r="IK671" s="76"/>
    </row>
    <row r="672" spans="1:245" s="125" customFormat="1" ht="12.75" customHeight="1">
      <c r="A672" s="19"/>
      <c r="B672" s="19"/>
      <c r="C672" s="19"/>
      <c r="D672" s="19"/>
      <c r="E672" s="89"/>
      <c r="F672" s="89"/>
      <c r="G672" s="19"/>
      <c r="H672" s="90"/>
      <c r="I672" s="90"/>
      <c r="J672" s="19"/>
      <c r="K672" s="19"/>
      <c r="L672" s="19"/>
      <c r="M672" s="19"/>
      <c r="N672" s="19"/>
      <c r="O672" s="19"/>
      <c r="P672" s="19"/>
      <c r="Q672" s="19"/>
      <c r="R672" s="141"/>
      <c r="S672" s="141"/>
      <c r="T672" s="141"/>
      <c r="U672" s="141"/>
      <c r="V672" s="141"/>
      <c r="W672" s="141"/>
      <c r="X672" s="141"/>
      <c r="Y672" s="141"/>
      <c r="Z672" s="19"/>
      <c r="AA672" s="601"/>
      <c r="AB672" s="601"/>
      <c r="AC672" s="118"/>
      <c r="AD672" s="118"/>
      <c r="AE672" s="118"/>
      <c r="AF672" s="118"/>
      <c r="AG672" s="118"/>
      <c r="AH672" s="118"/>
      <c r="AI672" s="118"/>
      <c r="AJ672" s="118"/>
      <c r="AK672" s="118"/>
      <c r="AL672" s="118"/>
      <c r="AM672" s="118"/>
      <c r="AN672" s="118"/>
      <c r="AO672" s="118"/>
      <c r="AP672" s="118"/>
      <c r="AQ672" s="118"/>
      <c r="AR672" s="118"/>
      <c r="AS672" s="118"/>
      <c r="AT672" s="118"/>
      <c r="AU672" s="601"/>
      <c r="AV672" s="601"/>
      <c r="AW672" s="118"/>
      <c r="AX672" s="118"/>
      <c r="AY672" s="118"/>
      <c r="AZ672" s="118"/>
      <c r="BA672" s="118"/>
      <c r="BB672" s="19"/>
      <c r="BC672" s="19"/>
      <c r="BQ672" s="12"/>
      <c r="BR672" s="12"/>
      <c r="BS672" s="12"/>
      <c r="BV672" s="76"/>
      <c r="BW672" s="76"/>
      <c r="BX672" s="76"/>
      <c r="BY672" s="76"/>
      <c r="BZ672" s="76"/>
      <c r="CA672" s="76"/>
      <c r="CB672" s="76"/>
      <c r="CC672" s="76"/>
      <c r="CD672" s="76"/>
      <c r="CE672" s="76"/>
      <c r="CF672" s="76"/>
      <c r="CG672" s="76"/>
      <c r="CH672" s="76"/>
      <c r="CI672" s="76"/>
      <c r="CJ672" s="76"/>
      <c r="CK672" s="76"/>
      <c r="CL672" s="76"/>
      <c r="CM672" s="76"/>
      <c r="CN672" s="76"/>
      <c r="CO672" s="76"/>
      <c r="CP672" s="76"/>
      <c r="CQ672" s="76"/>
      <c r="CR672" s="76"/>
      <c r="CS672" s="76"/>
      <c r="CT672" s="76"/>
      <c r="CU672" s="76"/>
      <c r="CV672" s="76"/>
      <c r="CW672" s="76"/>
      <c r="CX672" s="76"/>
      <c r="CY672" s="76"/>
      <c r="CZ672" s="76"/>
      <c r="DA672" s="76"/>
      <c r="DB672" s="76"/>
      <c r="DC672" s="76"/>
      <c r="DD672" s="76"/>
      <c r="DE672" s="76"/>
      <c r="DF672" s="76"/>
      <c r="DG672" s="76"/>
      <c r="DH672" s="76"/>
      <c r="DI672" s="76"/>
      <c r="DJ672" s="76"/>
      <c r="DK672" s="76"/>
      <c r="DL672" s="76"/>
      <c r="DM672" s="76"/>
      <c r="DN672" s="76"/>
      <c r="DO672" s="76"/>
      <c r="DP672" s="76"/>
      <c r="DQ672" s="76"/>
      <c r="DR672" s="76"/>
      <c r="DS672" s="76"/>
      <c r="DT672" s="76"/>
      <c r="DU672" s="76"/>
      <c r="DV672" s="76"/>
      <c r="DW672" s="76"/>
      <c r="DX672" s="76"/>
      <c r="DY672" s="76"/>
      <c r="DZ672" s="76"/>
      <c r="EA672" s="76"/>
      <c r="EB672" s="76"/>
      <c r="EC672" s="76"/>
      <c r="ED672" s="76"/>
      <c r="EE672" s="76"/>
      <c r="EF672" s="76"/>
      <c r="EG672" s="76"/>
      <c r="EH672" s="76"/>
      <c r="EI672" s="76"/>
      <c r="EJ672" s="76"/>
      <c r="EK672" s="76"/>
      <c r="EL672" s="76"/>
      <c r="EM672" s="76"/>
      <c r="EN672" s="76"/>
      <c r="EO672" s="76"/>
      <c r="EP672" s="76"/>
      <c r="EQ672" s="76"/>
      <c r="ER672" s="76"/>
      <c r="ES672" s="76"/>
      <c r="ET672" s="76"/>
      <c r="EU672" s="76"/>
      <c r="EV672" s="76"/>
      <c r="EW672" s="76"/>
      <c r="EX672" s="76"/>
      <c r="EY672" s="76"/>
      <c r="EZ672" s="76"/>
      <c r="FA672" s="76"/>
      <c r="FB672" s="76"/>
      <c r="FC672" s="76"/>
      <c r="FD672" s="76"/>
      <c r="FE672" s="76"/>
      <c r="FF672" s="76"/>
      <c r="FG672" s="76"/>
      <c r="FH672" s="76"/>
      <c r="FI672" s="76"/>
      <c r="FJ672" s="76"/>
      <c r="FK672" s="76"/>
      <c r="FL672" s="76"/>
      <c r="FM672" s="76"/>
      <c r="FN672" s="76"/>
      <c r="FO672" s="76"/>
      <c r="FP672" s="76"/>
      <c r="FQ672" s="76"/>
      <c r="FR672" s="76"/>
      <c r="FS672" s="76"/>
      <c r="FT672" s="76"/>
      <c r="FU672" s="76"/>
      <c r="FV672" s="76"/>
      <c r="FW672" s="76"/>
      <c r="FX672" s="76"/>
      <c r="FY672" s="76"/>
      <c r="FZ672" s="76"/>
      <c r="GA672" s="76"/>
      <c r="GB672" s="76"/>
      <c r="GC672" s="76"/>
      <c r="GD672" s="76"/>
      <c r="GE672" s="76"/>
      <c r="GF672" s="76"/>
      <c r="GG672" s="76"/>
      <c r="GH672" s="76"/>
      <c r="GI672" s="76"/>
      <c r="GJ672" s="76"/>
      <c r="GK672" s="76"/>
      <c r="GL672" s="76"/>
      <c r="GM672" s="76"/>
      <c r="GN672" s="76"/>
      <c r="GO672" s="76"/>
      <c r="GP672" s="76"/>
      <c r="GQ672" s="76"/>
      <c r="GR672" s="76"/>
      <c r="GS672" s="76"/>
      <c r="GT672" s="76"/>
      <c r="GU672" s="76"/>
      <c r="GV672" s="76"/>
      <c r="GW672" s="76"/>
      <c r="GX672" s="76"/>
      <c r="GY672" s="76"/>
      <c r="GZ672" s="76"/>
      <c r="HA672" s="76"/>
      <c r="HB672" s="76"/>
      <c r="HC672" s="76"/>
      <c r="HD672" s="76"/>
      <c r="HE672" s="76"/>
      <c r="HF672" s="76"/>
      <c r="HG672" s="76"/>
      <c r="HH672" s="76"/>
      <c r="HI672" s="76"/>
      <c r="HJ672" s="76"/>
      <c r="HK672" s="76"/>
      <c r="HL672" s="76"/>
      <c r="HM672" s="76"/>
      <c r="HN672" s="76"/>
      <c r="HO672" s="76"/>
      <c r="HP672" s="76"/>
      <c r="HQ672" s="76"/>
      <c r="HR672" s="76"/>
      <c r="HS672" s="76"/>
      <c r="HT672" s="76"/>
      <c r="HU672" s="76"/>
      <c r="HV672" s="76"/>
      <c r="HW672" s="76"/>
      <c r="HX672" s="76"/>
      <c r="HY672" s="76"/>
      <c r="HZ672" s="76"/>
      <c r="IA672" s="76"/>
      <c r="IB672" s="76"/>
      <c r="IC672" s="76"/>
      <c r="ID672" s="76"/>
      <c r="IE672" s="76"/>
      <c r="IF672" s="76"/>
      <c r="IG672" s="76"/>
      <c r="IH672" s="76"/>
      <c r="II672" s="76"/>
      <c r="IJ672" s="76"/>
      <c r="IK672" s="76"/>
    </row>
    <row r="673" spans="1:245" s="125" customFormat="1">
      <c r="A673" s="19"/>
      <c r="B673" s="19"/>
      <c r="C673" s="19"/>
      <c r="D673" s="19"/>
      <c r="E673" s="89"/>
      <c r="F673" s="89"/>
      <c r="G673" s="19"/>
      <c r="H673" s="90"/>
      <c r="I673" s="90"/>
      <c r="J673" s="19"/>
      <c r="K673" s="19"/>
      <c r="L673" s="19"/>
      <c r="M673" s="19"/>
      <c r="N673" s="19"/>
      <c r="O673" s="19"/>
      <c r="P673" s="19"/>
      <c r="Q673" s="19"/>
      <c r="R673" s="141"/>
      <c r="S673" s="141"/>
      <c r="T673" s="141"/>
      <c r="U673" s="141"/>
      <c r="V673" s="141"/>
      <c r="W673" s="141"/>
      <c r="X673" s="141"/>
      <c r="Y673" s="141"/>
      <c r="Z673" s="19"/>
      <c r="AA673" s="601"/>
      <c r="AB673" s="601"/>
      <c r="AC673" s="118"/>
      <c r="AD673" s="118"/>
      <c r="AE673" s="118"/>
      <c r="AF673" s="118"/>
      <c r="AG673" s="118"/>
      <c r="AH673" s="118"/>
      <c r="AI673" s="118"/>
      <c r="AJ673" s="118"/>
      <c r="AK673" s="118"/>
      <c r="AL673" s="118"/>
      <c r="AM673" s="118"/>
      <c r="AN673" s="118"/>
      <c r="AO673" s="118"/>
      <c r="AP673" s="118"/>
      <c r="AQ673" s="118"/>
      <c r="AR673" s="118"/>
      <c r="AS673" s="118"/>
      <c r="AT673" s="118"/>
      <c r="AU673" s="601"/>
      <c r="AV673" s="601"/>
      <c r="AW673" s="118"/>
      <c r="AX673" s="118"/>
      <c r="AY673" s="118"/>
      <c r="AZ673" s="118"/>
      <c r="BA673" s="118"/>
      <c r="BB673" s="19"/>
      <c r="BC673" s="19"/>
      <c r="BQ673" s="12"/>
      <c r="BR673" s="12"/>
      <c r="BS673" s="12"/>
      <c r="BV673" s="76"/>
      <c r="BW673" s="76"/>
      <c r="BX673" s="76"/>
      <c r="BY673" s="76"/>
      <c r="BZ673" s="76"/>
      <c r="CA673" s="76"/>
      <c r="CB673" s="76"/>
      <c r="CC673" s="76"/>
      <c r="CD673" s="76"/>
      <c r="CE673" s="76"/>
      <c r="CF673" s="76"/>
      <c r="CG673" s="76"/>
      <c r="CH673" s="76"/>
      <c r="CI673" s="76"/>
      <c r="CJ673" s="76"/>
      <c r="CK673" s="76"/>
      <c r="CL673" s="76"/>
      <c r="CM673" s="76"/>
      <c r="CN673" s="76"/>
      <c r="CO673" s="76"/>
      <c r="CP673" s="76"/>
      <c r="CQ673" s="76"/>
      <c r="CR673" s="76"/>
      <c r="CS673" s="76"/>
      <c r="CT673" s="76"/>
      <c r="CU673" s="76"/>
      <c r="CV673" s="76"/>
      <c r="CW673" s="76"/>
      <c r="CX673" s="76"/>
      <c r="CY673" s="76"/>
      <c r="CZ673" s="76"/>
      <c r="DA673" s="76"/>
      <c r="DB673" s="76"/>
      <c r="DC673" s="76"/>
      <c r="DD673" s="76"/>
      <c r="DE673" s="76"/>
      <c r="DF673" s="76"/>
      <c r="DG673" s="76"/>
      <c r="DH673" s="76"/>
      <c r="DI673" s="76"/>
      <c r="DJ673" s="76"/>
      <c r="DK673" s="76"/>
      <c r="DL673" s="76"/>
      <c r="DM673" s="76"/>
      <c r="DN673" s="76"/>
      <c r="DO673" s="76"/>
      <c r="DP673" s="76"/>
      <c r="DQ673" s="76"/>
      <c r="DR673" s="76"/>
      <c r="DS673" s="76"/>
      <c r="DT673" s="76"/>
      <c r="DU673" s="76"/>
      <c r="DV673" s="76"/>
      <c r="DW673" s="76"/>
      <c r="DX673" s="76"/>
      <c r="DY673" s="76"/>
      <c r="DZ673" s="76"/>
      <c r="EA673" s="76"/>
      <c r="EB673" s="76"/>
      <c r="EC673" s="76"/>
      <c r="ED673" s="76"/>
      <c r="EE673" s="76"/>
      <c r="EF673" s="76"/>
      <c r="EG673" s="76"/>
      <c r="EH673" s="76"/>
      <c r="EI673" s="76"/>
      <c r="EJ673" s="76"/>
      <c r="EK673" s="76"/>
      <c r="EL673" s="76"/>
      <c r="EM673" s="76"/>
      <c r="EN673" s="76"/>
      <c r="EO673" s="76"/>
      <c r="EP673" s="76"/>
      <c r="EQ673" s="76"/>
      <c r="ER673" s="76"/>
      <c r="ES673" s="76"/>
      <c r="ET673" s="76"/>
      <c r="EU673" s="76"/>
      <c r="EV673" s="76"/>
      <c r="EW673" s="76"/>
      <c r="EX673" s="76"/>
      <c r="EY673" s="76"/>
      <c r="EZ673" s="76"/>
      <c r="FA673" s="76"/>
      <c r="FB673" s="76"/>
      <c r="FC673" s="76"/>
      <c r="FD673" s="76"/>
      <c r="FE673" s="76"/>
      <c r="FF673" s="76"/>
      <c r="FG673" s="76"/>
      <c r="FH673" s="76"/>
      <c r="FI673" s="76"/>
      <c r="FJ673" s="76"/>
      <c r="FK673" s="76"/>
      <c r="FL673" s="76"/>
      <c r="FM673" s="76"/>
      <c r="FN673" s="76"/>
      <c r="FO673" s="76"/>
      <c r="FP673" s="76"/>
      <c r="FQ673" s="76"/>
      <c r="FR673" s="76"/>
      <c r="FS673" s="76"/>
      <c r="FT673" s="76"/>
      <c r="FU673" s="76"/>
      <c r="FV673" s="76"/>
      <c r="FW673" s="76"/>
      <c r="FX673" s="76"/>
      <c r="FY673" s="76"/>
      <c r="FZ673" s="76"/>
      <c r="GA673" s="76"/>
      <c r="GB673" s="76"/>
      <c r="GC673" s="76"/>
      <c r="GD673" s="76"/>
      <c r="GE673" s="76"/>
      <c r="GF673" s="76"/>
      <c r="GG673" s="76"/>
      <c r="GH673" s="76"/>
      <c r="GI673" s="76"/>
      <c r="GJ673" s="76"/>
      <c r="GK673" s="76"/>
      <c r="GL673" s="76"/>
      <c r="GM673" s="76"/>
      <c r="GN673" s="76"/>
      <c r="GO673" s="76"/>
      <c r="GP673" s="76"/>
      <c r="GQ673" s="76"/>
      <c r="GR673" s="76"/>
      <c r="GS673" s="76"/>
      <c r="GT673" s="76"/>
      <c r="GU673" s="76"/>
      <c r="GV673" s="76"/>
      <c r="GW673" s="76"/>
      <c r="GX673" s="76"/>
      <c r="GY673" s="76"/>
      <c r="GZ673" s="76"/>
      <c r="HA673" s="76"/>
      <c r="HB673" s="76"/>
      <c r="HC673" s="76"/>
      <c r="HD673" s="76"/>
      <c r="HE673" s="76"/>
      <c r="HF673" s="76"/>
      <c r="HG673" s="76"/>
      <c r="HH673" s="76"/>
      <c r="HI673" s="76"/>
      <c r="HJ673" s="76"/>
      <c r="HK673" s="76"/>
      <c r="HL673" s="76"/>
      <c r="HM673" s="76"/>
      <c r="HN673" s="76"/>
      <c r="HO673" s="76"/>
      <c r="HP673" s="76"/>
      <c r="HQ673" s="76"/>
      <c r="HR673" s="76"/>
      <c r="HS673" s="76"/>
      <c r="HT673" s="76"/>
      <c r="HU673" s="76"/>
      <c r="HV673" s="76"/>
      <c r="HW673" s="76"/>
      <c r="HX673" s="76"/>
      <c r="HY673" s="76"/>
      <c r="HZ673" s="76"/>
      <c r="IA673" s="76"/>
      <c r="IB673" s="76"/>
      <c r="IC673" s="76"/>
      <c r="ID673" s="76"/>
      <c r="IE673" s="76"/>
      <c r="IF673" s="76"/>
      <c r="IG673" s="76"/>
      <c r="IH673" s="76"/>
      <c r="II673" s="76"/>
      <c r="IJ673" s="76"/>
      <c r="IK673" s="76"/>
    </row>
    <row r="674" spans="1:245" s="125" customFormat="1">
      <c r="A674" s="19"/>
      <c r="B674" s="19"/>
      <c r="C674" s="19"/>
      <c r="D674" s="19"/>
      <c r="E674" s="89"/>
      <c r="F674" s="89"/>
      <c r="G674" s="19"/>
      <c r="H674" s="90"/>
      <c r="I674" s="90"/>
      <c r="J674" s="19"/>
      <c r="K674" s="19"/>
      <c r="L674" s="19"/>
      <c r="M674" s="19"/>
      <c r="N674" s="19"/>
      <c r="O674" s="19"/>
      <c r="P674" s="19"/>
      <c r="Q674" s="19"/>
      <c r="R674" s="141"/>
      <c r="S674" s="141"/>
      <c r="T674" s="141"/>
      <c r="U674" s="141"/>
      <c r="V674" s="141"/>
      <c r="W674" s="141"/>
      <c r="X674" s="141"/>
      <c r="Y674" s="141"/>
      <c r="Z674" s="19"/>
      <c r="AA674" s="601"/>
      <c r="AB674" s="601"/>
      <c r="AC674" s="118"/>
      <c r="AD674" s="118"/>
      <c r="AE674" s="118"/>
      <c r="AF674" s="118"/>
      <c r="AG674" s="118"/>
      <c r="AH674" s="118"/>
      <c r="AI674" s="118"/>
      <c r="AJ674" s="118"/>
      <c r="AK674" s="118"/>
      <c r="AL674" s="118"/>
      <c r="AM674" s="118"/>
      <c r="AN674" s="118"/>
      <c r="AO674" s="118"/>
      <c r="AP674" s="118"/>
      <c r="AQ674" s="118"/>
      <c r="AR674" s="118"/>
      <c r="AS674" s="118"/>
      <c r="AT674" s="118"/>
      <c r="AU674" s="601"/>
      <c r="AV674" s="601"/>
      <c r="AW674" s="118"/>
      <c r="AX674" s="118"/>
      <c r="AY674" s="118"/>
      <c r="AZ674" s="118"/>
      <c r="BA674" s="118"/>
      <c r="BB674" s="19"/>
      <c r="BC674" s="19"/>
      <c r="BQ674" s="12"/>
      <c r="BR674" s="12"/>
      <c r="BS674" s="12"/>
      <c r="BV674" s="76"/>
      <c r="BW674" s="76"/>
      <c r="BX674" s="76"/>
      <c r="BY674" s="76"/>
      <c r="BZ674" s="76"/>
      <c r="CA674" s="76"/>
      <c r="CB674" s="76"/>
      <c r="CC674" s="76"/>
      <c r="CD674" s="76"/>
      <c r="CE674" s="76"/>
      <c r="CF674" s="76"/>
      <c r="CG674" s="76"/>
      <c r="CH674" s="76"/>
      <c r="CI674" s="76"/>
      <c r="CJ674" s="76"/>
      <c r="CK674" s="76"/>
      <c r="CL674" s="76"/>
      <c r="CM674" s="76"/>
      <c r="CN674" s="76"/>
      <c r="CO674" s="76"/>
      <c r="CP674" s="76"/>
      <c r="CQ674" s="76"/>
      <c r="CR674" s="76"/>
      <c r="CS674" s="76"/>
      <c r="CT674" s="76"/>
      <c r="CU674" s="76"/>
      <c r="CV674" s="76"/>
      <c r="CW674" s="76"/>
      <c r="CX674" s="76"/>
      <c r="CY674" s="76"/>
      <c r="CZ674" s="76"/>
      <c r="DA674" s="76"/>
      <c r="DB674" s="76"/>
      <c r="DC674" s="76"/>
      <c r="DD674" s="76"/>
      <c r="DE674" s="76"/>
      <c r="DF674" s="76"/>
      <c r="DG674" s="76"/>
      <c r="DH674" s="76"/>
      <c r="DI674" s="76"/>
      <c r="DJ674" s="76"/>
      <c r="DK674" s="76"/>
      <c r="DL674" s="76"/>
      <c r="DM674" s="76"/>
      <c r="DN674" s="76"/>
      <c r="DO674" s="76"/>
      <c r="DP674" s="76"/>
      <c r="DQ674" s="76"/>
      <c r="DR674" s="76"/>
      <c r="DS674" s="76"/>
      <c r="DT674" s="76"/>
      <c r="DU674" s="76"/>
      <c r="DV674" s="76"/>
      <c r="DW674" s="76"/>
      <c r="DX674" s="76"/>
      <c r="DY674" s="76"/>
      <c r="DZ674" s="76"/>
      <c r="EA674" s="76"/>
      <c r="EB674" s="76"/>
      <c r="EC674" s="76"/>
      <c r="ED674" s="76"/>
      <c r="EE674" s="76"/>
      <c r="EF674" s="76"/>
      <c r="EG674" s="76"/>
      <c r="EH674" s="76"/>
      <c r="EI674" s="76"/>
      <c r="EJ674" s="76"/>
      <c r="EK674" s="76"/>
      <c r="EL674" s="76"/>
      <c r="EM674" s="76"/>
      <c r="EN674" s="76"/>
      <c r="EO674" s="76"/>
      <c r="EP674" s="76"/>
      <c r="EQ674" s="76"/>
      <c r="ER674" s="76"/>
      <c r="ES674" s="76"/>
      <c r="ET674" s="76"/>
      <c r="EU674" s="76"/>
      <c r="EV674" s="76"/>
      <c r="EW674" s="76"/>
      <c r="EX674" s="76"/>
      <c r="EY674" s="76"/>
      <c r="EZ674" s="76"/>
      <c r="FA674" s="76"/>
      <c r="FB674" s="76"/>
      <c r="FC674" s="76"/>
      <c r="FD674" s="76"/>
      <c r="FE674" s="76"/>
      <c r="FF674" s="76"/>
      <c r="FG674" s="76"/>
      <c r="FH674" s="76"/>
      <c r="FI674" s="76"/>
      <c r="FJ674" s="76"/>
      <c r="FK674" s="76"/>
      <c r="FL674" s="76"/>
      <c r="FM674" s="76"/>
      <c r="FN674" s="76"/>
      <c r="FO674" s="76"/>
      <c r="FP674" s="76"/>
      <c r="FQ674" s="76"/>
      <c r="FR674" s="76"/>
      <c r="FS674" s="76"/>
      <c r="FT674" s="76"/>
      <c r="FU674" s="76"/>
      <c r="FV674" s="76"/>
      <c r="FW674" s="76"/>
      <c r="FX674" s="76"/>
      <c r="FY674" s="76"/>
      <c r="FZ674" s="76"/>
      <c r="GA674" s="76"/>
      <c r="GB674" s="76"/>
      <c r="GC674" s="76"/>
      <c r="GD674" s="76"/>
      <c r="GE674" s="76"/>
      <c r="GF674" s="76"/>
      <c r="GG674" s="76"/>
      <c r="GH674" s="76"/>
      <c r="GI674" s="76"/>
      <c r="GJ674" s="76"/>
      <c r="GK674" s="76"/>
      <c r="GL674" s="76"/>
      <c r="GM674" s="76"/>
      <c r="GN674" s="76"/>
      <c r="GO674" s="76"/>
      <c r="GP674" s="76"/>
      <c r="GQ674" s="76"/>
      <c r="GR674" s="76"/>
      <c r="GS674" s="76"/>
      <c r="GT674" s="76"/>
      <c r="GU674" s="76"/>
      <c r="GV674" s="76"/>
      <c r="GW674" s="76"/>
      <c r="GX674" s="76"/>
      <c r="GY674" s="76"/>
      <c r="GZ674" s="76"/>
      <c r="HA674" s="76"/>
      <c r="HB674" s="76"/>
      <c r="HC674" s="76"/>
      <c r="HD674" s="76"/>
      <c r="HE674" s="76"/>
      <c r="HF674" s="76"/>
      <c r="HG674" s="76"/>
      <c r="HH674" s="76"/>
      <c r="HI674" s="76"/>
      <c r="HJ674" s="76"/>
      <c r="HK674" s="76"/>
      <c r="HL674" s="76"/>
      <c r="HM674" s="76"/>
      <c r="HN674" s="76"/>
      <c r="HO674" s="76"/>
      <c r="HP674" s="76"/>
      <c r="HQ674" s="76"/>
      <c r="HR674" s="76"/>
      <c r="HS674" s="76"/>
      <c r="HT674" s="76"/>
      <c r="HU674" s="76"/>
      <c r="HV674" s="76"/>
      <c r="HW674" s="76"/>
      <c r="HX674" s="76"/>
      <c r="HY674" s="76"/>
      <c r="HZ674" s="76"/>
      <c r="IA674" s="76"/>
      <c r="IB674" s="76"/>
      <c r="IC674" s="76"/>
      <c r="ID674" s="76"/>
      <c r="IE674" s="76"/>
      <c r="IF674" s="76"/>
      <c r="IG674" s="76"/>
      <c r="IH674" s="76"/>
      <c r="II674" s="76"/>
      <c r="IJ674" s="76"/>
      <c r="IK674" s="76"/>
    </row>
    <row r="675" spans="1:245" s="125" customFormat="1">
      <c r="A675" s="19"/>
      <c r="B675" s="19"/>
      <c r="C675" s="19"/>
      <c r="D675" s="19"/>
      <c r="E675" s="89"/>
      <c r="F675" s="89"/>
      <c r="G675" s="19"/>
      <c r="H675" s="90"/>
      <c r="I675" s="90"/>
      <c r="J675" s="19"/>
      <c r="K675" s="19"/>
      <c r="L675" s="19"/>
      <c r="M675" s="19"/>
      <c r="N675" s="19"/>
      <c r="O675" s="19"/>
      <c r="P675" s="19"/>
      <c r="Q675" s="19"/>
      <c r="R675" s="141"/>
      <c r="S675" s="141"/>
      <c r="T675" s="141"/>
      <c r="U675" s="141"/>
      <c r="V675" s="141"/>
      <c r="W675" s="141"/>
      <c r="X675" s="141"/>
      <c r="Y675" s="141"/>
      <c r="Z675" s="19"/>
      <c r="AA675" s="601"/>
      <c r="AB675" s="601"/>
      <c r="AC675" s="118"/>
      <c r="AD675" s="118"/>
      <c r="AE675" s="118"/>
      <c r="AF675" s="118"/>
      <c r="AG675" s="118"/>
      <c r="AH675" s="118"/>
      <c r="AI675" s="118"/>
      <c r="AJ675" s="118"/>
      <c r="AK675" s="118"/>
      <c r="AL675" s="118"/>
      <c r="AM675" s="118"/>
      <c r="AN675" s="118"/>
      <c r="AO675" s="118"/>
      <c r="AP675" s="118"/>
      <c r="AQ675" s="118"/>
      <c r="AR675" s="118"/>
      <c r="AS675" s="118"/>
      <c r="AT675" s="118"/>
      <c r="AU675" s="601"/>
      <c r="AV675" s="601"/>
      <c r="AW675" s="118"/>
      <c r="AX675" s="118"/>
      <c r="AY675" s="118"/>
      <c r="AZ675" s="118"/>
      <c r="BA675" s="118"/>
      <c r="BB675" s="19"/>
      <c r="BC675" s="19"/>
      <c r="BQ675" s="12"/>
      <c r="BR675" s="12"/>
      <c r="BS675" s="12"/>
      <c r="BV675" s="76"/>
      <c r="BW675" s="76"/>
      <c r="BX675" s="76"/>
      <c r="BY675" s="76"/>
      <c r="BZ675" s="76"/>
      <c r="CA675" s="76"/>
      <c r="CB675" s="76"/>
      <c r="CC675" s="76"/>
      <c r="CD675" s="76"/>
      <c r="CE675" s="76"/>
      <c r="CF675" s="76"/>
      <c r="CG675" s="76"/>
      <c r="CH675" s="76"/>
      <c r="CI675" s="76"/>
      <c r="CJ675" s="76"/>
      <c r="CK675" s="76"/>
      <c r="CL675" s="76"/>
      <c r="CM675" s="76"/>
      <c r="CN675" s="76"/>
      <c r="CO675" s="76"/>
      <c r="CP675" s="76"/>
      <c r="CQ675" s="76"/>
      <c r="CR675" s="76"/>
      <c r="CS675" s="76"/>
      <c r="CT675" s="76"/>
      <c r="CU675" s="76"/>
      <c r="CV675" s="76"/>
      <c r="CW675" s="76"/>
      <c r="CX675" s="76"/>
      <c r="CY675" s="76"/>
      <c r="CZ675" s="76"/>
      <c r="DA675" s="76"/>
      <c r="DB675" s="76"/>
      <c r="DC675" s="76"/>
      <c r="DD675" s="76"/>
      <c r="DE675" s="76"/>
      <c r="DF675" s="76"/>
      <c r="DG675" s="76"/>
      <c r="DH675" s="76"/>
      <c r="DI675" s="76"/>
      <c r="DJ675" s="76"/>
      <c r="DK675" s="76"/>
      <c r="DL675" s="76"/>
      <c r="DM675" s="76"/>
      <c r="DN675" s="76"/>
      <c r="DO675" s="76"/>
      <c r="DP675" s="76"/>
      <c r="DQ675" s="76"/>
      <c r="DR675" s="76"/>
      <c r="DS675" s="76"/>
      <c r="DT675" s="76"/>
      <c r="DU675" s="76"/>
      <c r="DV675" s="76"/>
      <c r="DW675" s="76"/>
      <c r="DX675" s="76"/>
      <c r="DY675" s="76"/>
      <c r="DZ675" s="76"/>
      <c r="EA675" s="76"/>
      <c r="EB675" s="76"/>
      <c r="EC675" s="76"/>
      <c r="ED675" s="76"/>
      <c r="EE675" s="76"/>
      <c r="EF675" s="76"/>
      <c r="EG675" s="76"/>
      <c r="EH675" s="76"/>
      <c r="EI675" s="76"/>
      <c r="EJ675" s="76"/>
      <c r="EK675" s="76"/>
      <c r="EL675" s="76"/>
      <c r="EM675" s="76"/>
      <c r="EN675" s="76"/>
      <c r="EO675" s="76"/>
      <c r="EP675" s="76"/>
      <c r="EQ675" s="76"/>
      <c r="ER675" s="76"/>
      <c r="ES675" s="76"/>
      <c r="ET675" s="76"/>
      <c r="EU675" s="76"/>
      <c r="EV675" s="76"/>
      <c r="EW675" s="76"/>
      <c r="EX675" s="76"/>
      <c r="EY675" s="76"/>
      <c r="EZ675" s="76"/>
      <c r="FA675" s="76"/>
      <c r="FB675" s="76"/>
      <c r="FC675" s="76"/>
      <c r="FD675" s="76"/>
      <c r="FE675" s="76"/>
      <c r="FF675" s="76"/>
      <c r="FG675" s="76"/>
      <c r="FH675" s="76"/>
      <c r="FI675" s="76"/>
      <c r="FJ675" s="76"/>
      <c r="FK675" s="76"/>
      <c r="FL675" s="76"/>
      <c r="FM675" s="76"/>
      <c r="FN675" s="76"/>
      <c r="FO675" s="76"/>
      <c r="FP675" s="76"/>
      <c r="FQ675" s="76"/>
      <c r="FR675" s="76"/>
      <c r="FS675" s="76"/>
      <c r="FT675" s="76"/>
      <c r="FU675" s="76"/>
      <c r="FV675" s="76"/>
      <c r="FW675" s="76"/>
      <c r="FX675" s="76"/>
      <c r="FY675" s="76"/>
      <c r="FZ675" s="76"/>
      <c r="GA675" s="76"/>
      <c r="GB675" s="76"/>
      <c r="GC675" s="76"/>
      <c r="GD675" s="76"/>
      <c r="GE675" s="76"/>
      <c r="GF675" s="76"/>
      <c r="GG675" s="76"/>
      <c r="GH675" s="76"/>
      <c r="GI675" s="76"/>
      <c r="GJ675" s="76"/>
      <c r="GK675" s="76"/>
      <c r="GL675" s="76"/>
      <c r="GM675" s="76"/>
      <c r="GN675" s="76"/>
      <c r="GO675" s="76"/>
      <c r="GP675" s="76"/>
      <c r="GQ675" s="76"/>
      <c r="GR675" s="76"/>
      <c r="GS675" s="76"/>
      <c r="GT675" s="76"/>
      <c r="GU675" s="76"/>
      <c r="GV675" s="76"/>
      <c r="GW675" s="76"/>
      <c r="GX675" s="76"/>
      <c r="GY675" s="76"/>
      <c r="GZ675" s="76"/>
      <c r="HA675" s="76"/>
      <c r="HB675" s="76"/>
      <c r="HC675" s="76"/>
      <c r="HD675" s="76"/>
      <c r="HE675" s="76"/>
      <c r="HF675" s="76"/>
      <c r="HG675" s="76"/>
      <c r="HH675" s="76"/>
      <c r="HI675" s="76"/>
      <c r="HJ675" s="76"/>
      <c r="HK675" s="76"/>
      <c r="HL675" s="76"/>
      <c r="HM675" s="76"/>
      <c r="HN675" s="76"/>
      <c r="HO675" s="76"/>
      <c r="HP675" s="76"/>
      <c r="HQ675" s="76"/>
      <c r="HR675" s="76"/>
      <c r="HS675" s="76"/>
      <c r="HT675" s="76"/>
      <c r="HU675" s="76"/>
      <c r="HV675" s="76"/>
      <c r="HW675" s="76"/>
      <c r="HX675" s="76"/>
      <c r="HY675" s="76"/>
      <c r="HZ675" s="76"/>
      <c r="IA675" s="76"/>
      <c r="IB675" s="76"/>
      <c r="IC675" s="76"/>
      <c r="ID675" s="76"/>
      <c r="IE675" s="76"/>
      <c r="IF675" s="76"/>
      <c r="IG675" s="76"/>
      <c r="IH675" s="76"/>
      <c r="II675" s="76"/>
      <c r="IJ675" s="76"/>
      <c r="IK675" s="76"/>
    </row>
    <row r="676" spans="1:245" s="125" customFormat="1">
      <c r="A676" s="19"/>
      <c r="B676" s="19"/>
      <c r="C676" s="19"/>
      <c r="D676" s="19"/>
      <c r="E676" s="89"/>
      <c r="F676" s="89"/>
      <c r="G676" s="19"/>
      <c r="H676" s="90"/>
      <c r="I676" s="90"/>
      <c r="J676" s="19"/>
      <c r="K676" s="19"/>
      <c r="L676" s="19"/>
      <c r="M676" s="19"/>
      <c r="N676" s="19"/>
      <c r="O676" s="19"/>
      <c r="P676" s="19"/>
      <c r="Q676" s="19"/>
      <c r="R676" s="141"/>
      <c r="S676" s="141"/>
      <c r="T676" s="141"/>
      <c r="U676" s="141"/>
      <c r="V676" s="141"/>
      <c r="W676" s="141"/>
      <c r="X676" s="141"/>
      <c r="Y676" s="141"/>
      <c r="Z676" s="19"/>
      <c r="AA676" s="601"/>
      <c r="AB676" s="601"/>
      <c r="AC676" s="118"/>
      <c r="AD676" s="118"/>
      <c r="AE676" s="118"/>
      <c r="AF676" s="118"/>
      <c r="AG676" s="118"/>
      <c r="AH676" s="118"/>
      <c r="AI676" s="118"/>
      <c r="AJ676" s="118"/>
      <c r="AK676" s="118"/>
      <c r="AL676" s="118"/>
      <c r="AM676" s="118"/>
      <c r="AN676" s="118"/>
      <c r="AO676" s="118"/>
      <c r="AP676" s="118"/>
      <c r="AQ676" s="118"/>
      <c r="AR676" s="118"/>
      <c r="AS676" s="118"/>
      <c r="AT676" s="118"/>
      <c r="AU676" s="601"/>
      <c r="AV676" s="601"/>
      <c r="AW676" s="118"/>
      <c r="AX676" s="118"/>
      <c r="AY676" s="118"/>
      <c r="AZ676" s="118"/>
      <c r="BA676" s="118"/>
      <c r="BB676" s="19"/>
      <c r="BC676" s="19"/>
      <c r="BQ676" s="12"/>
      <c r="BR676" s="12"/>
      <c r="BS676" s="12"/>
      <c r="BV676" s="76"/>
      <c r="BW676" s="76"/>
      <c r="BX676" s="76"/>
      <c r="BY676" s="76"/>
      <c r="BZ676" s="76"/>
      <c r="CA676" s="76"/>
      <c r="CB676" s="76"/>
      <c r="CC676" s="76"/>
      <c r="CD676" s="76"/>
      <c r="CE676" s="76"/>
      <c r="CF676" s="76"/>
      <c r="CG676" s="76"/>
      <c r="CH676" s="76"/>
      <c r="CI676" s="76"/>
      <c r="CJ676" s="76"/>
      <c r="CK676" s="76"/>
      <c r="CL676" s="76"/>
      <c r="CM676" s="76"/>
      <c r="CN676" s="76"/>
      <c r="CO676" s="76"/>
      <c r="CP676" s="76"/>
      <c r="CQ676" s="76"/>
      <c r="CR676" s="76"/>
      <c r="CS676" s="76"/>
      <c r="CT676" s="76"/>
      <c r="CU676" s="76"/>
      <c r="CV676" s="76"/>
      <c r="CW676" s="76"/>
      <c r="CX676" s="76"/>
      <c r="CY676" s="76"/>
      <c r="CZ676" s="76"/>
      <c r="DA676" s="76"/>
      <c r="DB676" s="76"/>
      <c r="DC676" s="76"/>
      <c r="DD676" s="76"/>
      <c r="DE676" s="76"/>
      <c r="DF676" s="76"/>
      <c r="DG676" s="76"/>
      <c r="DH676" s="76"/>
      <c r="DI676" s="76"/>
      <c r="DJ676" s="76"/>
      <c r="DK676" s="76"/>
      <c r="DL676" s="76"/>
      <c r="DM676" s="76"/>
      <c r="DN676" s="76"/>
      <c r="DO676" s="76"/>
      <c r="DP676" s="76"/>
      <c r="DQ676" s="76"/>
      <c r="DR676" s="76"/>
      <c r="DS676" s="76"/>
      <c r="DT676" s="76"/>
      <c r="DU676" s="76"/>
      <c r="DV676" s="76"/>
      <c r="DW676" s="76"/>
      <c r="DX676" s="76"/>
      <c r="DY676" s="76"/>
      <c r="DZ676" s="76"/>
      <c r="EA676" s="76"/>
      <c r="EB676" s="76"/>
      <c r="EC676" s="76"/>
      <c r="ED676" s="76"/>
      <c r="EE676" s="76"/>
      <c r="EF676" s="76"/>
      <c r="EG676" s="76"/>
      <c r="EH676" s="76"/>
      <c r="EI676" s="76"/>
      <c r="EJ676" s="76"/>
      <c r="EK676" s="76"/>
      <c r="EL676" s="76"/>
      <c r="EM676" s="76"/>
      <c r="EN676" s="76"/>
      <c r="EO676" s="76"/>
      <c r="EP676" s="76"/>
      <c r="EQ676" s="76"/>
      <c r="ER676" s="76"/>
      <c r="ES676" s="76"/>
      <c r="ET676" s="76"/>
      <c r="EU676" s="76"/>
      <c r="EV676" s="76"/>
      <c r="EW676" s="76"/>
      <c r="EX676" s="76"/>
      <c r="EY676" s="76"/>
      <c r="EZ676" s="76"/>
      <c r="FA676" s="76"/>
      <c r="FB676" s="76"/>
      <c r="FC676" s="76"/>
      <c r="FD676" s="76"/>
      <c r="FE676" s="76"/>
      <c r="FF676" s="76"/>
      <c r="FG676" s="76"/>
      <c r="FH676" s="76"/>
      <c r="FI676" s="76"/>
      <c r="FJ676" s="76"/>
      <c r="FK676" s="76"/>
      <c r="FL676" s="76"/>
      <c r="FM676" s="76"/>
      <c r="FN676" s="76"/>
      <c r="FO676" s="76"/>
      <c r="FP676" s="76"/>
      <c r="FQ676" s="76"/>
      <c r="FR676" s="76"/>
      <c r="FS676" s="76"/>
      <c r="FT676" s="76"/>
      <c r="FU676" s="76"/>
      <c r="FV676" s="76"/>
      <c r="FW676" s="76"/>
      <c r="FX676" s="76"/>
      <c r="FY676" s="76"/>
      <c r="FZ676" s="76"/>
      <c r="GA676" s="76"/>
      <c r="GB676" s="76"/>
      <c r="GC676" s="76"/>
      <c r="GD676" s="76"/>
      <c r="GE676" s="76"/>
      <c r="GF676" s="76"/>
      <c r="GG676" s="76"/>
      <c r="GH676" s="76"/>
      <c r="GI676" s="76"/>
      <c r="GJ676" s="76"/>
      <c r="GK676" s="76"/>
      <c r="GL676" s="76"/>
      <c r="GM676" s="76"/>
      <c r="GN676" s="76"/>
      <c r="GO676" s="76"/>
      <c r="GP676" s="76"/>
      <c r="GQ676" s="76"/>
      <c r="GR676" s="76"/>
      <c r="GS676" s="76"/>
      <c r="GT676" s="76"/>
      <c r="GU676" s="76"/>
      <c r="GV676" s="76"/>
      <c r="GW676" s="76"/>
      <c r="GX676" s="76"/>
      <c r="GY676" s="76"/>
      <c r="GZ676" s="76"/>
      <c r="HA676" s="76"/>
      <c r="HB676" s="76"/>
      <c r="HC676" s="76"/>
      <c r="HD676" s="76"/>
      <c r="HE676" s="76"/>
      <c r="HF676" s="76"/>
      <c r="HG676" s="76"/>
      <c r="HH676" s="76"/>
      <c r="HI676" s="76"/>
      <c r="HJ676" s="76"/>
      <c r="HK676" s="76"/>
      <c r="HL676" s="76"/>
      <c r="HM676" s="76"/>
      <c r="HN676" s="76"/>
      <c r="HO676" s="76"/>
      <c r="HP676" s="76"/>
      <c r="HQ676" s="76"/>
      <c r="HR676" s="76"/>
      <c r="HS676" s="76"/>
      <c r="HT676" s="76"/>
      <c r="HU676" s="76"/>
      <c r="HV676" s="76"/>
      <c r="HW676" s="76"/>
      <c r="HX676" s="76"/>
      <c r="HY676" s="76"/>
      <c r="HZ676" s="76"/>
      <c r="IA676" s="76"/>
      <c r="IB676" s="76"/>
      <c r="IC676" s="76"/>
      <c r="ID676" s="76"/>
      <c r="IE676" s="76"/>
      <c r="IF676" s="76"/>
      <c r="IG676" s="76"/>
      <c r="IH676" s="76"/>
      <c r="II676" s="76"/>
      <c r="IJ676" s="76"/>
      <c r="IK676" s="76"/>
    </row>
    <row r="677" spans="1:245" s="125" customFormat="1">
      <c r="A677" s="19"/>
      <c r="B677" s="19"/>
      <c r="C677" s="19"/>
      <c r="D677" s="19"/>
      <c r="E677" s="89"/>
      <c r="F677" s="89"/>
      <c r="G677" s="19"/>
      <c r="H677" s="90"/>
      <c r="I677" s="90"/>
      <c r="J677" s="19"/>
      <c r="K677" s="19"/>
      <c r="L677" s="19"/>
      <c r="M677" s="19"/>
      <c r="N677" s="19"/>
      <c r="O677" s="19"/>
      <c r="P677" s="19"/>
      <c r="Q677" s="19"/>
      <c r="R677" s="141"/>
      <c r="S677" s="141"/>
      <c r="T677" s="141"/>
      <c r="U677" s="141"/>
      <c r="V677" s="141"/>
      <c r="W677" s="141"/>
      <c r="X677" s="141"/>
      <c r="Y677" s="141"/>
      <c r="Z677" s="19"/>
      <c r="AA677" s="601"/>
      <c r="AB677" s="601"/>
      <c r="AC677" s="118"/>
      <c r="AD677" s="118"/>
      <c r="AE677" s="118"/>
      <c r="AF677" s="118"/>
      <c r="AG677" s="118"/>
      <c r="AH677" s="118"/>
      <c r="AI677" s="118"/>
      <c r="AJ677" s="118"/>
      <c r="AK677" s="118"/>
      <c r="AL677" s="118"/>
      <c r="AM677" s="118"/>
      <c r="AN677" s="118"/>
      <c r="AO677" s="118"/>
      <c r="AP677" s="118"/>
      <c r="AQ677" s="118"/>
      <c r="AR677" s="118"/>
      <c r="AS677" s="118"/>
      <c r="AT677" s="118"/>
      <c r="AU677" s="601"/>
      <c r="AV677" s="601"/>
      <c r="AW677" s="118"/>
      <c r="AX677" s="118"/>
      <c r="AY677" s="118"/>
      <c r="AZ677" s="118"/>
      <c r="BA677" s="118"/>
      <c r="BB677" s="19"/>
      <c r="BC677" s="19"/>
      <c r="BQ677" s="12"/>
      <c r="BR677" s="12"/>
      <c r="BS677" s="12"/>
      <c r="BV677" s="76"/>
      <c r="BW677" s="76"/>
      <c r="BX677" s="76"/>
      <c r="BY677" s="76"/>
      <c r="BZ677" s="76"/>
      <c r="CA677" s="76"/>
      <c r="CB677" s="76"/>
      <c r="CC677" s="76"/>
      <c r="CD677" s="76"/>
      <c r="CE677" s="76"/>
      <c r="CF677" s="76"/>
      <c r="CG677" s="76"/>
      <c r="CH677" s="76"/>
      <c r="CI677" s="76"/>
      <c r="CJ677" s="76"/>
      <c r="CK677" s="76"/>
      <c r="CL677" s="76"/>
      <c r="CM677" s="76"/>
      <c r="CN677" s="76"/>
      <c r="CO677" s="76"/>
      <c r="CP677" s="76"/>
      <c r="CQ677" s="76"/>
      <c r="CR677" s="76"/>
      <c r="CS677" s="76"/>
      <c r="CT677" s="76"/>
      <c r="CU677" s="76"/>
      <c r="CV677" s="76"/>
      <c r="CW677" s="76"/>
      <c r="CX677" s="76"/>
      <c r="CY677" s="76"/>
      <c r="CZ677" s="76"/>
      <c r="DA677" s="76"/>
      <c r="DB677" s="76"/>
      <c r="DC677" s="76"/>
      <c r="DD677" s="76"/>
      <c r="DE677" s="76"/>
      <c r="DF677" s="76"/>
      <c r="DG677" s="76"/>
      <c r="DH677" s="76"/>
      <c r="DI677" s="76"/>
      <c r="DJ677" s="76"/>
      <c r="DK677" s="76"/>
      <c r="DL677" s="76"/>
      <c r="DM677" s="76"/>
      <c r="DN677" s="76"/>
      <c r="DO677" s="76"/>
      <c r="DP677" s="76"/>
      <c r="DQ677" s="76"/>
      <c r="DR677" s="76"/>
      <c r="DS677" s="76"/>
      <c r="DT677" s="76"/>
      <c r="DU677" s="76"/>
      <c r="DV677" s="76"/>
      <c r="DW677" s="76"/>
      <c r="DX677" s="76"/>
      <c r="DY677" s="76"/>
      <c r="DZ677" s="76"/>
      <c r="EA677" s="76"/>
      <c r="EB677" s="76"/>
      <c r="EC677" s="76"/>
      <c r="ED677" s="76"/>
      <c r="EE677" s="76"/>
      <c r="EF677" s="76"/>
      <c r="EG677" s="76"/>
      <c r="EH677" s="76"/>
      <c r="EI677" s="76"/>
      <c r="EJ677" s="76"/>
      <c r="EK677" s="76"/>
      <c r="EL677" s="76"/>
      <c r="EM677" s="76"/>
      <c r="EN677" s="76"/>
      <c r="EO677" s="76"/>
      <c r="EP677" s="76"/>
      <c r="EQ677" s="76"/>
      <c r="ER677" s="76"/>
      <c r="ES677" s="76"/>
      <c r="ET677" s="76"/>
      <c r="EU677" s="76"/>
      <c r="EV677" s="76"/>
      <c r="EW677" s="76"/>
      <c r="EX677" s="76"/>
      <c r="EY677" s="76"/>
      <c r="EZ677" s="76"/>
      <c r="FA677" s="76"/>
      <c r="FB677" s="76"/>
      <c r="FC677" s="76"/>
      <c r="FD677" s="76"/>
      <c r="FE677" s="76"/>
      <c r="FF677" s="76"/>
      <c r="FG677" s="76"/>
      <c r="FH677" s="76"/>
      <c r="FI677" s="76"/>
      <c r="FJ677" s="76"/>
      <c r="FK677" s="76"/>
      <c r="FL677" s="76"/>
      <c r="FM677" s="76"/>
      <c r="FN677" s="76"/>
      <c r="FO677" s="76"/>
      <c r="FP677" s="76"/>
      <c r="FQ677" s="76"/>
      <c r="FR677" s="76"/>
      <c r="FS677" s="76"/>
      <c r="FT677" s="76"/>
      <c r="FU677" s="76"/>
      <c r="FV677" s="76"/>
      <c r="FW677" s="76"/>
      <c r="FX677" s="76"/>
      <c r="FY677" s="76"/>
      <c r="FZ677" s="76"/>
      <c r="GA677" s="76"/>
      <c r="GB677" s="76"/>
      <c r="GC677" s="76"/>
      <c r="GD677" s="76"/>
      <c r="GE677" s="76"/>
      <c r="GF677" s="76"/>
      <c r="GG677" s="76"/>
      <c r="GH677" s="76"/>
      <c r="GI677" s="76"/>
      <c r="GJ677" s="76"/>
      <c r="GK677" s="76"/>
      <c r="GL677" s="76"/>
      <c r="GM677" s="76"/>
      <c r="GN677" s="76"/>
      <c r="GO677" s="76"/>
      <c r="GP677" s="76"/>
      <c r="GQ677" s="76"/>
      <c r="GR677" s="76"/>
      <c r="GS677" s="76"/>
      <c r="GT677" s="76"/>
      <c r="GU677" s="76"/>
      <c r="GV677" s="76"/>
      <c r="GW677" s="76"/>
      <c r="GX677" s="76"/>
      <c r="GY677" s="76"/>
      <c r="GZ677" s="76"/>
      <c r="HA677" s="76"/>
      <c r="HB677" s="76"/>
      <c r="HC677" s="76"/>
      <c r="HD677" s="76"/>
      <c r="HE677" s="76"/>
      <c r="HF677" s="76"/>
      <c r="HG677" s="76"/>
      <c r="HH677" s="76"/>
      <c r="HI677" s="76"/>
      <c r="HJ677" s="76"/>
      <c r="HK677" s="76"/>
      <c r="HL677" s="76"/>
      <c r="HM677" s="76"/>
      <c r="HN677" s="76"/>
      <c r="HO677" s="76"/>
      <c r="HP677" s="76"/>
      <c r="HQ677" s="76"/>
      <c r="HR677" s="76"/>
      <c r="HS677" s="76"/>
      <c r="HT677" s="76"/>
      <c r="HU677" s="76"/>
      <c r="HV677" s="76"/>
      <c r="HW677" s="76"/>
      <c r="HX677" s="76"/>
      <c r="HY677" s="76"/>
      <c r="HZ677" s="76"/>
      <c r="IA677" s="76"/>
      <c r="IB677" s="76"/>
      <c r="IC677" s="76"/>
      <c r="ID677" s="76"/>
      <c r="IE677" s="76"/>
      <c r="IF677" s="76"/>
      <c r="IG677" s="76"/>
      <c r="IH677" s="76"/>
      <c r="II677" s="76"/>
      <c r="IJ677" s="76"/>
      <c r="IK677" s="76"/>
    </row>
    <row r="678" spans="1:245" s="125" customFormat="1">
      <c r="A678" s="19"/>
      <c r="B678" s="19"/>
      <c r="C678" s="19"/>
      <c r="D678" s="19"/>
      <c r="E678" s="89"/>
      <c r="F678" s="89"/>
      <c r="G678" s="19"/>
      <c r="H678" s="90"/>
      <c r="I678" s="90"/>
      <c r="J678" s="19"/>
      <c r="K678" s="19"/>
      <c r="L678" s="19"/>
      <c r="M678" s="19"/>
      <c r="N678" s="19"/>
      <c r="O678" s="19"/>
      <c r="P678" s="19"/>
      <c r="Q678" s="19"/>
      <c r="R678" s="141"/>
      <c r="S678" s="141"/>
      <c r="T678" s="141"/>
      <c r="U678" s="141"/>
      <c r="V678" s="141"/>
      <c r="W678" s="141"/>
      <c r="X678" s="141"/>
      <c r="Y678" s="141"/>
      <c r="Z678" s="19"/>
      <c r="AA678" s="601"/>
      <c r="AB678" s="601"/>
      <c r="AC678" s="118"/>
      <c r="AD678" s="118"/>
      <c r="AE678" s="118"/>
      <c r="AF678" s="118"/>
      <c r="AG678" s="118"/>
      <c r="AH678" s="118"/>
      <c r="AI678" s="118"/>
      <c r="AJ678" s="118"/>
      <c r="AK678" s="118"/>
      <c r="AL678" s="118"/>
      <c r="AM678" s="118"/>
      <c r="AN678" s="118"/>
      <c r="AO678" s="118"/>
      <c r="AP678" s="118"/>
      <c r="AQ678" s="118"/>
      <c r="AR678" s="118"/>
      <c r="AS678" s="118"/>
      <c r="AT678" s="118"/>
      <c r="AU678" s="601"/>
      <c r="AV678" s="601"/>
      <c r="AW678" s="118"/>
      <c r="AX678" s="118"/>
      <c r="AY678" s="118"/>
      <c r="AZ678" s="118"/>
      <c r="BA678" s="118"/>
      <c r="BB678" s="19"/>
      <c r="BC678" s="19"/>
      <c r="BQ678" s="12"/>
      <c r="BR678" s="12"/>
      <c r="BS678" s="12"/>
      <c r="BV678" s="76"/>
      <c r="BW678" s="76"/>
      <c r="BX678" s="76"/>
      <c r="BY678" s="76"/>
      <c r="BZ678" s="76"/>
      <c r="CA678" s="76"/>
      <c r="CB678" s="76"/>
      <c r="CC678" s="76"/>
      <c r="CD678" s="76"/>
      <c r="CE678" s="76"/>
      <c r="CF678" s="76"/>
      <c r="CG678" s="76"/>
      <c r="CH678" s="76"/>
      <c r="CI678" s="76"/>
      <c r="CJ678" s="76"/>
      <c r="CK678" s="76"/>
      <c r="CL678" s="76"/>
      <c r="CM678" s="76"/>
      <c r="CN678" s="76"/>
      <c r="CO678" s="76"/>
      <c r="CP678" s="76"/>
      <c r="CQ678" s="76"/>
      <c r="CR678" s="76"/>
      <c r="CS678" s="76"/>
      <c r="CT678" s="76"/>
      <c r="CU678" s="76"/>
      <c r="CV678" s="76"/>
      <c r="CW678" s="76"/>
      <c r="CX678" s="76"/>
      <c r="CY678" s="76"/>
      <c r="CZ678" s="76"/>
      <c r="DA678" s="76"/>
      <c r="DB678" s="76"/>
      <c r="DC678" s="76"/>
      <c r="DD678" s="76"/>
      <c r="DE678" s="76"/>
      <c r="DF678" s="76"/>
      <c r="DG678" s="76"/>
      <c r="DH678" s="76"/>
      <c r="DI678" s="76"/>
      <c r="DJ678" s="76"/>
      <c r="DK678" s="76"/>
      <c r="DL678" s="76"/>
      <c r="DM678" s="76"/>
      <c r="DN678" s="76"/>
      <c r="DO678" s="76"/>
      <c r="DP678" s="76"/>
      <c r="DQ678" s="76"/>
      <c r="DR678" s="76"/>
      <c r="DS678" s="76"/>
      <c r="DT678" s="76"/>
      <c r="DU678" s="76"/>
      <c r="DV678" s="76"/>
      <c r="DW678" s="76"/>
      <c r="DX678" s="76"/>
      <c r="DY678" s="76"/>
      <c r="DZ678" s="76"/>
      <c r="EA678" s="76"/>
      <c r="EB678" s="76"/>
      <c r="EC678" s="76"/>
      <c r="ED678" s="76"/>
      <c r="EE678" s="76"/>
      <c r="EF678" s="76"/>
      <c r="EG678" s="76"/>
      <c r="EH678" s="76"/>
      <c r="EI678" s="76"/>
      <c r="EJ678" s="76"/>
      <c r="EK678" s="76"/>
      <c r="EL678" s="76"/>
      <c r="EM678" s="76"/>
      <c r="EN678" s="76"/>
      <c r="EO678" s="76"/>
      <c r="EP678" s="76"/>
      <c r="EQ678" s="76"/>
      <c r="ER678" s="76"/>
      <c r="ES678" s="76"/>
      <c r="ET678" s="76"/>
      <c r="EU678" s="76"/>
      <c r="EV678" s="76"/>
      <c r="EW678" s="76"/>
      <c r="EX678" s="76"/>
      <c r="EY678" s="76"/>
      <c r="EZ678" s="76"/>
      <c r="FA678" s="76"/>
      <c r="FB678" s="76"/>
      <c r="FC678" s="76"/>
      <c r="FD678" s="76"/>
      <c r="FE678" s="76"/>
      <c r="FF678" s="76"/>
      <c r="FG678" s="76"/>
      <c r="FH678" s="76"/>
      <c r="FI678" s="76"/>
      <c r="FJ678" s="76"/>
      <c r="FK678" s="76"/>
      <c r="FL678" s="76"/>
      <c r="FM678" s="76"/>
      <c r="FN678" s="76"/>
      <c r="FO678" s="76"/>
      <c r="FP678" s="76"/>
      <c r="FQ678" s="76"/>
      <c r="FR678" s="76"/>
      <c r="FS678" s="76"/>
      <c r="FT678" s="76"/>
      <c r="FU678" s="76"/>
      <c r="FV678" s="76"/>
      <c r="FW678" s="76"/>
      <c r="FX678" s="76"/>
      <c r="FY678" s="76"/>
      <c r="FZ678" s="76"/>
      <c r="GA678" s="76"/>
      <c r="GB678" s="76"/>
      <c r="GC678" s="76"/>
      <c r="GD678" s="76"/>
      <c r="GE678" s="76"/>
      <c r="GF678" s="76"/>
      <c r="GG678" s="76"/>
      <c r="GH678" s="76"/>
      <c r="GI678" s="76"/>
      <c r="GJ678" s="76"/>
      <c r="GK678" s="76"/>
      <c r="GL678" s="76"/>
      <c r="GM678" s="76"/>
      <c r="GN678" s="76"/>
      <c r="GO678" s="76"/>
      <c r="GP678" s="76"/>
      <c r="GQ678" s="76"/>
      <c r="GR678" s="76"/>
      <c r="GS678" s="76"/>
      <c r="GT678" s="76"/>
      <c r="GU678" s="76"/>
      <c r="GV678" s="76"/>
      <c r="GW678" s="76"/>
      <c r="GX678" s="76"/>
      <c r="GY678" s="76"/>
      <c r="GZ678" s="76"/>
      <c r="HA678" s="76"/>
      <c r="HB678" s="76"/>
      <c r="HC678" s="76"/>
      <c r="HD678" s="76"/>
      <c r="HE678" s="76"/>
      <c r="HF678" s="76"/>
      <c r="HG678" s="76"/>
      <c r="HH678" s="76"/>
      <c r="HI678" s="76"/>
      <c r="HJ678" s="76"/>
      <c r="HK678" s="76"/>
      <c r="HL678" s="76"/>
      <c r="HM678" s="76"/>
      <c r="HN678" s="76"/>
      <c r="HO678" s="76"/>
      <c r="HP678" s="76"/>
      <c r="HQ678" s="76"/>
      <c r="HR678" s="76"/>
      <c r="HS678" s="76"/>
      <c r="HT678" s="76"/>
      <c r="HU678" s="76"/>
      <c r="HV678" s="76"/>
      <c r="HW678" s="76"/>
      <c r="HX678" s="76"/>
      <c r="HY678" s="76"/>
      <c r="HZ678" s="76"/>
      <c r="IA678" s="76"/>
      <c r="IB678" s="76"/>
      <c r="IC678" s="76"/>
      <c r="ID678" s="76"/>
      <c r="IE678" s="76"/>
      <c r="IF678" s="76"/>
      <c r="IG678" s="76"/>
      <c r="IH678" s="76"/>
      <c r="II678" s="76"/>
      <c r="IJ678" s="76"/>
      <c r="IK678" s="76"/>
    </row>
    <row r="679" spans="1:245" s="125" customFormat="1">
      <c r="A679" s="19"/>
      <c r="B679" s="19"/>
      <c r="C679" s="19"/>
      <c r="D679" s="19"/>
      <c r="E679" s="89"/>
      <c r="F679" s="89"/>
      <c r="G679" s="19"/>
      <c r="H679" s="90"/>
      <c r="I679" s="90"/>
      <c r="J679" s="19"/>
      <c r="K679" s="19"/>
      <c r="L679" s="19"/>
      <c r="M679" s="19"/>
      <c r="N679" s="19"/>
      <c r="O679" s="19"/>
      <c r="P679" s="19"/>
      <c r="Q679" s="19"/>
      <c r="R679" s="141"/>
      <c r="S679" s="141"/>
      <c r="T679" s="141"/>
      <c r="U679" s="141"/>
      <c r="V679" s="141"/>
      <c r="W679" s="141"/>
      <c r="X679" s="141"/>
      <c r="Y679" s="141"/>
      <c r="Z679" s="19"/>
      <c r="AA679" s="601"/>
      <c r="AB679" s="601"/>
      <c r="AC679" s="118"/>
      <c r="AD679" s="118"/>
      <c r="AE679" s="118"/>
      <c r="AF679" s="118"/>
      <c r="AG679" s="118"/>
      <c r="AH679" s="118"/>
      <c r="AI679" s="118"/>
      <c r="AJ679" s="118"/>
      <c r="AK679" s="118"/>
      <c r="AL679" s="118"/>
      <c r="AM679" s="118"/>
      <c r="AN679" s="118"/>
      <c r="AO679" s="118"/>
      <c r="AP679" s="118"/>
      <c r="AQ679" s="118"/>
      <c r="AR679" s="118"/>
      <c r="AS679" s="118"/>
      <c r="AT679" s="118"/>
      <c r="AU679" s="601"/>
      <c r="AV679" s="601"/>
      <c r="AW679" s="118"/>
      <c r="AX679" s="118"/>
      <c r="AY679" s="118"/>
      <c r="AZ679" s="118"/>
      <c r="BA679" s="118"/>
      <c r="BB679" s="19"/>
      <c r="BC679" s="19"/>
      <c r="BQ679" s="12"/>
      <c r="BR679" s="12"/>
      <c r="BS679" s="12"/>
      <c r="BV679" s="76"/>
      <c r="BW679" s="76"/>
      <c r="BX679" s="76"/>
      <c r="BY679" s="76"/>
      <c r="BZ679" s="76"/>
      <c r="CA679" s="76"/>
      <c r="CB679" s="76"/>
      <c r="CC679" s="76"/>
      <c r="CD679" s="76"/>
      <c r="CE679" s="76"/>
      <c r="CF679" s="76"/>
      <c r="CG679" s="76"/>
      <c r="CH679" s="76"/>
      <c r="CI679" s="76"/>
      <c r="CJ679" s="76"/>
      <c r="CK679" s="76"/>
      <c r="CL679" s="76"/>
      <c r="CM679" s="76"/>
      <c r="CN679" s="76"/>
      <c r="CO679" s="76"/>
      <c r="CP679" s="76"/>
      <c r="CQ679" s="76"/>
      <c r="CR679" s="76"/>
      <c r="CS679" s="76"/>
      <c r="CT679" s="76"/>
      <c r="CU679" s="76"/>
      <c r="CV679" s="76"/>
      <c r="CW679" s="76"/>
      <c r="CX679" s="76"/>
      <c r="CY679" s="76"/>
      <c r="CZ679" s="76"/>
      <c r="DA679" s="76"/>
      <c r="DB679" s="76"/>
      <c r="DC679" s="76"/>
      <c r="DD679" s="76"/>
      <c r="DE679" s="76"/>
      <c r="DF679" s="76"/>
      <c r="DG679" s="76"/>
      <c r="DH679" s="76"/>
      <c r="DI679" s="76"/>
      <c r="DJ679" s="76"/>
      <c r="DK679" s="76"/>
      <c r="DL679" s="76"/>
      <c r="DM679" s="76"/>
      <c r="DN679" s="76"/>
      <c r="DO679" s="76"/>
      <c r="DP679" s="76"/>
      <c r="DQ679" s="76"/>
      <c r="DR679" s="76"/>
      <c r="DS679" s="76"/>
      <c r="DT679" s="76"/>
      <c r="DU679" s="76"/>
      <c r="DV679" s="76"/>
      <c r="DW679" s="76"/>
      <c r="DX679" s="76"/>
      <c r="DY679" s="76"/>
      <c r="DZ679" s="76"/>
      <c r="EA679" s="76"/>
      <c r="EB679" s="76"/>
      <c r="EC679" s="76"/>
      <c r="ED679" s="76"/>
      <c r="EE679" s="76"/>
      <c r="EF679" s="76"/>
      <c r="EG679" s="76"/>
      <c r="EH679" s="76"/>
      <c r="EI679" s="76"/>
      <c r="EJ679" s="76"/>
      <c r="EK679" s="76"/>
      <c r="EL679" s="76"/>
      <c r="EM679" s="76"/>
      <c r="EN679" s="76"/>
      <c r="EO679" s="76"/>
      <c r="EP679" s="76"/>
      <c r="EQ679" s="76"/>
      <c r="ER679" s="76"/>
      <c r="ES679" s="76"/>
      <c r="ET679" s="76"/>
      <c r="EU679" s="76"/>
      <c r="EV679" s="76"/>
      <c r="EW679" s="76"/>
      <c r="EX679" s="76"/>
      <c r="EY679" s="76"/>
      <c r="EZ679" s="76"/>
      <c r="FA679" s="76"/>
      <c r="FB679" s="76"/>
      <c r="FC679" s="76"/>
      <c r="FD679" s="76"/>
      <c r="FE679" s="76"/>
      <c r="FF679" s="76"/>
      <c r="FG679" s="76"/>
      <c r="FH679" s="76"/>
      <c r="FI679" s="76"/>
      <c r="FJ679" s="76"/>
      <c r="FK679" s="76"/>
      <c r="FL679" s="76"/>
      <c r="FM679" s="76"/>
      <c r="FN679" s="76"/>
      <c r="FO679" s="76"/>
      <c r="FP679" s="76"/>
      <c r="FQ679" s="76"/>
      <c r="FR679" s="76"/>
      <c r="FS679" s="76"/>
      <c r="FT679" s="76"/>
      <c r="FU679" s="76"/>
      <c r="FV679" s="76"/>
      <c r="FW679" s="76"/>
      <c r="FX679" s="76"/>
      <c r="FY679" s="76"/>
      <c r="FZ679" s="76"/>
      <c r="GA679" s="76"/>
      <c r="GB679" s="76"/>
      <c r="GC679" s="76"/>
      <c r="GD679" s="76"/>
      <c r="GE679" s="76"/>
      <c r="GF679" s="76"/>
      <c r="GG679" s="76"/>
      <c r="GH679" s="76"/>
      <c r="GI679" s="76"/>
      <c r="GJ679" s="76"/>
      <c r="GK679" s="76"/>
      <c r="GL679" s="76"/>
      <c r="GM679" s="76"/>
      <c r="GN679" s="76"/>
      <c r="GO679" s="76"/>
      <c r="GP679" s="76"/>
      <c r="GQ679" s="76"/>
      <c r="GR679" s="76"/>
      <c r="GS679" s="76"/>
      <c r="GT679" s="76"/>
      <c r="GU679" s="76"/>
      <c r="GV679" s="76"/>
      <c r="GW679" s="76"/>
      <c r="GX679" s="76"/>
      <c r="GY679" s="76"/>
      <c r="GZ679" s="76"/>
      <c r="HA679" s="76"/>
      <c r="HB679" s="76"/>
      <c r="HC679" s="76"/>
      <c r="HD679" s="76"/>
      <c r="HE679" s="76"/>
      <c r="HF679" s="76"/>
      <c r="HG679" s="76"/>
      <c r="HH679" s="76"/>
      <c r="HI679" s="76"/>
      <c r="HJ679" s="76"/>
      <c r="HK679" s="76"/>
      <c r="HL679" s="76"/>
      <c r="HM679" s="76"/>
      <c r="HN679" s="76"/>
      <c r="HO679" s="76"/>
      <c r="HP679" s="76"/>
      <c r="HQ679" s="76"/>
      <c r="HR679" s="76"/>
      <c r="HS679" s="76"/>
      <c r="HT679" s="76"/>
      <c r="HU679" s="76"/>
      <c r="HV679" s="76"/>
      <c r="HW679" s="76"/>
      <c r="HX679" s="76"/>
      <c r="HY679" s="76"/>
      <c r="HZ679" s="76"/>
      <c r="IA679" s="76"/>
      <c r="IB679" s="76"/>
      <c r="IC679" s="76"/>
      <c r="ID679" s="76"/>
      <c r="IE679" s="76"/>
      <c r="IF679" s="76"/>
      <c r="IG679" s="76"/>
      <c r="IH679" s="76"/>
      <c r="II679" s="76"/>
      <c r="IJ679" s="76"/>
      <c r="IK679" s="76"/>
    </row>
    <row r="680" spans="1:245" s="125" customFormat="1">
      <c r="A680" s="19"/>
      <c r="B680" s="19"/>
      <c r="C680" s="19"/>
      <c r="D680" s="19"/>
      <c r="E680" s="89"/>
      <c r="F680" s="89"/>
      <c r="G680" s="19"/>
      <c r="H680" s="90"/>
      <c r="I680" s="90"/>
      <c r="J680" s="19"/>
      <c r="K680" s="19"/>
      <c r="L680" s="19"/>
      <c r="M680" s="19"/>
      <c r="N680" s="19"/>
      <c r="O680" s="19"/>
      <c r="P680" s="19"/>
      <c r="Q680" s="19"/>
      <c r="R680" s="141"/>
      <c r="S680" s="141"/>
      <c r="T680" s="141"/>
      <c r="U680" s="141"/>
      <c r="V680" s="141"/>
      <c r="W680" s="141"/>
      <c r="X680" s="141"/>
      <c r="Y680" s="141"/>
      <c r="Z680" s="19"/>
      <c r="AA680" s="601"/>
      <c r="AB680" s="601"/>
      <c r="AC680" s="118"/>
      <c r="AD680" s="118"/>
      <c r="AE680" s="118"/>
      <c r="AF680" s="118"/>
      <c r="AG680" s="118"/>
      <c r="AH680" s="118"/>
      <c r="AI680" s="118"/>
      <c r="AJ680" s="118"/>
      <c r="AK680" s="118"/>
      <c r="AL680" s="118"/>
      <c r="AM680" s="118"/>
      <c r="AN680" s="118"/>
      <c r="AO680" s="118"/>
      <c r="AP680" s="118"/>
      <c r="AQ680" s="118"/>
      <c r="AR680" s="118"/>
      <c r="AS680" s="118"/>
      <c r="AT680" s="118"/>
      <c r="AU680" s="601"/>
      <c r="AV680" s="601"/>
      <c r="AW680" s="118"/>
      <c r="AX680" s="118"/>
      <c r="AY680" s="118"/>
      <c r="AZ680" s="118"/>
      <c r="BA680" s="118"/>
      <c r="BB680" s="19"/>
      <c r="BC680" s="19"/>
      <c r="BQ680" s="12"/>
      <c r="BR680" s="12"/>
      <c r="BS680" s="12"/>
      <c r="BV680" s="76"/>
      <c r="BW680" s="76"/>
      <c r="BX680" s="76"/>
      <c r="BY680" s="76"/>
      <c r="BZ680" s="76"/>
      <c r="CA680" s="76"/>
      <c r="CB680" s="76"/>
      <c r="CC680" s="76"/>
      <c r="CD680" s="76"/>
      <c r="CE680" s="76"/>
      <c r="CF680" s="76"/>
      <c r="CG680" s="76"/>
      <c r="CH680" s="76"/>
      <c r="CI680" s="76"/>
      <c r="CJ680" s="76"/>
      <c r="CK680" s="76"/>
      <c r="CL680" s="76"/>
      <c r="CM680" s="76"/>
      <c r="CN680" s="76"/>
      <c r="CO680" s="76"/>
      <c r="CP680" s="76"/>
      <c r="CQ680" s="76"/>
      <c r="CR680" s="76"/>
      <c r="CS680" s="76"/>
      <c r="CT680" s="76"/>
      <c r="CU680" s="76"/>
      <c r="CV680" s="76"/>
      <c r="CW680" s="76"/>
      <c r="CX680" s="76"/>
      <c r="CY680" s="76"/>
      <c r="CZ680" s="76"/>
      <c r="DA680" s="76"/>
      <c r="DB680" s="76"/>
      <c r="DC680" s="76"/>
      <c r="DD680" s="76"/>
      <c r="DE680" s="76"/>
      <c r="DF680" s="76"/>
      <c r="DG680" s="76"/>
      <c r="DH680" s="76"/>
      <c r="DI680" s="76"/>
      <c r="DJ680" s="76"/>
      <c r="DK680" s="76"/>
      <c r="DL680" s="76"/>
      <c r="DM680" s="76"/>
      <c r="DN680" s="76"/>
      <c r="DO680" s="76"/>
      <c r="DP680" s="76"/>
      <c r="DQ680" s="76"/>
      <c r="DR680" s="76"/>
      <c r="DS680" s="76"/>
      <c r="DT680" s="76"/>
      <c r="DU680" s="76"/>
      <c r="DV680" s="76"/>
      <c r="DW680" s="76"/>
      <c r="DX680" s="76"/>
      <c r="DY680" s="76"/>
      <c r="DZ680" s="76"/>
      <c r="EA680" s="76"/>
      <c r="EB680" s="76"/>
      <c r="EC680" s="76"/>
      <c r="ED680" s="76"/>
      <c r="EE680" s="76"/>
      <c r="EF680" s="76"/>
      <c r="EG680" s="76"/>
      <c r="EH680" s="76"/>
      <c r="EI680" s="76"/>
      <c r="EJ680" s="76"/>
      <c r="EK680" s="76"/>
      <c r="EL680" s="76"/>
      <c r="EM680" s="76"/>
      <c r="EN680" s="76"/>
      <c r="EO680" s="76"/>
      <c r="EP680" s="76"/>
      <c r="EQ680" s="76"/>
      <c r="ER680" s="76"/>
      <c r="ES680" s="76"/>
      <c r="ET680" s="76"/>
      <c r="EU680" s="76"/>
      <c r="EV680" s="76"/>
      <c r="EW680" s="76"/>
      <c r="EX680" s="76"/>
      <c r="EY680" s="76"/>
      <c r="EZ680" s="76"/>
      <c r="FA680" s="76"/>
      <c r="FB680" s="76"/>
      <c r="FC680" s="76"/>
      <c r="FD680" s="76"/>
      <c r="FE680" s="76"/>
      <c r="FF680" s="76"/>
      <c r="FG680" s="76"/>
      <c r="FH680" s="76"/>
      <c r="FI680" s="76"/>
      <c r="FJ680" s="76"/>
      <c r="FK680" s="76"/>
      <c r="FL680" s="76"/>
      <c r="FM680" s="76"/>
      <c r="FN680" s="76"/>
      <c r="FO680" s="76"/>
      <c r="FP680" s="76"/>
      <c r="FQ680" s="76"/>
      <c r="FR680" s="76"/>
      <c r="FS680" s="76"/>
      <c r="FT680" s="76"/>
      <c r="FU680" s="76"/>
      <c r="FV680" s="76"/>
      <c r="FW680" s="76"/>
      <c r="FX680" s="76"/>
      <c r="FY680" s="76"/>
      <c r="FZ680" s="76"/>
      <c r="GA680" s="76"/>
      <c r="GB680" s="76"/>
      <c r="GC680" s="76"/>
      <c r="GD680" s="76"/>
      <c r="GE680" s="76"/>
      <c r="GF680" s="76"/>
      <c r="GG680" s="76"/>
      <c r="GH680" s="76"/>
      <c r="GI680" s="76"/>
      <c r="GJ680" s="76"/>
      <c r="GK680" s="76"/>
      <c r="GL680" s="76"/>
      <c r="GM680" s="76"/>
      <c r="GN680" s="76"/>
      <c r="GO680" s="76"/>
      <c r="GP680" s="76"/>
      <c r="GQ680" s="76"/>
      <c r="GR680" s="76"/>
      <c r="GS680" s="76"/>
      <c r="GT680" s="76"/>
      <c r="GU680" s="76"/>
      <c r="GV680" s="76"/>
      <c r="GW680" s="76"/>
      <c r="GX680" s="76"/>
      <c r="GY680" s="76"/>
      <c r="GZ680" s="76"/>
      <c r="HA680" s="76"/>
      <c r="HB680" s="76"/>
      <c r="HC680" s="76"/>
      <c r="HD680" s="76"/>
      <c r="HE680" s="76"/>
      <c r="HF680" s="76"/>
      <c r="HG680" s="76"/>
      <c r="HH680" s="76"/>
      <c r="HI680" s="76"/>
      <c r="HJ680" s="76"/>
      <c r="HK680" s="76"/>
      <c r="HL680" s="76"/>
      <c r="HM680" s="76"/>
      <c r="HN680" s="76"/>
      <c r="HO680" s="76"/>
      <c r="HP680" s="76"/>
      <c r="HQ680" s="76"/>
      <c r="HR680" s="76"/>
      <c r="HS680" s="76"/>
      <c r="HT680" s="76"/>
      <c r="HU680" s="76"/>
      <c r="HV680" s="76"/>
      <c r="HW680" s="76"/>
      <c r="HX680" s="76"/>
      <c r="HY680" s="76"/>
      <c r="HZ680" s="76"/>
      <c r="IA680" s="76"/>
      <c r="IB680" s="76"/>
      <c r="IC680" s="76"/>
      <c r="ID680" s="76"/>
      <c r="IE680" s="76"/>
      <c r="IF680" s="76"/>
      <c r="IG680" s="76"/>
      <c r="IH680" s="76"/>
      <c r="II680" s="76"/>
      <c r="IJ680" s="76"/>
      <c r="IK680" s="76"/>
    </row>
    <row r="681" spans="1:245" s="125" customFormat="1">
      <c r="A681" s="19"/>
      <c r="B681" s="19"/>
      <c r="C681" s="19"/>
      <c r="D681" s="19"/>
      <c r="E681" s="89"/>
      <c r="F681" s="89"/>
      <c r="G681" s="19"/>
      <c r="H681" s="90"/>
      <c r="I681" s="90"/>
      <c r="J681" s="19"/>
      <c r="K681" s="19"/>
      <c r="L681" s="19"/>
      <c r="M681" s="19"/>
      <c r="N681" s="19"/>
      <c r="O681" s="19"/>
      <c r="P681" s="19"/>
      <c r="Q681" s="19"/>
      <c r="R681" s="141"/>
      <c r="S681" s="141"/>
      <c r="T681" s="141"/>
      <c r="U681" s="141"/>
      <c r="V681" s="141"/>
      <c r="W681" s="141"/>
      <c r="X681" s="141"/>
      <c r="Y681" s="141"/>
      <c r="Z681" s="19"/>
      <c r="AA681" s="430"/>
      <c r="AB681" s="430"/>
      <c r="AC681" s="118"/>
      <c r="AD681" s="118"/>
      <c r="AE681" s="118"/>
      <c r="AF681" s="118"/>
      <c r="AG681" s="118"/>
      <c r="AH681" s="118"/>
      <c r="AI681" s="118"/>
      <c r="AJ681" s="118"/>
      <c r="AK681" s="118"/>
      <c r="AL681" s="118"/>
      <c r="AM681" s="118"/>
      <c r="AN681" s="118"/>
      <c r="AO681" s="118"/>
      <c r="AP681" s="118"/>
      <c r="AQ681" s="118"/>
      <c r="AR681" s="118"/>
      <c r="AS681" s="118"/>
      <c r="AT681" s="118"/>
      <c r="AU681" s="430"/>
      <c r="AV681" s="430"/>
      <c r="AW681" s="118"/>
      <c r="AX681" s="118"/>
      <c r="AY681" s="19"/>
      <c r="AZ681" s="19"/>
      <c r="BA681" s="19"/>
      <c r="BB681" s="19"/>
      <c r="BC681" s="19"/>
      <c r="BQ681" s="12"/>
      <c r="BR681" s="12"/>
      <c r="BS681" s="12"/>
      <c r="BV681" s="76"/>
      <c r="BW681" s="76"/>
      <c r="BX681" s="76"/>
      <c r="BY681" s="76"/>
      <c r="BZ681" s="76"/>
      <c r="CA681" s="76"/>
      <c r="CB681" s="76"/>
      <c r="CC681" s="76"/>
      <c r="CD681" s="76"/>
      <c r="CE681" s="76"/>
      <c r="CF681" s="76"/>
      <c r="CG681" s="76"/>
      <c r="CH681" s="76"/>
      <c r="CI681" s="76"/>
      <c r="CJ681" s="76"/>
      <c r="CK681" s="76"/>
      <c r="CL681" s="76"/>
      <c r="CM681" s="76"/>
      <c r="CN681" s="76"/>
      <c r="CO681" s="76"/>
      <c r="CP681" s="76"/>
      <c r="CQ681" s="76"/>
      <c r="CR681" s="76"/>
      <c r="CS681" s="76"/>
      <c r="CT681" s="76"/>
      <c r="CU681" s="76"/>
      <c r="CV681" s="76"/>
      <c r="CW681" s="76"/>
      <c r="CX681" s="76"/>
      <c r="CY681" s="76"/>
      <c r="CZ681" s="76"/>
      <c r="DA681" s="76"/>
      <c r="DB681" s="76"/>
      <c r="DC681" s="76"/>
      <c r="DD681" s="76"/>
      <c r="DE681" s="76"/>
      <c r="DF681" s="76"/>
      <c r="DG681" s="76"/>
      <c r="DH681" s="76"/>
      <c r="DI681" s="76"/>
      <c r="DJ681" s="76"/>
      <c r="DK681" s="76"/>
      <c r="DL681" s="76"/>
      <c r="DM681" s="76"/>
      <c r="DN681" s="76"/>
      <c r="DO681" s="76"/>
      <c r="DP681" s="76"/>
      <c r="DQ681" s="76"/>
      <c r="DR681" s="76"/>
      <c r="DS681" s="76"/>
      <c r="DT681" s="76"/>
      <c r="DU681" s="76"/>
      <c r="DV681" s="76"/>
      <c r="DW681" s="76"/>
      <c r="DX681" s="76"/>
      <c r="DY681" s="76"/>
      <c r="DZ681" s="76"/>
      <c r="EA681" s="76"/>
      <c r="EB681" s="76"/>
      <c r="EC681" s="76"/>
      <c r="ED681" s="76"/>
      <c r="EE681" s="76"/>
      <c r="EF681" s="76"/>
      <c r="EG681" s="76"/>
      <c r="EH681" s="76"/>
      <c r="EI681" s="76"/>
      <c r="EJ681" s="76"/>
      <c r="EK681" s="76"/>
      <c r="EL681" s="76"/>
      <c r="EM681" s="76"/>
      <c r="EN681" s="76"/>
      <c r="EO681" s="76"/>
      <c r="EP681" s="76"/>
      <c r="EQ681" s="76"/>
      <c r="ER681" s="76"/>
      <c r="ES681" s="76"/>
      <c r="ET681" s="76"/>
      <c r="EU681" s="76"/>
      <c r="EV681" s="76"/>
      <c r="EW681" s="76"/>
      <c r="EX681" s="76"/>
      <c r="EY681" s="76"/>
      <c r="EZ681" s="76"/>
      <c r="FA681" s="76"/>
      <c r="FB681" s="76"/>
      <c r="FC681" s="76"/>
      <c r="FD681" s="76"/>
      <c r="FE681" s="76"/>
      <c r="FF681" s="76"/>
      <c r="FG681" s="76"/>
      <c r="FH681" s="76"/>
      <c r="FI681" s="76"/>
      <c r="FJ681" s="76"/>
      <c r="FK681" s="76"/>
      <c r="FL681" s="76"/>
      <c r="FM681" s="76"/>
      <c r="FN681" s="76"/>
      <c r="FO681" s="76"/>
      <c r="FP681" s="76"/>
      <c r="FQ681" s="76"/>
      <c r="FR681" s="76"/>
      <c r="FS681" s="76"/>
      <c r="FT681" s="76"/>
      <c r="FU681" s="76"/>
      <c r="FV681" s="76"/>
      <c r="FW681" s="76"/>
      <c r="FX681" s="76"/>
      <c r="FY681" s="76"/>
      <c r="FZ681" s="76"/>
      <c r="GA681" s="76"/>
      <c r="GB681" s="76"/>
      <c r="GC681" s="76"/>
      <c r="GD681" s="76"/>
      <c r="GE681" s="76"/>
      <c r="GF681" s="76"/>
      <c r="GG681" s="76"/>
      <c r="GH681" s="76"/>
      <c r="GI681" s="76"/>
      <c r="GJ681" s="76"/>
      <c r="GK681" s="76"/>
      <c r="GL681" s="76"/>
      <c r="GM681" s="76"/>
      <c r="GN681" s="76"/>
      <c r="GO681" s="76"/>
      <c r="GP681" s="76"/>
      <c r="GQ681" s="76"/>
      <c r="GR681" s="76"/>
      <c r="GS681" s="76"/>
      <c r="GT681" s="76"/>
      <c r="GU681" s="76"/>
      <c r="GV681" s="76"/>
      <c r="GW681" s="76"/>
      <c r="GX681" s="76"/>
      <c r="GY681" s="76"/>
      <c r="GZ681" s="76"/>
      <c r="HA681" s="76"/>
      <c r="HB681" s="76"/>
      <c r="HC681" s="76"/>
      <c r="HD681" s="76"/>
      <c r="HE681" s="76"/>
      <c r="HF681" s="76"/>
      <c r="HG681" s="76"/>
      <c r="HH681" s="76"/>
      <c r="HI681" s="76"/>
      <c r="HJ681" s="76"/>
      <c r="HK681" s="76"/>
      <c r="HL681" s="76"/>
      <c r="HM681" s="76"/>
      <c r="HN681" s="76"/>
      <c r="HO681" s="76"/>
      <c r="HP681" s="76"/>
      <c r="HQ681" s="76"/>
      <c r="HR681" s="76"/>
      <c r="HS681" s="76"/>
      <c r="HT681" s="76"/>
      <c r="HU681" s="76"/>
      <c r="HV681" s="76"/>
      <c r="HW681" s="76"/>
      <c r="HX681" s="76"/>
      <c r="HY681" s="76"/>
      <c r="HZ681" s="76"/>
      <c r="IA681" s="76"/>
      <c r="IB681" s="76"/>
      <c r="IC681" s="76"/>
      <c r="ID681" s="76"/>
      <c r="IE681" s="76"/>
      <c r="IF681" s="76"/>
      <c r="IG681" s="76"/>
      <c r="IH681" s="76"/>
      <c r="II681" s="76"/>
      <c r="IJ681" s="76"/>
      <c r="IK681" s="76"/>
    </row>
    <row r="682" spans="1:245" s="125" customFormat="1">
      <c r="A682" s="19"/>
      <c r="B682" s="19"/>
      <c r="C682" s="19"/>
      <c r="D682" s="19"/>
      <c r="E682" s="89"/>
      <c r="F682" s="89"/>
      <c r="G682" s="19"/>
      <c r="H682" s="90"/>
      <c r="I682" s="90"/>
      <c r="J682" s="19"/>
      <c r="K682" s="19"/>
      <c r="L682" s="19"/>
      <c r="M682" s="19"/>
      <c r="N682" s="19"/>
      <c r="O682" s="19"/>
      <c r="P682" s="19"/>
      <c r="Q682" s="19"/>
      <c r="R682" s="141"/>
      <c r="S682" s="141"/>
      <c r="T682" s="141"/>
      <c r="U682" s="141"/>
      <c r="V682" s="141"/>
      <c r="W682" s="141"/>
      <c r="X682" s="141"/>
      <c r="Y682" s="141"/>
      <c r="Z682" s="19"/>
      <c r="AA682" s="430"/>
      <c r="AB682" s="430"/>
      <c r="AC682" s="118"/>
      <c r="AD682" s="118"/>
      <c r="AE682" s="118"/>
      <c r="AF682" s="118"/>
      <c r="AG682" s="118"/>
      <c r="AH682" s="118"/>
      <c r="AI682" s="118"/>
      <c r="AJ682" s="118"/>
      <c r="AK682" s="118"/>
      <c r="AL682" s="118"/>
      <c r="AM682" s="118"/>
      <c r="AN682" s="118"/>
      <c r="AO682" s="118"/>
      <c r="AP682" s="118"/>
      <c r="AQ682" s="118"/>
      <c r="AR682" s="118"/>
      <c r="AS682" s="118"/>
      <c r="AT682" s="118"/>
      <c r="AU682" s="430"/>
      <c r="AV682" s="430"/>
      <c r="AW682" s="118"/>
      <c r="AX682" s="118"/>
      <c r="AY682" s="19"/>
      <c r="AZ682" s="19"/>
      <c r="BA682" s="19"/>
      <c r="BB682" s="19"/>
      <c r="BC682" s="19"/>
      <c r="BQ682" s="12"/>
      <c r="BR682" s="12"/>
      <c r="BS682" s="12"/>
      <c r="BV682" s="76"/>
      <c r="BW682" s="76"/>
      <c r="BX682" s="76"/>
      <c r="BY682" s="76"/>
      <c r="BZ682" s="76"/>
      <c r="CA682" s="76"/>
      <c r="CB682" s="76"/>
      <c r="CC682" s="76"/>
      <c r="CD682" s="76"/>
      <c r="CE682" s="76"/>
      <c r="CF682" s="76"/>
      <c r="CG682" s="76"/>
      <c r="CH682" s="76"/>
      <c r="CI682" s="76"/>
      <c r="CJ682" s="76"/>
      <c r="CK682" s="76"/>
      <c r="CL682" s="76"/>
      <c r="CM682" s="76"/>
      <c r="CN682" s="76"/>
      <c r="CO682" s="76"/>
      <c r="CP682" s="76"/>
      <c r="CQ682" s="76"/>
      <c r="CR682" s="76"/>
      <c r="CS682" s="76"/>
      <c r="CT682" s="76"/>
      <c r="CU682" s="76"/>
      <c r="CV682" s="76"/>
      <c r="CW682" s="76"/>
      <c r="CX682" s="76"/>
      <c r="CY682" s="76"/>
      <c r="CZ682" s="76"/>
      <c r="DA682" s="76"/>
      <c r="DB682" s="76"/>
      <c r="DC682" s="76"/>
      <c r="DD682" s="76"/>
      <c r="DE682" s="76"/>
      <c r="DF682" s="76"/>
      <c r="DG682" s="76"/>
      <c r="DH682" s="76"/>
      <c r="DI682" s="76"/>
      <c r="DJ682" s="76"/>
      <c r="DK682" s="76"/>
      <c r="DL682" s="76"/>
      <c r="DM682" s="76"/>
      <c r="DN682" s="76"/>
      <c r="DO682" s="76"/>
      <c r="DP682" s="76"/>
      <c r="DQ682" s="76"/>
      <c r="DR682" s="76"/>
      <c r="DS682" s="76"/>
      <c r="DT682" s="76"/>
      <c r="DU682" s="76"/>
      <c r="DV682" s="76"/>
      <c r="DW682" s="76"/>
      <c r="DX682" s="76"/>
      <c r="DY682" s="76"/>
      <c r="DZ682" s="76"/>
      <c r="EA682" s="76"/>
      <c r="EB682" s="76"/>
      <c r="EC682" s="76"/>
      <c r="ED682" s="76"/>
      <c r="EE682" s="76"/>
      <c r="EF682" s="76"/>
      <c r="EG682" s="76"/>
      <c r="EH682" s="76"/>
      <c r="EI682" s="76"/>
      <c r="EJ682" s="76"/>
      <c r="EK682" s="76"/>
      <c r="EL682" s="76"/>
      <c r="EM682" s="76"/>
      <c r="EN682" s="76"/>
      <c r="EO682" s="76"/>
      <c r="EP682" s="76"/>
      <c r="EQ682" s="76"/>
      <c r="ER682" s="76"/>
      <c r="ES682" s="76"/>
      <c r="ET682" s="76"/>
      <c r="EU682" s="76"/>
      <c r="EV682" s="76"/>
      <c r="EW682" s="76"/>
      <c r="EX682" s="76"/>
      <c r="EY682" s="76"/>
      <c r="EZ682" s="76"/>
      <c r="FA682" s="76"/>
      <c r="FB682" s="76"/>
      <c r="FC682" s="76"/>
      <c r="FD682" s="76"/>
      <c r="FE682" s="76"/>
      <c r="FF682" s="76"/>
      <c r="FG682" s="76"/>
      <c r="FH682" s="76"/>
      <c r="FI682" s="76"/>
      <c r="FJ682" s="76"/>
      <c r="FK682" s="76"/>
      <c r="FL682" s="76"/>
      <c r="FM682" s="76"/>
      <c r="FN682" s="76"/>
      <c r="FO682" s="76"/>
      <c r="FP682" s="76"/>
      <c r="FQ682" s="76"/>
      <c r="FR682" s="76"/>
      <c r="FS682" s="76"/>
      <c r="FT682" s="76"/>
      <c r="FU682" s="76"/>
      <c r="FV682" s="76"/>
      <c r="FW682" s="76"/>
      <c r="FX682" s="76"/>
      <c r="FY682" s="76"/>
      <c r="FZ682" s="76"/>
      <c r="GA682" s="76"/>
      <c r="GB682" s="76"/>
      <c r="GC682" s="76"/>
      <c r="GD682" s="76"/>
      <c r="GE682" s="76"/>
      <c r="GF682" s="76"/>
      <c r="GG682" s="76"/>
      <c r="GH682" s="76"/>
      <c r="GI682" s="76"/>
      <c r="GJ682" s="76"/>
      <c r="GK682" s="76"/>
      <c r="GL682" s="76"/>
      <c r="GM682" s="76"/>
      <c r="GN682" s="76"/>
      <c r="GO682" s="76"/>
      <c r="GP682" s="76"/>
      <c r="GQ682" s="76"/>
      <c r="GR682" s="76"/>
      <c r="GS682" s="76"/>
      <c r="GT682" s="76"/>
      <c r="GU682" s="76"/>
      <c r="GV682" s="76"/>
      <c r="GW682" s="76"/>
      <c r="GX682" s="76"/>
      <c r="GY682" s="76"/>
      <c r="GZ682" s="76"/>
      <c r="HA682" s="76"/>
      <c r="HB682" s="76"/>
      <c r="HC682" s="76"/>
      <c r="HD682" s="76"/>
      <c r="HE682" s="76"/>
      <c r="HF682" s="76"/>
      <c r="HG682" s="76"/>
      <c r="HH682" s="76"/>
      <c r="HI682" s="76"/>
      <c r="HJ682" s="76"/>
      <c r="HK682" s="76"/>
      <c r="HL682" s="76"/>
      <c r="HM682" s="76"/>
      <c r="HN682" s="76"/>
      <c r="HO682" s="76"/>
      <c r="HP682" s="76"/>
      <c r="HQ682" s="76"/>
      <c r="HR682" s="76"/>
      <c r="HS682" s="76"/>
      <c r="HT682" s="76"/>
      <c r="HU682" s="76"/>
      <c r="HV682" s="76"/>
      <c r="HW682" s="76"/>
      <c r="HX682" s="76"/>
      <c r="HY682" s="76"/>
      <c r="HZ682" s="76"/>
      <c r="IA682" s="76"/>
      <c r="IB682" s="76"/>
      <c r="IC682" s="76"/>
      <c r="ID682" s="76"/>
      <c r="IE682" s="76"/>
      <c r="IF682" s="76"/>
      <c r="IG682" s="76"/>
      <c r="IH682" s="76"/>
      <c r="II682" s="76"/>
      <c r="IJ682" s="76"/>
      <c r="IK682" s="76"/>
    </row>
    <row r="683" spans="1:245" s="125" customFormat="1">
      <c r="A683" s="19"/>
      <c r="B683" s="19"/>
      <c r="C683" s="19"/>
      <c r="D683" s="19"/>
      <c r="E683" s="89"/>
      <c r="F683" s="89"/>
      <c r="G683" s="19"/>
      <c r="H683" s="90"/>
      <c r="I683" s="90"/>
      <c r="J683" s="19"/>
      <c r="K683" s="19"/>
      <c r="L683" s="19"/>
      <c r="M683" s="19"/>
      <c r="N683" s="19"/>
      <c r="O683" s="19"/>
      <c r="P683" s="19"/>
      <c r="Q683" s="19"/>
      <c r="R683" s="141"/>
      <c r="S683" s="141"/>
      <c r="T683" s="141"/>
      <c r="U683" s="141"/>
      <c r="V683" s="141"/>
      <c r="W683" s="141"/>
      <c r="X683" s="141"/>
      <c r="Y683" s="141"/>
      <c r="Z683" s="19"/>
      <c r="AA683" s="602"/>
      <c r="AB683" s="602"/>
      <c r="AC683" s="118"/>
      <c r="AD683" s="118"/>
      <c r="AE683" s="118"/>
      <c r="AF683" s="118"/>
      <c r="AG683" s="118"/>
      <c r="AH683" s="118"/>
      <c r="AI683" s="118"/>
      <c r="AJ683" s="118"/>
      <c r="AK683" s="118"/>
      <c r="AL683" s="118"/>
      <c r="AM683" s="118"/>
      <c r="AN683" s="118"/>
      <c r="AO683" s="118"/>
      <c r="AP683" s="118"/>
      <c r="AQ683" s="118"/>
      <c r="AR683" s="118"/>
      <c r="AS683" s="118"/>
      <c r="AT683" s="118"/>
      <c r="AU683" s="432"/>
      <c r="AV683" s="430"/>
      <c r="AW683" s="118"/>
      <c r="AX683" s="118"/>
      <c r="AY683" s="19"/>
      <c r="AZ683" s="19"/>
      <c r="BA683" s="19"/>
      <c r="BB683" s="19"/>
      <c r="BC683" s="19"/>
      <c r="BQ683" s="12"/>
      <c r="BR683" s="12"/>
      <c r="BS683" s="12"/>
      <c r="BV683" s="76"/>
      <c r="BW683" s="76"/>
      <c r="BX683" s="76"/>
      <c r="BY683" s="76"/>
      <c r="BZ683" s="76"/>
      <c r="CA683" s="76"/>
      <c r="CB683" s="76"/>
      <c r="CC683" s="76"/>
      <c r="CD683" s="76"/>
      <c r="CE683" s="76"/>
      <c r="CF683" s="76"/>
      <c r="CG683" s="76"/>
      <c r="CH683" s="76"/>
      <c r="CI683" s="76"/>
      <c r="CJ683" s="76"/>
      <c r="CK683" s="76"/>
      <c r="CL683" s="76"/>
      <c r="CM683" s="76"/>
      <c r="CN683" s="76"/>
      <c r="CO683" s="76"/>
      <c r="CP683" s="76"/>
      <c r="CQ683" s="76"/>
      <c r="CR683" s="76"/>
      <c r="CS683" s="76"/>
      <c r="CT683" s="76"/>
      <c r="CU683" s="76"/>
      <c r="CV683" s="76"/>
      <c r="CW683" s="76"/>
      <c r="CX683" s="76"/>
      <c r="CY683" s="76"/>
      <c r="CZ683" s="76"/>
      <c r="DA683" s="76"/>
      <c r="DB683" s="76"/>
      <c r="DC683" s="76"/>
      <c r="DD683" s="76"/>
      <c r="DE683" s="76"/>
      <c r="DF683" s="76"/>
      <c r="DG683" s="76"/>
      <c r="DH683" s="76"/>
      <c r="DI683" s="76"/>
      <c r="DJ683" s="76"/>
      <c r="DK683" s="76"/>
      <c r="DL683" s="76"/>
      <c r="DM683" s="76"/>
      <c r="DN683" s="76"/>
      <c r="DO683" s="76"/>
      <c r="DP683" s="76"/>
      <c r="DQ683" s="76"/>
      <c r="DR683" s="76"/>
      <c r="DS683" s="76"/>
      <c r="DT683" s="76"/>
      <c r="DU683" s="76"/>
      <c r="DV683" s="76"/>
      <c r="DW683" s="76"/>
      <c r="DX683" s="76"/>
      <c r="DY683" s="76"/>
      <c r="DZ683" s="76"/>
      <c r="EA683" s="76"/>
      <c r="EB683" s="76"/>
      <c r="EC683" s="76"/>
      <c r="ED683" s="76"/>
      <c r="EE683" s="76"/>
      <c r="EF683" s="76"/>
      <c r="EG683" s="76"/>
      <c r="EH683" s="76"/>
      <c r="EI683" s="76"/>
      <c r="EJ683" s="76"/>
      <c r="EK683" s="76"/>
      <c r="EL683" s="76"/>
      <c r="EM683" s="76"/>
      <c r="EN683" s="76"/>
      <c r="EO683" s="76"/>
      <c r="EP683" s="76"/>
      <c r="EQ683" s="76"/>
      <c r="ER683" s="76"/>
      <c r="ES683" s="76"/>
      <c r="ET683" s="76"/>
      <c r="EU683" s="76"/>
      <c r="EV683" s="76"/>
      <c r="EW683" s="76"/>
      <c r="EX683" s="76"/>
      <c r="EY683" s="76"/>
      <c r="EZ683" s="76"/>
      <c r="FA683" s="76"/>
      <c r="FB683" s="76"/>
      <c r="FC683" s="76"/>
      <c r="FD683" s="76"/>
      <c r="FE683" s="76"/>
      <c r="FF683" s="76"/>
      <c r="FG683" s="76"/>
      <c r="FH683" s="76"/>
      <c r="FI683" s="76"/>
      <c r="FJ683" s="76"/>
      <c r="FK683" s="76"/>
      <c r="FL683" s="76"/>
      <c r="FM683" s="76"/>
      <c r="FN683" s="76"/>
      <c r="FO683" s="76"/>
      <c r="FP683" s="76"/>
      <c r="FQ683" s="76"/>
      <c r="FR683" s="76"/>
      <c r="FS683" s="76"/>
      <c r="FT683" s="76"/>
      <c r="FU683" s="76"/>
      <c r="FV683" s="76"/>
      <c r="FW683" s="76"/>
      <c r="FX683" s="76"/>
      <c r="FY683" s="76"/>
      <c r="FZ683" s="76"/>
      <c r="GA683" s="76"/>
      <c r="GB683" s="76"/>
      <c r="GC683" s="76"/>
      <c r="GD683" s="76"/>
      <c r="GE683" s="76"/>
      <c r="GF683" s="76"/>
      <c r="GG683" s="76"/>
      <c r="GH683" s="76"/>
      <c r="GI683" s="76"/>
      <c r="GJ683" s="76"/>
      <c r="GK683" s="76"/>
      <c r="GL683" s="76"/>
      <c r="GM683" s="76"/>
      <c r="GN683" s="76"/>
      <c r="GO683" s="76"/>
      <c r="GP683" s="76"/>
      <c r="GQ683" s="76"/>
      <c r="GR683" s="76"/>
      <c r="GS683" s="76"/>
      <c r="GT683" s="76"/>
      <c r="GU683" s="76"/>
      <c r="GV683" s="76"/>
      <c r="GW683" s="76"/>
      <c r="GX683" s="76"/>
      <c r="GY683" s="76"/>
      <c r="GZ683" s="76"/>
      <c r="HA683" s="76"/>
      <c r="HB683" s="76"/>
      <c r="HC683" s="76"/>
      <c r="HD683" s="76"/>
      <c r="HE683" s="76"/>
      <c r="HF683" s="76"/>
      <c r="HG683" s="76"/>
      <c r="HH683" s="76"/>
      <c r="HI683" s="76"/>
      <c r="HJ683" s="76"/>
      <c r="HK683" s="76"/>
      <c r="HL683" s="76"/>
      <c r="HM683" s="76"/>
      <c r="HN683" s="76"/>
      <c r="HO683" s="76"/>
      <c r="HP683" s="76"/>
      <c r="HQ683" s="76"/>
      <c r="HR683" s="76"/>
      <c r="HS683" s="76"/>
      <c r="HT683" s="76"/>
      <c r="HU683" s="76"/>
      <c r="HV683" s="76"/>
      <c r="HW683" s="76"/>
      <c r="HX683" s="76"/>
      <c r="HY683" s="76"/>
      <c r="HZ683" s="76"/>
      <c r="IA683" s="76"/>
      <c r="IB683" s="76"/>
      <c r="IC683" s="76"/>
      <c r="ID683" s="76"/>
      <c r="IE683" s="76"/>
      <c r="IF683" s="76"/>
      <c r="IG683" s="76"/>
      <c r="IH683" s="76"/>
      <c r="II683" s="76"/>
      <c r="IJ683" s="76"/>
      <c r="IK683" s="76"/>
    </row>
    <row r="684" spans="1:245" s="125" customFormat="1">
      <c r="A684" s="19"/>
      <c r="B684" s="19"/>
      <c r="C684" s="19"/>
      <c r="D684" s="19"/>
      <c r="E684" s="89"/>
      <c r="F684" s="89"/>
      <c r="G684" s="19"/>
      <c r="H684" s="90"/>
      <c r="I684" s="90"/>
      <c r="J684" s="19"/>
      <c r="K684" s="19"/>
      <c r="L684" s="19"/>
      <c r="M684" s="19"/>
      <c r="N684" s="19"/>
      <c r="O684" s="19"/>
      <c r="P684" s="19"/>
      <c r="Q684" s="19"/>
      <c r="R684" s="141"/>
      <c r="S684" s="141"/>
      <c r="T684" s="141"/>
      <c r="U684" s="141"/>
      <c r="V684" s="141"/>
      <c r="W684" s="141"/>
      <c r="X684" s="141"/>
      <c r="Y684" s="141"/>
      <c r="Z684" s="19"/>
      <c r="AA684" s="601"/>
      <c r="AB684" s="601"/>
      <c r="AC684" s="118"/>
      <c r="AD684" s="118"/>
      <c r="AE684" s="118"/>
      <c r="AF684" s="118"/>
      <c r="AG684" s="118"/>
      <c r="AH684" s="118"/>
      <c r="AI684" s="118"/>
      <c r="AJ684" s="118"/>
      <c r="AK684" s="118"/>
      <c r="AL684" s="118"/>
      <c r="AM684" s="118"/>
      <c r="AN684" s="118"/>
      <c r="AO684" s="118"/>
      <c r="AP684" s="118"/>
      <c r="AQ684" s="118"/>
      <c r="AR684" s="118"/>
      <c r="AS684" s="118"/>
      <c r="AT684" s="118"/>
      <c r="AU684" s="601"/>
      <c r="AV684" s="601"/>
      <c r="AW684" s="118"/>
      <c r="AX684" s="118"/>
      <c r="AY684" s="19"/>
      <c r="AZ684" s="19"/>
      <c r="BA684" s="19"/>
      <c r="BB684" s="19"/>
      <c r="BC684" s="19"/>
      <c r="BQ684" s="12"/>
      <c r="BR684" s="12"/>
      <c r="BS684" s="12"/>
      <c r="BV684" s="76"/>
      <c r="BW684" s="76"/>
      <c r="BX684" s="76"/>
      <c r="BY684" s="76"/>
      <c r="BZ684" s="76"/>
      <c r="CA684" s="76"/>
      <c r="CB684" s="76"/>
      <c r="CC684" s="76"/>
      <c r="CD684" s="76"/>
      <c r="CE684" s="76"/>
      <c r="CF684" s="76"/>
      <c r="CG684" s="76"/>
      <c r="CH684" s="76"/>
      <c r="CI684" s="76"/>
      <c r="CJ684" s="76"/>
      <c r="CK684" s="76"/>
      <c r="CL684" s="76"/>
      <c r="CM684" s="76"/>
      <c r="CN684" s="76"/>
      <c r="CO684" s="76"/>
      <c r="CP684" s="76"/>
      <c r="CQ684" s="76"/>
      <c r="CR684" s="76"/>
      <c r="CS684" s="76"/>
      <c r="CT684" s="76"/>
      <c r="CU684" s="76"/>
      <c r="CV684" s="76"/>
      <c r="CW684" s="76"/>
      <c r="CX684" s="76"/>
      <c r="CY684" s="76"/>
      <c r="CZ684" s="76"/>
      <c r="DA684" s="76"/>
      <c r="DB684" s="76"/>
      <c r="DC684" s="76"/>
      <c r="DD684" s="76"/>
      <c r="DE684" s="76"/>
      <c r="DF684" s="76"/>
      <c r="DG684" s="76"/>
      <c r="DH684" s="76"/>
      <c r="DI684" s="76"/>
      <c r="DJ684" s="76"/>
      <c r="DK684" s="76"/>
      <c r="DL684" s="76"/>
      <c r="DM684" s="76"/>
      <c r="DN684" s="76"/>
      <c r="DO684" s="76"/>
      <c r="DP684" s="76"/>
      <c r="DQ684" s="76"/>
      <c r="DR684" s="76"/>
      <c r="DS684" s="76"/>
      <c r="DT684" s="76"/>
      <c r="DU684" s="76"/>
      <c r="DV684" s="76"/>
      <c r="DW684" s="76"/>
      <c r="DX684" s="76"/>
      <c r="DY684" s="76"/>
      <c r="DZ684" s="76"/>
      <c r="EA684" s="76"/>
      <c r="EB684" s="76"/>
      <c r="EC684" s="76"/>
      <c r="ED684" s="76"/>
      <c r="EE684" s="76"/>
      <c r="EF684" s="76"/>
      <c r="EG684" s="76"/>
      <c r="EH684" s="76"/>
      <c r="EI684" s="76"/>
      <c r="EJ684" s="76"/>
      <c r="EK684" s="76"/>
      <c r="EL684" s="76"/>
      <c r="EM684" s="76"/>
      <c r="EN684" s="76"/>
      <c r="EO684" s="76"/>
      <c r="EP684" s="76"/>
      <c r="EQ684" s="76"/>
      <c r="ER684" s="76"/>
      <c r="ES684" s="76"/>
      <c r="ET684" s="76"/>
      <c r="EU684" s="76"/>
      <c r="EV684" s="76"/>
      <c r="EW684" s="76"/>
      <c r="EX684" s="76"/>
      <c r="EY684" s="76"/>
      <c r="EZ684" s="76"/>
      <c r="FA684" s="76"/>
      <c r="FB684" s="76"/>
      <c r="FC684" s="76"/>
      <c r="FD684" s="76"/>
      <c r="FE684" s="76"/>
      <c r="FF684" s="76"/>
      <c r="FG684" s="76"/>
      <c r="FH684" s="76"/>
      <c r="FI684" s="76"/>
      <c r="FJ684" s="76"/>
      <c r="FK684" s="76"/>
      <c r="FL684" s="76"/>
      <c r="FM684" s="76"/>
      <c r="FN684" s="76"/>
      <c r="FO684" s="76"/>
      <c r="FP684" s="76"/>
      <c r="FQ684" s="76"/>
      <c r="FR684" s="76"/>
      <c r="FS684" s="76"/>
      <c r="FT684" s="76"/>
      <c r="FU684" s="76"/>
      <c r="FV684" s="76"/>
      <c r="FW684" s="76"/>
      <c r="FX684" s="76"/>
      <c r="FY684" s="76"/>
      <c r="FZ684" s="76"/>
      <c r="GA684" s="76"/>
      <c r="GB684" s="76"/>
      <c r="GC684" s="76"/>
      <c r="GD684" s="76"/>
      <c r="GE684" s="76"/>
      <c r="GF684" s="76"/>
      <c r="GG684" s="76"/>
      <c r="GH684" s="76"/>
      <c r="GI684" s="76"/>
      <c r="GJ684" s="76"/>
      <c r="GK684" s="76"/>
      <c r="GL684" s="76"/>
      <c r="GM684" s="76"/>
      <c r="GN684" s="76"/>
      <c r="GO684" s="76"/>
      <c r="GP684" s="76"/>
      <c r="GQ684" s="76"/>
      <c r="GR684" s="76"/>
      <c r="GS684" s="76"/>
      <c r="GT684" s="76"/>
      <c r="GU684" s="76"/>
      <c r="GV684" s="76"/>
      <c r="GW684" s="76"/>
      <c r="GX684" s="76"/>
      <c r="GY684" s="76"/>
      <c r="GZ684" s="76"/>
      <c r="HA684" s="76"/>
      <c r="HB684" s="76"/>
      <c r="HC684" s="76"/>
      <c r="HD684" s="76"/>
      <c r="HE684" s="76"/>
      <c r="HF684" s="76"/>
      <c r="HG684" s="76"/>
      <c r="HH684" s="76"/>
      <c r="HI684" s="76"/>
      <c r="HJ684" s="76"/>
      <c r="HK684" s="76"/>
      <c r="HL684" s="76"/>
      <c r="HM684" s="76"/>
      <c r="HN684" s="76"/>
      <c r="HO684" s="76"/>
      <c r="HP684" s="76"/>
      <c r="HQ684" s="76"/>
      <c r="HR684" s="76"/>
      <c r="HS684" s="76"/>
      <c r="HT684" s="76"/>
      <c r="HU684" s="76"/>
      <c r="HV684" s="76"/>
      <c r="HW684" s="76"/>
      <c r="HX684" s="76"/>
      <c r="HY684" s="76"/>
      <c r="HZ684" s="76"/>
      <c r="IA684" s="76"/>
      <c r="IB684" s="76"/>
      <c r="IC684" s="76"/>
      <c r="ID684" s="76"/>
      <c r="IE684" s="76"/>
      <c r="IF684" s="76"/>
      <c r="IG684" s="76"/>
      <c r="IH684" s="76"/>
      <c r="II684" s="76"/>
      <c r="IJ684" s="76"/>
      <c r="IK684" s="76"/>
    </row>
    <row r="685" spans="1:245" s="125" customFormat="1">
      <c r="A685" s="19"/>
      <c r="B685" s="19"/>
      <c r="C685" s="19"/>
      <c r="D685" s="19"/>
      <c r="E685" s="89"/>
      <c r="F685" s="89"/>
      <c r="G685" s="19"/>
      <c r="H685" s="90"/>
      <c r="I685" s="90"/>
      <c r="J685" s="19"/>
      <c r="K685" s="19"/>
      <c r="L685" s="19"/>
      <c r="M685" s="19"/>
      <c r="N685" s="19"/>
      <c r="O685" s="19"/>
      <c r="P685" s="19"/>
      <c r="Q685" s="19"/>
      <c r="R685" s="141"/>
      <c r="S685" s="141"/>
      <c r="T685" s="141"/>
      <c r="U685" s="141"/>
      <c r="V685" s="141"/>
      <c r="W685" s="141"/>
      <c r="X685" s="141"/>
      <c r="Y685" s="141"/>
      <c r="Z685" s="19"/>
      <c r="AA685" s="601"/>
      <c r="AB685" s="601"/>
      <c r="AC685" s="118"/>
      <c r="AD685" s="118"/>
      <c r="AE685" s="118"/>
      <c r="AF685" s="118"/>
      <c r="AG685" s="118"/>
      <c r="AH685" s="118"/>
      <c r="AI685" s="118"/>
      <c r="AJ685" s="118"/>
      <c r="AK685" s="118"/>
      <c r="AL685" s="118"/>
      <c r="AM685" s="118"/>
      <c r="AN685" s="118"/>
      <c r="AO685" s="118"/>
      <c r="AP685" s="118"/>
      <c r="AQ685" s="118"/>
      <c r="AR685" s="118"/>
      <c r="AS685" s="118"/>
      <c r="AT685" s="118"/>
      <c r="AU685" s="601"/>
      <c r="AV685" s="601"/>
      <c r="AW685" s="118"/>
      <c r="AX685" s="118"/>
      <c r="AY685" s="19"/>
      <c r="AZ685" s="19"/>
      <c r="BA685" s="19"/>
      <c r="BB685" s="19"/>
      <c r="BC685" s="19"/>
      <c r="BQ685" s="12"/>
      <c r="BR685" s="12"/>
      <c r="BS685" s="12"/>
      <c r="BV685" s="76"/>
      <c r="BW685" s="76"/>
      <c r="BX685" s="76"/>
      <c r="BY685" s="76"/>
      <c r="BZ685" s="76"/>
      <c r="CA685" s="76"/>
      <c r="CB685" s="76"/>
      <c r="CC685" s="76"/>
      <c r="CD685" s="76"/>
      <c r="CE685" s="76"/>
      <c r="CF685" s="76"/>
      <c r="CG685" s="76"/>
      <c r="CH685" s="76"/>
      <c r="CI685" s="76"/>
      <c r="CJ685" s="76"/>
      <c r="CK685" s="76"/>
      <c r="CL685" s="76"/>
      <c r="CM685" s="76"/>
      <c r="CN685" s="76"/>
      <c r="CO685" s="76"/>
      <c r="CP685" s="76"/>
      <c r="CQ685" s="76"/>
      <c r="CR685" s="76"/>
      <c r="CS685" s="76"/>
      <c r="CT685" s="76"/>
      <c r="CU685" s="76"/>
      <c r="CV685" s="76"/>
      <c r="CW685" s="76"/>
      <c r="CX685" s="76"/>
      <c r="CY685" s="76"/>
      <c r="CZ685" s="76"/>
      <c r="DA685" s="76"/>
      <c r="DB685" s="76"/>
      <c r="DC685" s="76"/>
      <c r="DD685" s="76"/>
      <c r="DE685" s="76"/>
      <c r="DF685" s="76"/>
      <c r="DG685" s="76"/>
      <c r="DH685" s="76"/>
      <c r="DI685" s="76"/>
      <c r="DJ685" s="76"/>
      <c r="DK685" s="76"/>
      <c r="DL685" s="76"/>
      <c r="DM685" s="76"/>
      <c r="DN685" s="76"/>
      <c r="DO685" s="76"/>
      <c r="DP685" s="76"/>
      <c r="DQ685" s="76"/>
      <c r="DR685" s="76"/>
      <c r="DS685" s="76"/>
      <c r="DT685" s="76"/>
      <c r="DU685" s="76"/>
      <c r="DV685" s="76"/>
      <c r="DW685" s="76"/>
      <c r="DX685" s="76"/>
      <c r="DY685" s="76"/>
      <c r="DZ685" s="76"/>
      <c r="EA685" s="76"/>
      <c r="EB685" s="76"/>
      <c r="EC685" s="76"/>
      <c r="ED685" s="76"/>
      <c r="EE685" s="76"/>
      <c r="EF685" s="76"/>
      <c r="EG685" s="76"/>
      <c r="EH685" s="76"/>
      <c r="EI685" s="76"/>
      <c r="EJ685" s="76"/>
      <c r="EK685" s="76"/>
      <c r="EL685" s="76"/>
      <c r="EM685" s="76"/>
      <c r="EN685" s="76"/>
      <c r="EO685" s="76"/>
      <c r="EP685" s="76"/>
      <c r="EQ685" s="76"/>
      <c r="ER685" s="76"/>
      <c r="ES685" s="76"/>
      <c r="ET685" s="76"/>
      <c r="EU685" s="76"/>
      <c r="EV685" s="76"/>
      <c r="EW685" s="76"/>
      <c r="EX685" s="76"/>
      <c r="EY685" s="76"/>
      <c r="EZ685" s="76"/>
      <c r="FA685" s="76"/>
      <c r="FB685" s="76"/>
      <c r="FC685" s="76"/>
      <c r="FD685" s="76"/>
      <c r="FE685" s="76"/>
      <c r="FF685" s="76"/>
      <c r="FG685" s="76"/>
      <c r="FH685" s="76"/>
      <c r="FI685" s="76"/>
      <c r="FJ685" s="76"/>
      <c r="FK685" s="76"/>
      <c r="FL685" s="76"/>
      <c r="FM685" s="76"/>
      <c r="FN685" s="76"/>
      <c r="FO685" s="76"/>
      <c r="FP685" s="76"/>
      <c r="FQ685" s="76"/>
      <c r="FR685" s="76"/>
      <c r="FS685" s="76"/>
      <c r="FT685" s="76"/>
      <c r="FU685" s="76"/>
      <c r="FV685" s="76"/>
      <c r="FW685" s="76"/>
      <c r="FX685" s="76"/>
      <c r="FY685" s="76"/>
      <c r="FZ685" s="76"/>
      <c r="GA685" s="76"/>
      <c r="GB685" s="76"/>
      <c r="GC685" s="76"/>
      <c r="GD685" s="76"/>
      <c r="GE685" s="76"/>
      <c r="GF685" s="76"/>
      <c r="GG685" s="76"/>
      <c r="GH685" s="76"/>
      <c r="GI685" s="76"/>
      <c r="GJ685" s="76"/>
      <c r="GK685" s="76"/>
      <c r="GL685" s="76"/>
      <c r="GM685" s="76"/>
      <c r="GN685" s="76"/>
      <c r="GO685" s="76"/>
      <c r="GP685" s="76"/>
      <c r="GQ685" s="76"/>
      <c r="GR685" s="76"/>
      <c r="GS685" s="76"/>
      <c r="GT685" s="76"/>
      <c r="GU685" s="76"/>
      <c r="GV685" s="76"/>
      <c r="GW685" s="76"/>
      <c r="GX685" s="76"/>
      <c r="GY685" s="76"/>
      <c r="GZ685" s="76"/>
      <c r="HA685" s="76"/>
      <c r="HB685" s="76"/>
      <c r="HC685" s="76"/>
      <c r="HD685" s="76"/>
      <c r="HE685" s="76"/>
      <c r="HF685" s="76"/>
      <c r="HG685" s="76"/>
      <c r="HH685" s="76"/>
      <c r="HI685" s="76"/>
      <c r="HJ685" s="76"/>
      <c r="HK685" s="76"/>
      <c r="HL685" s="76"/>
      <c r="HM685" s="76"/>
      <c r="HN685" s="76"/>
      <c r="HO685" s="76"/>
      <c r="HP685" s="76"/>
      <c r="HQ685" s="76"/>
      <c r="HR685" s="76"/>
      <c r="HS685" s="76"/>
      <c r="HT685" s="76"/>
      <c r="HU685" s="76"/>
      <c r="HV685" s="76"/>
      <c r="HW685" s="76"/>
      <c r="HX685" s="76"/>
      <c r="HY685" s="76"/>
      <c r="HZ685" s="76"/>
      <c r="IA685" s="76"/>
      <c r="IB685" s="76"/>
      <c r="IC685" s="76"/>
      <c r="ID685" s="76"/>
      <c r="IE685" s="76"/>
      <c r="IF685" s="76"/>
      <c r="IG685" s="76"/>
      <c r="IH685" s="76"/>
      <c r="II685" s="76"/>
      <c r="IJ685" s="76"/>
      <c r="IK685" s="76"/>
    </row>
    <row r="686" spans="1:245" s="125" customFormat="1">
      <c r="A686" s="19"/>
      <c r="B686" s="19"/>
      <c r="C686" s="19"/>
      <c r="D686" s="19"/>
      <c r="E686" s="89"/>
      <c r="F686" s="89"/>
      <c r="G686" s="19"/>
      <c r="H686" s="90"/>
      <c r="I686" s="90"/>
      <c r="J686" s="19"/>
      <c r="K686" s="19"/>
      <c r="L686" s="19"/>
      <c r="M686" s="19"/>
      <c r="N686" s="19"/>
      <c r="O686" s="19"/>
      <c r="P686" s="19"/>
      <c r="Q686" s="19"/>
      <c r="R686" s="141"/>
      <c r="S686" s="141"/>
      <c r="T686" s="141"/>
      <c r="U686" s="141"/>
      <c r="V686" s="141"/>
      <c r="W686" s="141"/>
      <c r="X686" s="141"/>
      <c r="Y686" s="141"/>
      <c r="Z686" s="19"/>
      <c r="AA686" s="601"/>
      <c r="AB686" s="601"/>
      <c r="AC686" s="118"/>
      <c r="AD686" s="118"/>
      <c r="AE686" s="118"/>
      <c r="AF686" s="118"/>
      <c r="AG686" s="118"/>
      <c r="AH686" s="118"/>
      <c r="AI686" s="118"/>
      <c r="AJ686" s="118"/>
      <c r="AK686" s="118"/>
      <c r="AL686" s="118"/>
      <c r="AM686" s="118"/>
      <c r="AN686" s="118"/>
      <c r="AO686" s="118"/>
      <c r="AP686" s="118"/>
      <c r="AQ686" s="118"/>
      <c r="AR686" s="118"/>
      <c r="AS686" s="118"/>
      <c r="AT686" s="118"/>
      <c r="AU686" s="601"/>
      <c r="AV686" s="601"/>
      <c r="AW686" s="118"/>
      <c r="AX686" s="118"/>
      <c r="AY686" s="19"/>
      <c r="AZ686" s="19"/>
      <c r="BA686" s="19"/>
      <c r="BB686" s="19"/>
      <c r="BC686" s="19"/>
      <c r="BQ686" s="12"/>
      <c r="BR686" s="12"/>
      <c r="BS686" s="12"/>
      <c r="BV686" s="76"/>
      <c r="BW686" s="76"/>
      <c r="BX686" s="76"/>
      <c r="BY686" s="76"/>
      <c r="BZ686" s="76"/>
      <c r="CA686" s="76"/>
      <c r="CB686" s="76"/>
      <c r="CC686" s="76"/>
      <c r="CD686" s="76"/>
      <c r="CE686" s="76"/>
      <c r="CF686" s="76"/>
      <c r="CG686" s="76"/>
      <c r="CH686" s="76"/>
      <c r="CI686" s="76"/>
      <c r="CJ686" s="76"/>
      <c r="CK686" s="76"/>
      <c r="CL686" s="76"/>
      <c r="CM686" s="76"/>
      <c r="CN686" s="76"/>
      <c r="CO686" s="76"/>
      <c r="CP686" s="76"/>
      <c r="CQ686" s="76"/>
      <c r="CR686" s="76"/>
      <c r="CS686" s="76"/>
      <c r="CT686" s="76"/>
      <c r="CU686" s="76"/>
      <c r="CV686" s="76"/>
      <c r="CW686" s="76"/>
      <c r="CX686" s="76"/>
      <c r="CY686" s="76"/>
      <c r="CZ686" s="76"/>
      <c r="DA686" s="76"/>
      <c r="DB686" s="76"/>
      <c r="DC686" s="76"/>
      <c r="DD686" s="76"/>
      <c r="DE686" s="76"/>
      <c r="DF686" s="76"/>
      <c r="DG686" s="76"/>
      <c r="DH686" s="76"/>
      <c r="DI686" s="76"/>
      <c r="DJ686" s="76"/>
      <c r="DK686" s="76"/>
      <c r="DL686" s="76"/>
      <c r="DM686" s="76"/>
      <c r="DN686" s="76"/>
      <c r="DO686" s="76"/>
      <c r="DP686" s="76"/>
      <c r="DQ686" s="76"/>
      <c r="DR686" s="76"/>
      <c r="DS686" s="76"/>
      <c r="DT686" s="76"/>
      <c r="DU686" s="76"/>
      <c r="DV686" s="76"/>
      <c r="DW686" s="76"/>
      <c r="DX686" s="76"/>
      <c r="DY686" s="76"/>
      <c r="DZ686" s="76"/>
      <c r="EA686" s="76"/>
      <c r="EB686" s="76"/>
      <c r="EC686" s="76"/>
      <c r="ED686" s="76"/>
      <c r="EE686" s="76"/>
      <c r="EF686" s="76"/>
      <c r="EG686" s="76"/>
      <c r="EH686" s="76"/>
      <c r="EI686" s="76"/>
      <c r="EJ686" s="76"/>
      <c r="EK686" s="76"/>
      <c r="EL686" s="76"/>
      <c r="EM686" s="76"/>
      <c r="EN686" s="76"/>
      <c r="EO686" s="76"/>
      <c r="EP686" s="76"/>
      <c r="EQ686" s="76"/>
      <c r="ER686" s="76"/>
      <c r="ES686" s="76"/>
      <c r="ET686" s="76"/>
      <c r="EU686" s="76"/>
      <c r="EV686" s="76"/>
      <c r="EW686" s="76"/>
      <c r="EX686" s="76"/>
      <c r="EY686" s="76"/>
      <c r="EZ686" s="76"/>
      <c r="FA686" s="76"/>
      <c r="FB686" s="76"/>
      <c r="FC686" s="76"/>
      <c r="FD686" s="76"/>
      <c r="FE686" s="76"/>
      <c r="FF686" s="76"/>
      <c r="FG686" s="76"/>
      <c r="FH686" s="76"/>
      <c r="FI686" s="76"/>
      <c r="FJ686" s="76"/>
      <c r="FK686" s="76"/>
      <c r="FL686" s="76"/>
      <c r="FM686" s="76"/>
      <c r="FN686" s="76"/>
      <c r="FO686" s="76"/>
      <c r="FP686" s="76"/>
      <c r="FQ686" s="76"/>
      <c r="FR686" s="76"/>
      <c r="FS686" s="76"/>
      <c r="FT686" s="76"/>
      <c r="FU686" s="76"/>
      <c r="FV686" s="76"/>
      <c r="FW686" s="76"/>
      <c r="FX686" s="76"/>
      <c r="FY686" s="76"/>
      <c r="FZ686" s="76"/>
      <c r="GA686" s="76"/>
      <c r="GB686" s="76"/>
      <c r="GC686" s="76"/>
      <c r="GD686" s="76"/>
      <c r="GE686" s="76"/>
      <c r="GF686" s="76"/>
      <c r="GG686" s="76"/>
      <c r="GH686" s="76"/>
      <c r="GI686" s="76"/>
      <c r="GJ686" s="76"/>
      <c r="GK686" s="76"/>
      <c r="GL686" s="76"/>
      <c r="GM686" s="76"/>
      <c r="GN686" s="76"/>
      <c r="GO686" s="76"/>
      <c r="GP686" s="76"/>
      <c r="GQ686" s="76"/>
      <c r="GR686" s="76"/>
      <c r="GS686" s="76"/>
      <c r="GT686" s="76"/>
      <c r="GU686" s="76"/>
      <c r="GV686" s="76"/>
      <c r="GW686" s="76"/>
      <c r="GX686" s="76"/>
      <c r="GY686" s="76"/>
      <c r="GZ686" s="76"/>
      <c r="HA686" s="76"/>
      <c r="HB686" s="76"/>
      <c r="HC686" s="76"/>
      <c r="HD686" s="76"/>
      <c r="HE686" s="76"/>
      <c r="HF686" s="76"/>
      <c r="HG686" s="76"/>
      <c r="HH686" s="76"/>
      <c r="HI686" s="76"/>
      <c r="HJ686" s="76"/>
      <c r="HK686" s="76"/>
      <c r="HL686" s="76"/>
      <c r="HM686" s="76"/>
      <c r="HN686" s="76"/>
      <c r="HO686" s="76"/>
      <c r="HP686" s="76"/>
      <c r="HQ686" s="76"/>
      <c r="HR686" s="76"/>
      <c r="HS686" s="76"/>
      <c r="HT686" s="76"/>
      <c r="HU686" s="76"/>
      <c r="HV686" s="76"/>
      <c r="HW686" s="76"/>
      <c r="HX686" s="76"/>
      <c r="HY686" s="76"/>
      <c r="HZ686" s="76"/>
      <c r="IA686" s="76"/>
      <c r="IB686" s="76"/>
      <c r="IC686" s="76"/>
      <c r="ID686" s="76"/>
      <c r="IE686" s="76"/>
      <c r="IF686" s="76"/>
      <c r="IG686" s="76"/>
      <c r="IH686" s="76"/>
      <c r="II686" s="76"/>
      <c r="IJ686" s="76"/>
      <c r="IK686" s="76"/>
    </row>
    <row r="687" spans="1:245" s="125" customFormat="1">
      <c r="A687" s="19"/>
      <c r="B687" s="19"/>
      <c r="C687" s="19"/>
      <c r="D687" s="19"/>
      <c r="E687" s="89"/>
      <c r="F687" s="89"/>
      <c r="G687" s="19"/>
      <c r="H687" s="90"/>
      <c r="I687" s="90"/>
      <c r="J687" s="19"/>
      <c r="K687" s="19"/>
      <c r="L687" s="19"/>
      <c r="M687" s="19"/>
      <c r="N687" s="19"/>
      <c r="O687" s="19"/>
      <c r="P687" s="19"/>
      <c r="Q687" s="19"/>
      <c r="R687" s="141"/>
      <c r="S687" s="141"/>
      <c r="T687" s="141"/>
      <c r="U687" s="141"/>
      <c r="V687" s="141"/>
      <c r="W687" s="141"/>
      <c r="X687" s="141"/>
      <c r="Y687" s="141"/>
      <c r="Z687" s="19"/>
      <c r="AA687" s="601"/>
      <c r="AB687" s="601"/>
      <c r="AC687" s="118"/>
      <c r="AD687" s="118"/>
      <c r="AE687" s="118"/>
      <c r="AF687" s="118"/>
      <c r="AG687" s="118"/>
      <c r="AH687" s="118"/>
      <c r="AI687" s="118"/>
      <c r="AJ687" s="118"/>
      <c r="AK687" s="118"/>
      <c r="AL687" s="118"/>
      <c r="AM687" s="118"/>
      <c r="AN687" s="118"/>
      <c r="AO687" s="118"/>
      <c r="AP687" s="118"/>
      <c r="AQ687" s="118"/>
      <c r="AR687" s="118"/>
      <c r="AS687" s="118"/>
      <c r="AT687" s="118"/>
      <c r="AU687" s="601"/>
      <c r="AV687" s="601"/>
      <c r="AW687" s="118"/>
      <c r="AX687" s="118"/>
      <c r="AY687" s="19"/>
      <c r="AZ687" s="19"/>
      <c r="BA687" s="19"/>
      <c r="BB687" s="19"/>
      <c r="BC687" s="19"/>
      <c r="BQ687" s="12"/>
      <c r="BR687" s="12"/>
      <c r="BS687" s="12"/>
      <c r="BV687" s="76"/>
      <c r="BW687" s="76"/>
      <c r="BX687" s="76"/>
      <c r="BY687" s="76"/>
      <c r="BZ687" s="76"/>
      <c r="CA687" s="76"/>
      <c r="CB687" s="76"/>
      <c r="CC687" s="76"/>
      <c r="CD687" s="76"/>
      <c r="CE687" s="76"/>
      <c r="CF687" s="76"/>
      <c r="CG687" s="76"/>
      <c r="CH687" s="76"/>
      <c r="CI687" s="76"/>
      <c r="CJ687" s="76"/>
      <c r="CK687" s="76"/>
      <c r="CL687" s="76"/>
      <c r="CM687" s="76"/>
      <c r="CN687" s="76"/>
      <c r="CO687" s="76"/>
      <c r="CP687" s="76"/>
      <c r="CQ687" s="76"/>
      <c r="CR687" s="76"/>
      <c r="CS687" s="76"/>
      <c r="CT687" s="76"/>
      <c r="CU687" s="76"/>
      <c r="CV687" s="76"/>
      <c r="CW687" s="76"/>
      <c r="CX687" s="76"/>
      <c r="CY687" s="76"/>
      <c r="CZ687" s="76"/>
      <c r="DA687" s="76"/>
      <c r="DB687" s="76"/>
      <c r="DC687" s="76"/>
      <c r="DD687" s="76"/>
      <c r="DE687" s="76"/>
      <c r="DF687" s="76"/>
      <c r="DG687" s="76"/>
      <c r="DH687" s="76"/>
      <c r="DI687" s="76"/>
      <c r="DJ687" s="76"/>
      <c r="DK687" s="76"/>
      <c r="DL687" s="76"/>
      <c r="DM687" s="76"/>
      <c r="DN687" s="76"/>
      <c r="DO687" s="76"/>
      <c r="DP687" s="76"/>
      <c r="DQ687" s="76"/>
      <c r="DR687" s="76"/>
      <c r="DS687" s="76"/>
      <c r="DT687" s="76"/>
      <c r="DU687" s="76"/>
      <c r="DV687" s="76"/>
      <c r="DW687" s="76"/>
      <c r="DX687" s="76"/>
      <c r="DY687" s="76"/>
      <c r="DZ687" s="76"/>
      <c r="EA687" s="76"/>
      <c r="EB687" s="76"/>
      <c r="EC687" s="76"/>
      <c r="ED687" s="76"/>
      <c r="EE687" s="76"/>
      <c r="EF687" s="76"/>
      <c r="EG687" s="76"/>
      <c r="EH687" s="76"/>
      <c r="EI687" s="76"/>
      <c r="EJ687" s="76"/>
      <c r="EK687" s="76"/>
      <c r="EL687" s="76"/>
      <c r="EM687" s="76"/>
      <c r="EN687" s="76"/>
      <c r="EO687" s="76"/>
      <c r="EP687" s="76"/>
      <c r="EQ687" s="76"/>
      <c r="ER687" s="76"/>
      <c r="ES687" s="76"/>
      <c r="ET687" s="76"/>
      <c r="EU687" s="76"/>
      <c r="EV687" s="76"/>
      <c r="EW687" s="76"/>
      <c r="EX687" s="76"/>
      <c r="EY687" s="76"/>
      <c r="EZ687" s="76"/>
      <c r="FA687" s="76"/>
      <c r="FB687" s="76"/>
      <c r="FC687" s="76"/>
      <c r="FD687" s="76"/>
      <c r="FE687" s="76"/>
      <c r="FF687" s="76"/>
      <c r="FG687" s="76"/>
      <c r="FH687" s="76"/>
      <c r="FI687" s="76"/>
      <c r="FJ687" s="76"/>
      <c r="FK687" s="76"/>
      <c r="FL687" s="76"/>
      <c r="FM687" s="76"/>
      <c r="FN687" s="76"/>
      <c r="FO687" s="76"/>
      <c r="FP687" s="76"/>
      <c r="FQ687" s="76"/>
      <c r="FR687" s="76"/>
      <c r="FS687" s="76"/>
      <c r="FT687" s="76"/>
      <c r="FU687" s="76"/>
      <c r="FV687" s="76"/>
      <c r="FW687" s="76"/>
      <c r="FX687" s="76"/>
      <c r="FY687" s="76"/>
      <c r="FZ687" s="76"/>
      <c r="GA687" s="76"/>
      <c r="GB687" s="76"/>
      <c r="GC687" s="76"/>
      <c r="GD687" s="76"/>
      <c r="GE687" s="76"/>
      <c r="GF687" s="76"/>
      <c r="GG687" s="76"/>
      <c r="GH687" s="76"/>
      <c r="GI687" s="76"/>
      <c r="GJ687" s="76"/>
      <c r="GK687" s="76"/>
      <c r="GL687" s="76"/>
      <c r="GM687" s="76"/>
      <c r="GN687" s="76"/>
      <c r="GO687" s="76"/>
      <c r="GP687" s="76"/>
      <c r="GQ687" s="76"/>
      <c r="GR687" s="76"/>
      <c r="GS687" s="76"/>
      <c r="GT687" s="76"/>
      <c r="GU687" s="76"/>
      <c r="GV687" s="76"/>
      <c r="GW687" s="76"/>
      <c r="GX687" s="76"/>
      <c r="GY687" s="76"/>
      <c r="GZ687" s="76"/>
      <c r="HA687" s="76"/>
      <c r="HB687" s="76"/>
      <c r="HC687" s="76"/>
      <c r="HD687" s="76"/>
      <c r="HE687" s="76"/>
      <c r="HF687" s="76"/>
      <c r="HG687" s="76"/>
      <c r="HH687" s="76"/>
      <c r="HI687" s="76"/>
      <c r="HJ687" s="76"/>
      <c r="HK687" s="76"/>
      <c r="HL687" s="76"/>
      <c r="HM687" s="76"/>
      <c r="HN687" s="76"/>
      <c r="HO687" s="76"/>
      <c r="HP687" s="76"/>
      <c r="HQ687" s="76"/>
      <c r="HR687" s="76"/>
      <c r="HS687" s="76"/>
      <c r="HT687" s="76"/>
      <c r="HU687" s="76"/>
      <c r="HV687" s="76"/>
      <c r="HW687" s="76"/>
      <c r="HX687" s="76"/>
      <c r="HY687" s="76"/>
      <c r="HZ687" s="76"/>
      <c r="IA687" s="76"/>
      <c r="IB687" s="76"/>
      <c r="IC687" s="76"/>
      <c r="ID687" s="76"/>
      <c r="IE687" s="76"/>
      <c r="IF687" s="76"/>
      <c r="IG687" s="76"/>
      <c r="IH687" s="76"/>
      <c r="II687" s="76"/>
      <c r="IJ687" s="76"/>
      <c r="IK687" s="76"/>
    </row>
    <row r="688" spans="1:245" s="125" customFormat="1">
      <c r="A688" s="19"/>
      <c r="B688" s="19"/>
      <c r="C688" s="19"/>
      <c r="D688" s="19"/>
      <c r="E688" s="89"/>
      <c r="F688" s="89"/>
      <c r="G688" s="19"/>
      <c r="H688" s="90"/>
      <c r="I688" s="90"/>
      <c r="J688" s="19"/>
      <c r="K688" s="19"/>
      <c r="L688" s="19"/>
      <c r="M688" s="19"/>
      <c r="N688" s="19"/>
      <c r="O688" s="19"/>
      <c r="P688" s="19"/>
      <c r="Q688" s="19"/>
      <c r="R688" s="141"/>
      <c r="S688" s="141"/>
      <c r="T688" s="141"/>
      <c r="U688" s="141"/>
      <c r="V688" s="141"/>
      <c r="W688" s="141"/>
      <c r="X688" s="141"/>
      <c r="Y688" s="141"/>
      <c r="Z688" s="19"/>
      <c r="AA688" s="601"/>
      <c r="AB688" s="601"/>
      <c r="AC688" s="118"/>
      <c r="AD688" s="118"/>
      <c r="AE688" s="118"/>
      <c r="AF688" s="118"/>
      <c r="AG688" s="118"/>
      <c r="AH688" s="118"/>
      <c r="AI688" s="118"/>
      <c r="AJ688" s="118"/>
      <c r="AK688" s="118"/>
      <c r="AL688" s="118"/>
      <c r="AM688" s="118"/>
      <c r="AN688" s="118"/>
      <c r="AO688" s="118"/>
      <c r="AP688" s="118"/>
      <c r="AQ688" s="118"/>
      <c r="AR688" s="118"/>
      <c r="AS688" s="118"/>
      <c r="AT688" s="118"/>
      <c r="AU688" s="601"/>
      <c r="AV688" s="601"/>
      <c r="AW688" s="118"/>
      <c r="AX688" s="118"/>
      <c r="AY688" s="19"/>
      <c r="AZ688" s="19"/>
      <c r="BA688" s="19"/>
      <c r="BB688" s="19"/>
      <c r="BC688" s="19"/>
      <c r="BQ688" s="12"/>
      <c r="BR688" s="12"/>
      <c r="BS688" s="12"/>
      <c r="BV688" s="76"/>
      <c r="BW688" s="76"/>
      <c r="BX688" s="76"/>
      <c r="BY688" s="76"/>
      <c r="BZ688" s="76"/>
      <c r="CA688" s="76"/>
      <c r="CB688" s="76"/>
      <c r="CC688" s="76"/>
      <c r="CD688" s="76"/>
      <c r="CE688" s="76"/>
      <c r="CF688" s="76"/>
      <c r="CG688" s="76"/>
      <c r="CH688" s="76"/>
      <c r="CI688" s="76"/>
      <c r="CJ688" s="76"/>
      <c r="CK688" s="76"/>
      <c r="CL688" s="76"/>
      <c r="CM688" s="76"/>
      <c r="CN688" s="76"/>
      <c r="CO688" s="76"/>
      <c r="CP688" s="76"/>
      <c r="CQ688" s="76"/>
      <c r="CR688" s="76"/>
      <c r="CS688" s="76"/>
      <c r="CT688" s="76"/>
      <c r="CU688" s="76"/>
      <c r="CV688" s="76"/>
      <c r="CW688" s="76"/>
      <c r="CX688" s="76"/>
      <c r="CY688" s="76"/>
      <c r="CZ688" s="76"/>
      <c r="DA688" s="76"/>
      <c r="DB688" s="76"/>
      <c r="DC688" s="76"/>
      <c r="DD688" s="76"/>
      <c r="DE688" s="76"/>
      <c r="DF688" s="76"/>
      <c r="DG688" s="76"/>
      <c r="DH688" s="76"/>
      <c r="DI688" s="76"/>
      <c r="DJ688" s="76"/>
      <c r="DK688" s="76"/>
      <c r="DL688" s="76"/>
      <c r="DM688" s="76"/>
      <c r="DN688" s="76"/>
      <c r="DO688" s="76"/>
      <c r="DP688" s="76"/>
      <c r="DQ688" s="76"/>
      <c r="DR688" s="76"/>
      <c r="DS688" s="76"/>
      <c r="DT688" s="76"/>
      <c r="DU688" s="76"/>
      <c r="DV688" s="76"/>
      <c r="DW688" s="76"/>
      <c r="DX688" s="76"/>
      <c r="DY688" s="76"/>
      <c r="DZ688" s="76"/>
      <c r="EA688" s="76"/>
      <c r="EB688" s="76"/>
      <c r="EC688" s="76"/>
      <c r="ED688" s="76"/>
      <c r="EE688" s="76"/>
      <c r="EF688" s="76"/>
      <c r="EG688" s="76"/>
      <c r="EH688" s="76"/>
      <c r="EI688" s="76"/>
      <c r="EJ688" s="76"/>
      <c r="EK688" s="76"/>
      <c r="EL688" s="76"/>
      <c r="EM688" s="76"/>
      <c r="EN688" s="76"/>
      <c r="EO688" s="76"/>
      <c r="EP688" s="76"/>
      <c r="EQ688" s="76"/>
      <c r="ER688" s="76"/>
      <c r="ES688" s="76"/>
      <c r="ET688" s="76"/>
      <c r="EU688" s="76"/>
      <c r="EV688" s="76"/>
      <c r="EW688" s="76"/>
      <c r="EX688" s="76"/>
      <c r="EY688" s="76"/>
      <c r="EZ688" s="76"/>
      <c r="FA688" s="76"/>
      <c r="FB688" s="76"/>
      <c r="FC688" s="76"/>
      <c r="FD688" s="76"/>
      <c r="FE688" s="76"/>
      <c r="FF688" s="76"/>
      <c r="FG688" s="76"/>
      <c r="FH688" s="76"/>
      <c r="FI688" s="76"/>
      <c r="FJ688" s="76"/>
      <c r="FK688" s="76"/>
      <c r="FL688" s="76"/>
      <c r="FM688" s="76"/>
      <c r="FN688" s="76"/>
      <c r="FO688" s="76"/>
      <c r="FP688" s="76"/>
      <c r="FQ688" s="76"/>
      <c r="FR688" s="76"/>
      <c r="FS688" s="76"/>
      <c r="FT688" s="76"/>
      <c r="FU688" s="76"/>
      <c r="FV688" s="76"/>
      <c r="FW688" s="76"/>
      <c r="FX688" s="76"/>
      <c r="FY688" s="76"/>
      <c r="FZ688" s="76"/>
      <c r="GA688" s="76"/>
      <c r="GB688" s="76"/>
      <c r="GC688" s="76"/>
      <c r="GD688" s="76"/>
      <c r="GE688" s="76"/>
      <c r="GF688" s="76"/>
      <c r="GG688" s="76"/>
      <c r="GH688" s="76"/>
      <c r="GI688" s="76"/>
      <c r="GJ688" s="76"/>
      <c r="GK688" s="76"/>
      <c r="GL688" s="76"/>
      <c r="GM688" s="76"/>
      <c r="GN688" s="76"/>
      <c r="GO688" s="76"/>
      <c r="GP688" s="76"/>
      <c r="GQ688" s="76"/>
      <c r="GR688" s="76"/>
      <c r="GS688" s="76"/>
      <c r="GT688" s="76"/>
      <c r="GU688" s="76"/>
      <c r="GV688" s="76"/>
      <c r="GW688" s="76"/>
      <c r="GX688" s="76"/>
      <c r="GY688" s="76"/>
      <c r="GZ688" s="76"/>
      <c r="HA688" s="76"/>
      <c r="HB688" s="76"/>
      <c r="HC688" s="76"/>
      <c r="HD688" s="76"/>
      <c r="HE688" s="76"/>
      <c r="HF688" s="76"/>
      <c r="HG688" s="76"/>
      <c r="HH688" s="76"/>
      <c r="HI688" s="76"/>
      <c r="HJ688" s="76"/>
      <c r="HK688" s="76"/>
      <c r="HL688" s="76"/>
      <c r="HM688" s="76"/>
      <c r="HN688" s="76"/>
      <c r="HO688" s="76"/>
      <c r="HP688" s="76"/>
      <c r="HQ688" s="76"/>
      <c r="HR688" s="76"/>
      <c r="HS688" s="76"/>
      <c r="HT688" s="76"/>
      <c r="HU688" s="76"/>
      <c r="HV688" s="76"/>
      <c r="HW688" s="76"/>
      <c r="HX688" s="76"/>
      <c r="HY688" s="76"/>
      <c r="HZ688" s="76"/>
      <c r="IA688" s="76"/>
      <c r="IB688" s="76"/>
      <c r="IC688" s="76"/>
      <c r="ID688" s="76"/>
      <c r="IE688" s="76"/>
      <c r="IF688" s="76"/>
      <c r="IG688" s="76"/>
      <c r="IH688" s="76"/>
      <c r="II688" s="76"/>
      <c r="IJ688" s="76"/>
      <c r="IK688" s="76"/>
    </row>
    <row r="689" spans="1:245" s="125" customFormat="1">
      <c r="A689" s="19"/>
      <c r="B689" s="19"/>
      <c r="C689" s="19"/>
      <c r="D689" s="19"/>
      <c r="E689" s="89"/>
      <c r="F689" s="89"/>
      <c r="G689" s="19"/>
      <c r="H689" s="90"/>
      <c r="I689" s="90"/>
      <c r="J689" s="19"/>
      <c r="K689" s="19"/>
      <c r="L689" s="19"/>
      <c r="M689" s="19"/>
      <c r="N689" s="19"/>
      <c r="O689" s="19"/>
      <c r="P689" s="19"/>
      <c r="Q689" s="19"/>
      <c r="R689" s="141"/>
      <c r="S689" s="141"/>
      <c r="T689" s="141"/>
      <c r="U689" s="141"/>
      <c r="V689" s="141"/>
      <c r="W689" s="141"/>
      <c r="X689" s="141"/>
      <c r="Y689" s="141"/>
      <c r="Z689" s="19"/>
      <c r="AA689" s="601"/>
      <c r="AB689" s="601"/>
      <c r="AC689" s="118"/>
      <c r="AD689" s="118"/>
      <c r="AE689" s="118"/>
      <c r="AF689" s="118"/>
      <c r="AG689" s="118"/>
      <c r="AH689" s="118"/>
      <c r="AI689" s="118"/>
      <c r="AJ689" s="118"/>
      <c r="AK689" s="118"/>
      <c r="AL689" s="118"/>
      <c r="AM689" s="118"/>
      <c r="AN689" s="118"/>
      <c r="AO689" s="118"/>
      <c r="AP689" s="118"/>
      <c r="AQ689" s="118"/>
      <c r="AR689" s="118"/>
      <c r="AS689" s="118"/>
      <c r="AT689" s="118"/>
      <c r="AU689" s="601"/>
      <c r="AV689" s="601"/>
      <c r="AW689" s="118"/>
      <c r="AX689" s="118"/>
      <c r="AY689" s="19"/>
      <c r="AZ689" s="19"/>
      <c r="BA689" s="19"/>
      <c r="BB689" s="19"/>
      <c r="BC689" s="19"/>
      <c r="BQ689" s="12"/>
      <c r="BR689" s="12"/>
      <c r="BS689" s="12"/>
      <c r="BV689" s="76"/>
      <c r="BW689" s="76"/>
      <c r="BX689" s="76"/>
      <c r="BY689" s="76"/>
      <c r="BZ689" s="76"/>
      <c r="CA689" s="76"/>
      <c r="CB689" s="76"/>
      <c r="CC689" s="76"/>
      <c r="CD689" s="76"/>
      <c r="CE689" s="76"/>
      <c r="CF689" s="76"/>
      <c r="CG689" s="76"/>
      <c r="CH689" s="76"/>
      <c r="CI689" s="76"/>
      <c r="CJ689" s="76"/>
      <c r="CK689" s="76"/>
      <c r="CL689" s="76"/>
      <c r="CM689" s="76"/>
      <c r="CN689" s="76"/>
      <c r="CO689" s="76"/>
      <c r="CP689" s="76"/>
      <c r="CQ689" s="76"/>
      <c r="CR689" s="76"/>
      <c r="CS689" s="76"/>
      <c r="CT689" s="76"/>
      <c r="CU689" s="76"/>
      <c r="CV689" s="76"/>
      <c r="CW689" s="76"/>
      <c r="CX689" s="76"/>
      <c r="CY689" s="76"/>
      <c r="CZ689" s="76"/>
      <c r="DA689" s="76"/>
      <c r="DB689" s="76"/>
      <c r="DC689" s="76"/>
      <c r="DD689" s="76"/>
      <c r="DE689" s="76"/>
      <c r="DF689" s="76"/>
      <c r="DG689" s="76"/>
      <c r="DH689" s="76"/>
      <c r="DI689" s="76"/>
      <c r="DJ689" s="76"/>
      <c r="DK689" s="76"/>
      <c r="DL689" s="76"/>
      <c r="DM689" s="76"/>
      <c r="DN689" s="76"/>
      <c r="DO689" s="76"/>
      <c r="DP689" s="76"/>
      <c r="DQ689" s="76"/>
      <c r="DR689" s="76"/>
      <c r="DS689" s="76"/>
      <c r="DT689" s="76"/>
      <c r="DU689" s="76"/>
      <c r="DV689" s="76"/>
      <c r="DW689" s="76"/>
      <c r="DX689" s="76"/>
      <c r="DY689" s="76"/>
      <c r="DZ689" s="76"/>
      <c r="EA689" s="76"/>
      <c r="EB689" s="76"/>
      <c r="EC689" s="76"/>
      <c r="ED689" s="76"/>
      <c r="EE689" s="76"/>
      <c r="EF689" s="76"/>
      <c r="EG689" s="76"/>
      <c r="EH689" s="76"/>
      <c r="EI689" s="76"/>
      <c r="EJ689" s="76"/>
      <c r="EK689" s="76"/>
      <c r="EL689" s="76"/>
      <c r="EM689" s="76"/>
      <c r="EN689" s="76"/>
      <c r="EO689" s="76"/>
      <c r="EP689" s="76"/>
      <c r="EQ689" s="76"/>
      <c r="ER689" s="76"/>
      <c r="ES689" s="76"/>
      <c r="ET689" s="76"/>
      <c r="EU689" s="76"/>
      <c r="EV689" s="76"/>
      <c r="EW689" s="76"/>
      <c r="EX689" s="76"/>
      <c r="EY689" s="76"/>
      <c r="EZ689" s="76"/>
      <c r="FA689" s="76"/>
      <c r="FB689" s="76"/>
      <c r="FC689" s="76"/>
      <c r="FD689" s="76"/>
      <c r="FE689" s="76"/>
      <c r="FF689" s="76"/>
      <c r="FG689" s="76"/>
      <c r="FH689" s="76"/>
      <c r="FI689" s="76"/>
      <c r="FJ689" s="76"/>
      <c r="FK689" s="76"/>
      <c r="FL689" s="76"/>
      <c r="FM689" s="76"/>
      <c r="FN689" s="76"/>
      <c r="FO689" s="76"/>
      <c r="FP689" s="76"/>
      <c r="FQ689" s="76"/>
      <c r="FR689" s="76"/>
      <c r="FS689" s="76"/>
      <c r="FT689" s="76"/>
      <c r="FU689" s="76"/>
      <c r="FV689" s="76"/>
      <c r="FW689" s="76"/>
      <c r="FX689" s="76"/>
      <c r="FY689" s="76"/>
      <c r="FZ689" s="76"/>
      <c r="GA689" s="76"/>
      <c r="GB689" s="76"/>
      <c r="GC689" s="76"/>
      <c r="GD689" s="76"/>
      <c r="GE689" s="76"/>
      <c r="GF689" s="76"/>
      <c r="GG689" s="76"/>
      <c r="GH689" s="76"/>
      <c r="GI689" s="76"/>
      <c r="GJ689" s="76"/>
      <c r="GK689" s="76"/>
      <c r="GL689" s="76"/>
      <c r="GM689" s="76"/>
      <c r="GN689" s="76"/>
      <c r="GO689" s="76"/>
      <c r="GP689" s="76"/>
      <c r="GQ689" s="76"/>
      <c r="GR689" s="76"/>
      <c r="GS689" s="76"/>
      <c r="GT689" s="76"/>
      <c r="GU689" s="76"/>
      <c r="GV689" s="76"/>
      <c r="GW689" s="76"/>
      <c r="GX689" s="76"/>
      <c r="GY689" s="76"/>
      <c r="GZ689" s="76"/>
      <c r="HA689" s="76"/>
      <c r="HB689" s="76"/>
      <c r="HC689" s="76"/>
      <c r="HD689" s="76"/>
      <c r="HE689" s="76"/>
      <c r="HF689" s="76"/>
      <c r="HG689" s="76"/>
      <c r="HH689" s="76"/>
      <c r="HI689" s="76"/>
      <c r="HJ689" s="76"/>
      <c r="HK689" s="76"/>
      <c r="HL689" s="76"/>
      <c r="HM689" s="76"/>
      <c r="HN689" s="76"/>
      <c r="HO689" s="76"/>
      <c r="HP689" s="76"/>
      <c r="HQ689" s="76"/>
      <c r="HR689" s="76"/>
      <c r="HS689" s="76"/>
      <c r="HT689" s="76"/>
      <c r="HU689" s="76"/>
      <c r="HV689" s="76"/>
      <c r="HW689" s="76"/>
      <c r="HX689" s="76"/>
      <c r="HY689" s="76"/>
      <c r="HZ689" s="76"/>
      <c r="IA689" s="76"/>
      <c r="IB689" s="76"/>
      <c r="IC689" s="76"/>
      <c r="ID689" s="76"/>
      <c r="IE689" s="76"/>
      <c r="IF689" s="76"/>
      <c r="IG689" s="76"/>
      <c r="IH689" s="76"/>
      <c r="II689" s="76"/>
      <c r="IJ689" s="76"/>
      <c r="IK689" s="76"/>
    </row>
    <row r="690" spans="1:245" s="125" customFormat="1">
      <c r="A690" s="19"/>
      <c r="B690" s="19"/>
      <c r="C690" s="19"/>
      <c r="D690" s="19"/>
      <c r="E690" s="89"/>
      <c r="F690" s="89"/>
      <c r="G690" s="19"/>
      <c r="H690" s="90"/>
      <c r="I690" s="90"/>
      <c r="J690" s="19"/>
      <c r="K690" s="19"/>
      <c r="L690" s="19"/>
      <c r="M690" s="19"/>
      <c r="N690" s="19"/>
      <c r="O690" s="19"/>
      <c r="P690" s="19"/>
      <c r="Q690" s="19"/>
      <c r="R690" s="141"/>
      <c r="S690" s="141"/>
      <c r="T690" s="141"/>
      <c r="U690" s="141"/>
      <c r="V690" s="141"/>
      <c r="W690" s="141"/>
      <c r="X690" s="141"/>
      <c r="Y690" s="141"/>
      <c r="Z690" s="19"/>
      <c r="AA690" s="601"/>
      <c r="AB690" s="601"/>
      <c r="AC690" s="118"/>
      <c r="AD690" s="118"/>
      <c r="AE690" s="118"/>
      <c r="AF690" s="118"/>
      <c r="AG690" s="118"/>
      <c r="AH690" s="118"/>
      <c r="AI690" s="118"/>
      <c r="AJ690" s="118"/>
      <c r="AK690" s="118"/>
      <c r="AL690" s="118"/>
      <c r="AM690" s="118"/>
      <c r="AN690" s="118"/>
      <c r="AO690" s="118"/>
      <c r="AP690" s="118"/>
      <c r="AQ690" s="118"/>
      <c r="AR690" s="118"/>
      <c r="AS690" s="118"/>
      <c r="AT690" s="118"/>
      <c r="AU690" s="601"/>
      <c r="AV690" s="601"/>
      <c r="AW690" s="118"/>
      <c r="AX690" s="118"/>
      <c r="AY690" s="19"/>
      <c r="AZ690" s="19"/>
      <c r="BA690" s="19"/>
      <c r="BB690" s="19"/>
      <c r="BC690" s="19"/>
      <c r="BQ690" s="12"/>
      <c r="BR690" s="12"/>
      <c r="BS690" s="12"/>
      <c r="BV690" s="76"/>
      <c r="BW690" s="76"/>
      <c r="BX690" s="76"/>
      <c r="BY690" s="76"/>
      <c r="BZ690" s="76"/>
      <c r="CA690" s="76"/>
      <c r="CB690" s="76"/>
      <c r="CC690" s="76"/>
      <c r="CD690" s="76"/>
      <c r="CE690" s="76"/>
      <c r="CF690" s="76"/>
      <c r="CG690" s="76"/>
      <c r="CH690" s="76"/>
      <c r="CI690" s="76"/>
      <c r="CJ690" s="76"/>
      <c r="CK690" s="76"/>
      <c r="CL690" s="76"/>
      <c r="CM690" s="76"/>
      <c r="CN690" s="76"/>
      <c r="CO690" s="76"/>
      <c r="CP690" s="76"/>
      <c r="CQ690" s="76"/>
      <c r="CR690" s="76"/>
      <c r="CS690" s="76"/>
      <c r="CT690" s="76"/>
      <c r="CU690" s="76"/>
      <c r="CV690" s="76"/>
      <c r="CW690" s="76"/>
      <c r="CX690" s="76"/>
      <c r="CY690" s="76"/>
      <c r="CZ690" s="76"/>
      <c r="DA690" s="76"/>
      <c r="DB690" s="76"/>
      <c r="DC690" s="76"/>
      <c r="DD690" s="76"/>
      <c r="DE690" s="76"/>
      <c r="DF690" s="76"/>
      <c r="DG690" s="76"/>
      <c r="DH690" s="76"/>
      <c r="DI690" s="76"/>
      <c r="DJ690" s="76"/>
      <c r="DK690" s="76"/>
      <c r="DL690" s="76"/>
      <c r="DM690" s="76"/>
      <c r="DN690" s="76"/>
      <c r="DO690" s="76"/>
      <c r="DP690" s="76"/>
      <c r="DQ690" s="76"/>
      <c r="DR690" s="76"/>
      <c r="DS690" s="76"/>
      <c r="DT690" s="76"/>
      <c r="DU690" s="76"/>
      <c r="DV690" s="76"/>
      <c r="DW690" s="76"/>
      <c r="DX690" s="76"/>
      <c r="DY690" s="76"/>
      <c r="DZ690" s="76"/>
      <c r="EA690" s="76"/>
      <c r="EB690" s="76"/>
      <c r="EC690" s="76"/>
      <c r="ED690" s="76"/>
      <c r="EE690" s="76"/>
      <c r="EF690" s="76"/>
      <c r="EG690" s="76"/>
      <c r="EH690" s="76"/>
      <c r="EI690" s="76"/>
      <c r="EJ690" s="76"/>
      <c r="EK690" s="76"/>
      <c r="EL690" s="76"/>
      <c r="EM690" s="76"/>
      <c r="EN690" s="76"/>
      <c r="EO690" s="76"/>
      <c r="EP690" s="76"/>
      <c r="EQ690" s="76"/>
      <c r="ER690" s="76"/>
      <c r="ES690" s="76"/>
      <c r="ET690" s="76"/>
      <c r="EU690" s="76"/>
      <c r="EV690" s="76"/>
      <c r="EW690" s="76"/>
      <c r="EX690" s="76"/>
      <c r="EY690" s="76"/>
      <c r="EZ690" s="76"/>
      <c r="FA690" s="76"/>
      <c r="FB690" s="76"/>
      <c r="FC690" s="76"/>
      <c r="FD690" s="76"/>
      <c r="FE690" s="76"/>
      <c r="FF690" s="76"/>
      <c r="FG690" s="76"/>
      <c r="FH690" s="76"/>
      <c r="FI690" s="76"/>
      <c r="FJ690" s="76"/>
      <c r="FK690" s="76"/>
      <c r="FL690" s="76"/>
      <c r="FM690" s="76"/>
      <c r="FN690" s="76"/>
      <c r="FO690" s="76"/>
      <c r="FP690" s="76"/>
      <c r="FQ690" s="76"/>
      <c r="FR690" s="76"/>
      <c r="FS690" s="76"/>
      <c r="FT690" s="76"/>
      <c r="FU690" s="76"/>
      <c r="FV690" s="76"/>
      <c r="FW690" s="76"/>
      <c r="FX690" s="76"/>
      <c r="FY690" s="76"/>
      <c r="FZ690" s="76"/>
      <c r="GA690" s="76"/>
      <c r="GB690" s="76"/>
      <c r="GC690" s="76"/>
      <c r="GD690" s="76"/>
      <c r="GE690" s="76"/>
      <c r="GF690" s="76"/>
      <c r="GG690" s="76"/>
      <c r="GH690" s="76"/>
      <c r="GI690" s="76"/>
      <c r="GJ690" s="76"/>
      <c r="GK690" s="76"/>
      <c r="GL690" s="76"/>
      <c r="GM690" s="76"/>
      <c r="GN690" s="76"/>
      <c r="GO690" s="76"/>
      <c r="GP690" s="76"/>
      <c r="GQ690" s="76"/>
      <c r="GR690" s="76"/>
      <c r="GS690" s="76"/>
      <c r="GT690" s="76"/>
      <c r="GU690" s="76"/>
      <c r="GV690" s="76"/>
      <c r="GW690" s="76"/>
      <c r="GX690" s="76"/>
      <c r="GY690" s="76"/>
      <c r="GZ690" s="76"/>
      <c r="HA690" s="76"/>
      <c r="HB690" s="76"/>
      <c r="HC690" s="76"/>
      <c r="HD690" s="76"/>
      <c r="HE690" s="76"/>
      <c r="HF690" s="76"/>
      <c r="HG690" s="76"/>
      <c r="HH690" s="76"/>
      <c r="HI690" s="76"/>
      <c r="HJ690" s="76"/>
      <c r="HK690" s="76"/>
      <c r="HL690" s="76"/>
      <c r="HM690" s="76"/>
      <c r="HN690" s="76"/>
      <c r="HO690" s="76"/>
      <c r="HP690" s="76"/>
      <c r="HQ690" s="76"/>
      <c r="HR690" s="76"/>
      <c r="HS690" s="76"/>
      <c r="HT690" s="76"/>
      <c r="HU690" s="76"/>
      <c r="HV690" s="76"/>
      <c r="HW690" s="76"/>
      <c r="HX690" s="76"/>
      <c r="HY690" s="76"/>
      <c r="HZ690" s="76"/>
      <c r="IA690" s="76"/>
      <c r="IB690" s="76"/>
      <c r="IC690" s="76"/>
      <c r="ID690" s="76"/>
      <c r="IE690" s="76"/>
      <c r="IF690" s="76"/>
      <c r="IG690" s="76"/>
      <c r="IH690" s="76"/>
      <c r="II690" s="76"/>
      <c r="IJ690" s="76"/>
      <c r="IK690" s="76"/>
    </row>
    <row r="691" spans="1:245" s="125" customFormat="1">
      <c r="A691" s="19"/>
      <c r="B691" s="19"/>
      <c r="C691" s="19"/>
      <c r="D691" s="19"/>
      <c r="E691" s="89"/>
      <c r="F691" s="89"/>
      <c r="G691" s="19"/>
      <c r="H691" s="90"/>
      <c r="I691" s="90"/>
      <c r="J691" s="19"/>
      <c r="K691" s="19"/>
      <c r="L691" s="19"/>
      <c r="M691" s="19"/>
      <c r="N691" s="19"/>
      <c r="O691" s="19"/>
      <c r="P691" s="19"/>
      <c r="Q691" s="19"/>
      <c r="R691" s="141"/>
      <c r="S691" s="141"/>
      <c r="T691" s="141"/>
      <c r="U691" s="141"/>
      <c r="V691" s="141"/>
      <c r="W691" s="141"/>
      <c r="X691" s="141"/>
      <c r="Y691" s="141"/>
      <c r="Z691" s="19"/>
      <c r="AA691" s="601"/>
      <c r="AB691" s="601"/>
      <c r="AC691" s="118"/>
      <c r="AD691" s="118"/>
      <c r="AE691" s="118"/>
      <c r="AF691" s="118"/>
      <c r="AG691" s="118"/>
      <c r="AH691" s="118"/>
      <c r="AI691" s="118"/>
      <c r="AJ691" s="118"/>
      <c r="AK691" s="118"/>
      <c r="AL691" s="118"/>
      <c r="AM691" s="118"/>
      <c r="AN691" s="118"/>
      <c r="AO691" s="118"/>
      <c r="AP691" s="118"/>
      <c r="AQ691" s="118"/>
      <c r="AR691" s="118"/>
      <c r="AS691" s="118"/>
      <c r="AT691" s="118"/>
      <c r="AU691" s="601"/>
      <c r="AV691" s="601"/>
      <c r="AW691" s="118"/>
      <c r="AX691" s="118"/>
      <c r="AY691" s="19"/>
      <c r="AZ691" s="19"/>
      <c r="BA691" s="19"/>
      <c r="BB691" s="19"/>
      <c r="BC691" s="19"/>
      <c r="BQ691" s="12"/>
      <c r="BR691" s="12"/>
      <c r="BS691" s="12"/>
      <c r="BV691" s="76"/>
      <c r="BW691" s="76"/>
      <c r="BX691" s="76"/>
      <c r="BY691" s="76"/>
      <c r="BZ691" s="76"/>
      <c r="CA691" s="76"/>
      <c r="CB691" s="76"/>
      <c r="CC691" s="76"/>
      <c r="CD691" s="76"/>
      <c r="CE691" s="76"/>
      <c r="CF691" s="76"/>
      <c r="CG691" s="76"/>
      <c r="CH691" s="76"/>
      <c r="CI691" s="76"/>
      <c r="CJ691" s="76"/>
      <c r="CK691" s="76"/>
      <c r="CL691" s="76"/>
      <c r="CM691" s="76"/>
      <c r="CN691" s="76"/>
      <c r="CO691" s="76"/>
      <c r="CP691" s="76"/>
      <c r="CQ691" s="76"/>
      <c r="CR691" s="76"/>
      <c r="CS691" s="76"/>
      <c r="CT691" s="76"/>
      <c r="CU691" s="76"/>
      <c r="CV691" s="76"/>
      <c r="CW691" s="76"/>
      <c r="CX691" s="76"/>
      <c r="CY691" s="76"/>
      <c r="CZ691" s="76"/>
      <c r="DA691" s="76"/>
      <c r="DB691" s="76"/>
      <c r="DC691" s="76"/>
      <c r="DD691" s="76"/>
      <c r="DE691" s="76"/>
      <c r="DF691" s="76"/>
      <c r="DG691" s="76"/>
      <c r="DH691" s="76"/>
      <c r="DI691" s="76"/>
      <c r="DJ691" s="76"/>
      <c r="DK691" s="76"/>
      <c r="DL691" s="76"/>
      <c r="DM691" s="76"/>
      <c r="DN691" s="76"/>
      <c r="DO691" s="76"/>
      <c r="DP691" s="76"/>
      <c r="DQ691" s="76"/>
      <c r="DR691" s="76"/>
      <c r="DS691" s="76"/>
      <c r="DT691" s="76"/>
      <c r="DU691" s="76"/>
      <c r="DV691" s="76"/>
      <c r="DW691" s="76"/>
      <c r="DX691" s="76"/>
      <c r="DY691" s="76"/>
      <c r="DZ691" s="76"/>
      <c r="EA691" s="76"/>
      <c r="EB691" s="76"/>
      <c r="EC691" s="76"/>
      <c r="ED691" s="76"/>
      <c r="EE691" s="76"/>
      <c r="EF691" s="76"/>
      <c r="EG691" s="76"/>
      <c r="EH691" s="76"/>
      <c r="EI691" s="76"/>
      <c r="EJ691" s="76"/>
      <c r="EK691" s="76"/>
      <c r="EL691" s="76"/>
      <c r="EM691" s="76"/>
      <c r="EN691" s="76"/>
      <c r="EO691" s="76"/>
      <c r="EP691" s="76"/>
      <c r="EQ691" s="76"/>
      <c r="ER691" s="76"/>
      <c r="ES691" s="76"/>
      <c r="ET691" s="76"/>
      <c r="EU691" s="76"/>
      <c r="EV691" s="76"/>
      <c r="EW691" s="76"/>
      <c r="EX691" s="76"/>
      <c r="EY691" s="76"/>
      <c r="EZ691" s="76"/>
      <c r="FA691" s="76"/>
      <c r="FB691" s="76"/>
      <c r="FC691" s="76"/>
      <c r="FD691" s="76"/>
      <c r="FE691" s="76"/>
      <c r="FF691" s="76"/>
      <c r="FG691" s="76"/>
      <c r="FH691" s="76"/>
      <c r="FI691" s="76"/>
      <c r="FJ691" s="76"/>
      <c r="FK691" s="76"/>
      <c r="FL691" s="76"/>
      <c r="FM691" s="76"/>
      <c r="FN691" s="76"/>
      <c r="FO691" s="76"/>
      <c r="FP691" s="76"/>
      <c r="FQ691" s="76"/>
      <c r="FR691" s="76"/>
      <c r="FS691" s="76"/>
      <c r="FT691" s="76"/>
      <c r="FU691" s="76"/>
      <c r="FV691" s="76"/>
      <c r="FW691" s="76"/>
      <c r="FX691" s="76"/>
      <c r="FY691" s="76"/>
      <c r="FZ691" s="76"/>
      <c r="GA691" s="76"/>
      <c r="GB691" s="76"/>
      <c r="GC691" s="76"/>
      <c r="GD691" s="76"/>
      <c r="GE691" s="76"/>
      <c r="GF691" s="76"/>
      <c r="GG691" s="76"/>
      <c r="GH691" s="76"/>
      <c r="GI691" s="76"/>
      <c r="GJ691" s="76"/>
      <c r="GK691" s="76"/>
      <c r="GL691" s="76"/>
      <c r="GM691" s="76"/>
      <c r="GN691" s="76"/>
      <c r="GO691" s="76"/>
      <c r="GP691" s="76"/>
      <c r="GQ691" s="76"/>
      <c r="GR691" s="76"/>
      <c r="GS691" s="76"/>
      <c r="GT691" s="76"/>
      <c r="GU691" s="76"/>
      <c r="GV691" s="76"/>
      <c r="GW691" s="76"/>
      <c r="GX691" s="76"/>
      <c r="GY691" s="76"/>
      <c r="GZ691" s="76"/>
      <c r="HA691" s="76"/>
      <c r="HB691" s="76"/>
      <c r="HC691" s="76"/>
      <c r="HD691" s="76"/>
      <c r="HE691" s="76"/>
      <c r="HF691" s="76"/>
      <c r="HG691" s="76"/>
      <c r="HH691" s="76"/>
      <c r="HI691" s="76"/>
      <c r="HJ691" s="76"/>
      <c r="HK691" s="76"/>
      <c r="HL691" s="76"/>
      <c r="HM691" s="76"/>
      <c r="HN691" s="76"/>
      <c r="HO691" s="76"/>
      <c r="HP691" s="76"/>
      <c r="HQ691" s="76"/>
      <c r="HR691" s="76"/>
      <c r="HS691" s="76"/>
      <c r="HT691" s="76"/>
      <c r="HU691" s="76"/>
      <c r="HV691" s="76"/>
      <c r="HW691" s="76"/>
      <c r="HX691" s="76"/>
      <c r="HY691" s="76"/>
      <c r="HZ691" s="76"/>
      <c r="IA691" s="76"/>
      <c r="IB691" s="76"/>
      <c r="IC691" s="76"/>
      <c r="ID691" s="76"/>
      <c r="IE691" s="76"/>
      <c r="IF691" s="76"/>
      <c r="IG691" s="76"/>
      <c r="IH691" s="76"/>
      <c r="II691" s="76"/>
      <c r="IJ691" s="76"/>
      <c r="IK691" s="76"/>
    </row>
    <row r="692" spans="1:245" s="125" customFormat="1">
      <c r="A692" s="19"/>
      <c r="B692" s="19"/>
      <c r="C692" s="19"/>
      <c r="D692" s="19"/>
      <c r="E692" s="89"/>
      <c r="F692" s="89"/>
      <c r="G692" s="19"/>
      <c r="H692" s="90"/>
      <c r="I692" s="90"/>
      <c r="J692" s="19"/>
      <c r="K692" s="19"/>
      <c r="L692" s="19"/>
      <c r="M692" s="19"/>
      <c r="N692" s="19"/>
      <c r="O692" s="19"/>
      <c r="P692" s="19"/>
      <c r="Q692" s="19"/>
      <c r="R692" s="141"/>
      <c r="S692" s="141"/>
      <c r="T692" s="141"/>
      <c r="U692" s="141"/>
      <c r="V692" s="141"/>
      <c r="W692" s="141"/>
      <c r="X692" s="141"/>
      <c r="Y692" s="141"/>
      <c r="Z692" s="19"/>
      <c r="AA692" s="601"/>
      <c r="AB692" s="601"/>
      <c r="AC692" s="118"/>
      <c r="AD692" s="118"/>
      <c r="AE692" s="118"/>
      <c r="AF692" s="118"/>
      <c r="AG692" s="118"/>
      <c r="AH692" s="118"/>
      <c r="AI692" s="118"/>
      <c r="AJ692" s="118"/>
      <c r="AK692" s="118"/>
      <c r="AL692" s="118"/>
      <c r="AM692" s="118"/>
      <c r="AN692" s="118"/>
      <c r="AO692" s="118"/>
      <c r="AP692" s="118"/>
      <c r="AQ692" s="118"/>
      <c r="AR692" s="118"/>
      <c r="AS692" s="118"/>
      <c r="AT692" s="118"/>
      <c r="AU692" s="601"/>
      <c r="AV692" s="601"/>
      <c r="AW692" s="118"/>
      <c r="AX692" s="118"/>
      <c r="AY692" s="19"/>
      <c r="AZ692" s="19"/>
      <c r="BA692" s="19"/>
      <c r="BB692" s="19"/>
      <c r="BC692" s="19"/>
      <c r="BQ692" s="12"/>
      <c r="BR692" s="12"/>
      <c r="BS692" s="12"/>
      <c r="BV692" s="76"/>
      <c r="BW692" s="76"/>
      <c r="BX692" s="76"/>
      <c r="BY692" s="76"/>
      <c r="BZ692" s="76"/>
      <c r="CA692" s="76"/>
      <c r="CB692" s="76"/>
      <c r="CC692" s="76"/>
      <c r="CD692" s="76"/>
      <c r="CE692" s="76"/>
      <c r="CF692" s="76"/>
      <c r="CG692" s="76"/>
      <c r="CH692" s="76"/>
      <c r="CI692" s="76"/>
      <c r="CJ692" s="76"/>
      <c r="CK692" s="76"/>
      <c r="CL692" s="76"/>
      <c r="CM692" s="76"/>
      <c r="CN692" s="76"/>
      <c r="CO692" s="76"/>
      <c r="CP692" s="76"/>
      <c r="CQ692" s="76"/>
      <c r="CR692" s="76"/>
      <c r="CS692" s="76"/>
      <c r="CT692" s="76"/>
      <c r="CU692" s="76"/>
      <c r="CV692" s="76"/>
      <c r="CW692" s="76"/>
      <c r="CX692" s="76"/>
      <c r="CY692" s="76"/>
      <c r="CZ692" s="76"/>
      <c r="DA692" s="76"/>
      <c r="DB692" s="76"/>
      <c r="DC692" s="76"/>
      <c r="DD692" s="76"/>
      <c r="DE692" s="76"/>
      <c r="DF692" s="76"/>
      <c r="DG692" s="76"/>
      <c r="DH692" s="76"/>
      <c r="DI692" s="76"/>
      <c r="DJ692" s="76"/>
      <c r="DK692" s="76"/>
      <c r="DL692" s="76"/>
      <c r="DM692" s="76"/>
      <c r="DN692" s="76"/>
      <c r="DO692" s="76"/>
      <c r="DP692" s="76"/>
      <c r="DQ692" s="76"/>
      <c r="DR692" s="76"/>
      <c r="DS692" s="76"/>
      <c r="DT692" s="76"/>
      <c r="DU692" s="76"/>
      <c r="DV692" s="76"/>
      <c r="DW692" s="76"/>
      <c r="DX692" s="76"/>
      <c r="DY692" s="76"/>
      <c r="DZ692" s="76"/>
      <c r="EA692" s="76"/>
      <c r="EB692" s="76"/>
      <c r="EC692" s="76"/>
      <c r="ED692" s="76"/>
      <c r="EE692" s="76"/>
      <c r="EF692" s="76"/>
      <c r="EG692" s="76"/>
      <c r="EH692" s="76"/>
      <c r="EI692" s="76"/>
      <c r="EJ692" s="76"/>
      <c r="EK692" s="76"/>
      <c r="EL692" s="76"/>
      <c r="EM692" s="76"/>
      <c r="EN692" s="76"/>
      <c r="EO692" s="76"/>
      <c r="EP692" s="76"/>
      <c r="EQ692" s="76"/>
      <c r="ER692" s="76"/>
      <c r="ES692" s="76"/>
      <c r="ET692" s="76"/>
      <c r="EU692" s="76"/>
      <c r="EV692" s="76"/>
      <c r="EW692" s="76"/>
      <c r="EX692" s="76"/>
      <c r="EY692" s="76"/>
      <c r="EZ692" s="76"/>
      <c r="FA692" s="76"/>
      <c r="FB692" s="76"/>
      <c r="FC692" s="76"/>
      <c r="FD692" s="76"/>
      <c r="FE692" s="76"/>
      <c r="FF692" s="76"/>
      <c r="FG692" s="76"/>
      <c r="FH692" s="76"/>
      <c r="FI692" s="76"/>
      <c r="FJ692" s="76"/>
      <c r="FK692" s="76"/>
      <c r="FL692" s="76"/>
      <c r="FM692" s="76"/>
      <c r="FN692" s="76"/>
      <c r="FO692" s="76"/>
      <c r="FP692" s="76"/>
      <c r="FQ692" s="76"/>
      <c r="FR692" s="76"/>
      <c r="FS692" s="76"/>
      <c r="FT692" s="76"/>
      <c r="FU692" s="76"/>
      <c r="FV692" s="76"/>
      <c r="FW692" s="76"/>
      <c r="FX692" s="76"/>
      <c r="FY692" s="76"/>
      <c r="FZ692" s="76"/>
      <c r="GA692" s="76"/>
      <c r="GB692" s="76"/>
      <c r="GC692" s="76"/>
      <c r="GD692" s="76"/>
      <c r="GE692" s="76"/>
      <c r="GF692" s="76"/>
      <c r="GG692" s="76"/>
      <c r="GH692" s="76"/>
      <c r="GI692" s="76"/>
      <c r="GJ692" s="76"/>
      <c r="GK692" s="76"/>
      <c r="GL692" s="76"/>
      <c r="GM692" s="76"/>
      <c r="GN692" s="76"/>
      <c r="GO692" s="76"/>
      <c r="GP692" s="76"/>
      <c r="GQ692" s="76"/>
      <c r="GR692" s="76"/>
      <c r="GS692" s="76"/>
      <c r="GT692" s="76"/>
      <c r="GU692" s="76"/>
      <c r="GV692" s="76"/>
      <c r="GW692" s="76"/>
      <c r="GX692" s="76"/>
      <c r="GY692" s="76"/>
      <c r="GZ692" s="76"/>
      <c r="HA692" s="76"/>
      <c r="HB692" s="76"/>
      <c r="HC692" s="76"/>
      <c r="HD692" s="76"/>
      <c r="HE692" s="76"/>
      <c r="HF692" s="76"/>
      <c r="HG692" s="76"/>
      <c r="HH692" s="76"/>
      <c r="HI692" s="76"/>
      <c r="HJ692" s="76"/>
      <c r="HK692" s="76"/>
      <c r="HL692" s="76"/>
      <c r="HM692" s="76"/>
      <c r="HN692" s="76"/>
      <c r="HO692" s="76"/>
      <c r="HP692" s="76"/>
      <c r="HQ692" s="76"/>
      <c r="HR692" s="76"/>
      <c r="HS692" s="76"/>
      <c r="HT692" s="76"/>
      <c r="HU692" s="76"/>
      <c r="HV692" s="76"/>
      <c r="HW692" s="76"/>
      <c r="HX692" s="76"/>
      <c r="HY692" s="76"/>
      <c r="HZ692" s="76"/>
      <c r="IA692" s="76"/>
      <c r="IB692" s="76"/>
      <c r="IC692" s="76"/>
      <c r="ID692" s="76"/>
      <c r="IE692" s="76"/>
      <c r="IF692" s="76"/>
      <c r="IG692" s="76"/>
      <c r="IH692" s="76"/>
      <c r="II692" s="76"/>
      <c r="IJ692" s="76"/>
      <c r="IK692" s="76"/>
    </row>
    <row r="693" spans="1:245" s="125" customFormat="1">
      <c r="A693" s="19"/>
      <c r="B693" s="19"/>
      <c r="C693" s="19"/>
      <c r="D693" s="19"/>
      <c r="E693" s="89"/>
      <c r="F693" s="89"/>
      <c r="G693" s="19"/>
      <c r="H693" s="90"/>
      <c r="I693" s="90"/>
      <c r="J693" s="19"/>
      <c r="K693" s="19"/>
      <c r="L693" s="19"/>
      <c r="M693" s="19"/>
      <c r="N693" s="19"/>
      <c r="O693" s="19"/>
      <c r="P693" s="19"/>
      <c r="Q693" s="19"/>
      <c r="R693" s="141"/>
      <c r="S693" s="141"/>
      <c r="T693" s="141"/>
      <c r="U693" s="141"/>
      <c r="V693" s="141"/>
      <c r="W693" s="141"/>
      <c r="X693" s="141"/>
      <c r="Y693" s="141"/>
      <c r="Z693" s="19"/>
      <c r="AA693" s="601"/>
      <c r="AB693" s="601"/>
      <c r="AC693" s="118"/>
      <c r="AD693" s="118"/>
      <c r="AE693" s="118"/>
      <c r="AF693" s="118"/>
      <c r="AG693" s="118"/>
      <c r="AH693" s="118"/>
      <c r="AI693" s="118"/>
      <c r="AJ693" s="118"/>
      <c r="AK693" s="118"/>
      <c r="AL693" s="118"/>
      <c r="AM693" s="118"/>
      <c r="AN693" s="118"/>
      <c r="AO693" s="118"/>
      <c r="AP693" s="118"/>
      <c r="AQ693" s="118"/>
      <c r="AR693" s="118"/>
      <c r="AS693" s="118"/>
      <c r="AT693" s="118"/>
      <c r="AU693" s="601"/>
      <c r="AV693" s="601"/>
      <c r="AW693" s="118"/>
      <c r="AX693" s="118"/>
      <c r="AY693" s="19"/>
      <c r="AZ693" s="19"/>
      <c r="BA693" s="19"/>
      <c r="BB693" s="19"/>
      <c r="BC693" s="19"/>
      <c r="BQ693" s="12"/>
      <c r="BR693" s="12"/>
      <c r="BS693" s="12"/>
      <c r="BV693" s="76"/>
      <c r="BW693" s="76"/>
      <c r="BX693" s="76"/>
      <c r="BY693" s="76"/>
      <c r="BZ693" s="76"/>
      <c r="CA693" s="76"/>
      <c r="CB693" s="76"/>
      <c r="CC693" s="76"/>
      <c r="CD693" s="76"/>
      <c r="CE693" s="76"/>
      <c r="CF693" s="76"/>
      <c r="CG693" s="76"/>
      <c r="CH693" s="76"/>
      <c r="CI693" s="76"/>
      <c r="CJ693" s="76"/>
      <c r="CK693" s="76"/>
      <c r="CL693" s="76"/>
      <c r="CM693" s="76"/>
      <c r="CN693" s="76"/>
      <c r="CO693" s="76"/>
      <c r="CP693" s="76"/>
      <c r="CQ693" s="76"/>
      <c r="CR693" s="76"/>
      <c r="CS693" s="76"/>
      <c r="CT693" s="76"/>
      <c r="CU693" s="76"/>
      <c r="CV693" s="76"/>
      <c r="CW693" s="76"/>
      <c r="CX693" s="76"/>
      <c r="CY693" s="76"/>
      <c r="CZ693" s="76"/>
      <c r="DA693" s="76"/>
      <c r="DB693" s="76"/>
      <c r="DC693" s="76"/>
      <c r="DD693" s="76"/>
      <c r="DE693" s="76"/>
      <c r="DF693" s="76"/>
      <c r="DG693" s="76"/>
      <c r="DH693" s="76"/>
      <c r="DI693" s="76"/>
      <c r="DJ693" s="76"/>
      <c r="DK693" s="76"/>
      <c r="DL693" s="76"/>
      <c r="DM693" s="76"/>
      <c r="DN693" s="76"/>
      <c r="DO693" s="76"/>
      <c r="DP693" s="76"/>
      <c r="DQ693" s="76"/>
      <c r="DR693" s="76"/>
      <c r="DS693" s="76"/>
      <c r="DT693" s="76"/>
      <c r="DU693" s="76"/>
      <c r="DV693" s="76"/>
      <c r="DW693" s="76"/>
      <c r="DX693" s="76"/>
      <c r="DY693" s="76"/>
      <c r="DZ693" s="76"/>
      <c r="EA693" s="76"/>
      <c r="EB693" s="76"/>
      <c r="EC693" s="76"/>
      <c r="ED693" s="76"/>
      <c r="EE693" s="76"/>
      <c r="EF693" s="76"/>
      <c r="EG693" s="76"/>
      <c r="EH693" s="76"/>
      <c r="EI693" s="76"/>
      <c r="EJ693" s="76"/>
      <c r="EK693" s="76"/>
      <c r="EL693" s="76"/>
      <c r="EM693" s="76"/>
      <c r="EN693" s="76"/>
      <c r="EO693" s="76"/>
      <c r="EP693" s="76"/>
      <c r="EQ693" s="76"/>
      <c r="ER693" s="76"/>
      <c r="ES693" s="76"/>
      <c r="ET693" s="76"/>
      <c r="EU693" s="76"/>
      <c r="EV693" s="76"/>
      <c r="EW693" s="76"/>
      <c r="EX693" s="76"/>
      <c r="EY693" s="76"/>
      <c r="EZ693" s="76"/>
      <c r="FA693" s="76"/>
      <c r="FB693" s="76"/>
      <c r="FC693" s="76"/>
      <c r="FD693" s="76"/>
      <c r="FE693" s="76"/>
      <c r="FF693" s="76"/>
      <c r="FG693" s="76"/>
      <c r="FH693" s="76"/>
      <c r="FI693" s="76"/>
      <c r="FJ693" s="76"/>
      <c r="FK693" s="76"/>
      <c r="FL693" s="76"/>
      <c r="FM693" s="76"/>
      <c r="FN693" s="76"/>
      <c r="FO693" s="76"/>
      <c r="FP693" s="76"/>
      <c r="FQ693" s="76"/>
      <c r="FR693" s="76"/>
      <c r="FS693" s="76"/>
      <c r="FT693" s="76"/>
      <c r="FU693" s="76"/>
      <c r="FV693" s="76"/>
      <c r="FW693" s="76"/>
      <c r="FX693" s="76"/>
      <c r="FY693" s="76"/>
      <c r="FZ693" s="76"/>
      <c r="GA693" s="76"/>
      <c r="GB693" s="76"/>
      <c r="GC693" s="76"/>
      <c r="GD693" s="76"/>
      <c r="GE693" s="76"/>
      <c r="GF693" s="76"/>
      <c r="GG693" s="76"/>
      <c r="GH693" s="76"/>
      <c r="GI693" s="76"/>
      <c r="GJ693" s="76"/>
      <c r="GK693" s="76"/>
      <c r="GL693" s="76"/>
      <c r="GM693" s="76"/>
      <c r="GN693" s="76"/>
      <c r="GO693" s="76"/>
      <c r="GP693" s="76"/>
      <c r="GQ693" s="76"/>
      <c r="GR693" s="76"/>
      <c r="GS693" s="76"/>
      <c r="GT693" s="76"/>
      <c r="GU693" s="76"/>
      <c r="GV693" s="76"/>
      <c r="GW693" s="76"/>
      <c r="GX693" s="76"/>
      <c r="GY693" s="76"/>
      <c r="GZ693" s="76"/>
      <c r="HA693" s="76"/>
      <c r="HB693" s="76"/>
      <c r="HC693" s="76"/>
      <c r="HD693" s="76"/>
      <c r="HE693" s="76"/>
      <c r="HF693" s="76"/>
      <c r="HG693" s="76"/>
      <c r="HH693" s="76"/>
      <c r="HI693" s="76"/>
      <c r="HJ693" s="76"/>
      <c r="HK693" s="76"/>
      <c r="HL693" s="76"/>
      <c r="HM693" s="76"/>
      <c r="HN693" s="76"/>
      <c r="HO693" s="76"/>
      <c r="HP693" s="76"/>
      <c r="HQ693" s="76"/>
      <c r="HR693" s="76"/>
      <c r="HS693" s="76"/>
      <c r="HT693" s="76"/>
      <c r="HU693" s="76"/>
      <c r="HV693" s="76"/>
      <c r="HW693" s="76"/>
      <c r="HX693" s="76"/>
      <c r="HY693" s="76"/>
      <c r="HZ693" s="76"/>
      <c r="IA693" s="76"/>
      <c r="IB693" s="76"/>
      <c r="IC693" s="76"/>
      <c r="ID693" s="76"/>
      <c r="IE693" s="76"/>
      <c r="IF693" s="76"/>
      <c r="IG693" s="76"/>
      <c r="IH693" s="76"/>
      <c r="II693" s="76"/>
      <c r="IJ693" s="76"/>
      <c r="IK693" s="76"/>
    </row>
    <row r="694" spans="1:245" s="125" customFormat="1">
      <c r="A694" s="19"/>
      <c r="B694" s="19"/>
      <c r="C694" s="19"/>
      <c r="D694" s="19"/>
      <c r="E694" s="89"/>
      <c r="F694" s="89"/>
      <c r="G694" s="19"/>
      <c r="H694" s="90"/>
      <c r="I694" s="90"/>
      <c r="J694" s="19"/>
      <c r="K694" s="19"/>
      <c r="L694" s="19"/>
      <c r="M694" s="19"/>
      <c r="N694" s="19"/>
      <c r="O694" s="19"/>
      <c r="P694" s="19"/>
      <c r="Q694" s="19"/>
      <c r="R694" s="141"/>
      <c r="S694" s="141"/>
      <c r="T694" s="141"/>
      <c r="U694" s="141"/>
      <c r="V694" s="141"/>
      <c r="W694" s="141"/>
      <c r="X694" s="141"/>
      <c r="Y694" s="141"/>
      <c r="Z694" s="19"/>
      <c r="AA694" s="430"/>
      <c r="AB694" s="430"/>
      <c r="AC694" s="118"/>
      <c r="AD694" s="118"/>
      <c r="AE694" s="118"/>
      <c r="AF694" s="118"/>
      <c r="AG694" s="118"/>
      <c r="AH694" s="118"/>
      <c r="AI694" s="118"/>
      <c r="AJ694" s="118"/>
      <c r="AK694" s="118"/>
      <c r="AL694" s="118"/>
      <c r="AM694" s="118"/>
      <c r="AN694" s="118"/>
      <c r="AO694" s="118"/>
      <c r="AP694" s="118"/>
      <c r="AQ694" s="118"/>
      <c r="AR694" s="118"/>
      <c r="AS694" s="118"/>
      <c r="AT694" s="118"/>
      <c r="AU694" s="430"/>
      <c r="AV694" s="430"/>
      <c r="AW694" s="118"/>
      <c r="AX694" s="118"/>
      <c r="AY694" s="19"/>
      <c r="AZ694" s="19"/>
      <c r="BA694" s="19"/>
      <c r="BB694" s="19"/>
      <c r="BC694" s="19"/>
      <c r="BQ694" s="12"/>
      <c r="BR694" s="12"/>
      <c r="BS694" s="12"/>
      <c r="BV694" s="76"/>
      <c r="BW694" s="76"/>
      <c r="BX694" s="76"/>
      <c r="BY694" s="76"/>
      <c r="BZ694" s="76"/>
      <c r="CA694" s="76"/>
      <c r="CB694" s="76"/>
      <c r="CC694" s="76"/>
      <c r="CD694" s="76"/>
      <c r="CE694" s="76"/>
      <c r="CF694" s="76"/>
      <c r="CG694" s="76"/>
      <c r="CH694" s="76"/>
      <c r="CI694" s="76"/>
      <c r="CJ694" s="76"/>
      <c r="CK694" s="76"/>
      <c r="CL694" s="76"/>
      <c r="CM694" s="76"/>
      <c r="CN694" s="76"/>
      <c r="CO694" s="76"/>
      <c r="CP694" s="76"/>
      <c r="CQ694" s="76"/>
      <c r="CR694" s="76"/>
      <c r="CS694" s="76"/>
      <c r="CT694" s="76"/>
      <c r="CU694" s="76"/>
      <c r="CV694" s="76"/>
      <c r="CW694" s="76"/>
      <c r="CX694" s="76"/>
      <c r="CY694" s="76"/>
      <c r="CZ694" s="76"/>
      <c r="DA694" s="76"/>
      <c r="DB694" s="76"/>
      <c r="DC694" s="76"/>
      <c r="DD694" s="76"/>
      <c r="DE694" s="76"/>
      <c r="DF694" s="76"/>
      <c r="DG694" s="76"/>
      <c r="DH694" s="76"/>
      <c r="DI694" s="76"/>
      <c r="DJ694" s="76"/>
      <c r="DK694" s="76"/>
      <c r="DL694" s="76"/>
      <c r="DM694" s="76"/>
      <c r="DN694" s="76"/>
      <c r="DO694" s="76"/>
      <c r="DP694" s="76"/>
      <c r="DQ694" s="76"/>
      <c r="DR694" s="76"/>
      <c r="DS694" s="76"/>
      <c r="DT694" s="76"/>
      <c r="DU694" s="76"/>
      <c r="DV694" s="76"/>
      <c r="DW694" s="76"/>
      <c r="DX694" s="76"/>
      <c r="DY694" s="76"/>
      <c r="DZ694" s="76"/>
      <c r="EA694" s="76"/>
      <c r="EB694" s="76"/>
      <c r="EC694" s="76"/>
      <c r="ED694" s="76"/>
      <c r="EE694" s="76"/>
      <c r="EF694" s="76"/>
      <c r="EG694" s="76"/>
      <c r="EH694" s="76"/>
      <c r="EI694" s="76"/>
      <c r="EJ694" s="76"/>
      <c r="EK694" s="76"/>
      <c r="EL694" s="76"/>
      <c r="EM694" s="76"/>
      <c r="EN694" s="76"/>
      <c r="EO694" s="76"/>
      <c r="EP694" s="76"/>
      <c r="EQ694" s="76"/>
      <c r="ER694" s="76"/>
      <c r="ES694" s="76"/>
      <c r="ET694" s="76"/>
      <c r="EU694" s="76"/>
      <c r="EV694" s="76"/>
      <c r="EW694" s="76"/>
      <c r="EX694" s="76"/>
      <c r="EY694" s="76"/>
      <c r="EZ694" s="76"/>
      <c r="FA694" s="76"/>
      <c r="FB694" s="76"/>
      <c r="FC694" s="76"/>
      <c r="FD694" s="76"/>
      <c r="FE694" s="76"/>
      <c r="FF694" s="76"/>
      <c r="FG694" s="76"/>
      <c r="FH694" s="76"/>
      <c r="FI694" s="76"/>
      <c r="FJ694" s="76"/>
      <c r="FK694" s="76"/>
      <c r="FL694" s="76"/>
      <c r="FM694" s="76"/>
      <c r="FN694" s="76"/>
      <c r="FO694" s="76"/>
      <c r="FP694" s="76"/>
      <c r="FQ694" s="76"/>
      <c r="FR694" s="76"/>
      <c r="FS694" s="76"/>
      <c r="FT694" s="76"/>
      <c r="FU694" s="76"/>
      <c r="FV694" s="76"/>
      <c r="FW694" s="76"/>
      <c r="FX694" s="76"/>
      <c r="FY694" s="76"/>
      <c r="FZ694" s="76"/>
      <c r="GA694" s="76"/>
      <c r="GB694" s="76"/>
      <c r="GC694" s="76"/>
      <c r="GD694" s="76"/>
      <c r="GE694" s="76"/>
      <c r="GF694" s="76"/>
      <c r="GG694" s="76"/>
      <c r="GH694" s="76"/>
      <c r="GI694" s="76"/>
      <c r="GJ694" s="76"/>
      <c r="GK694" s="76"/>
      <c r="GL694" s="76"/>
      <c r="GM694" s="76"/>
      <c r="GN694" s="76"/>
      <c r="GO694" s="76"/>
      <c r="GP694" s="76"/>
      <c r="GQ694" s="76"/>
      <c r="GR694" s="76"/>
      <c r="GS694" s="76"/>
      <c r="GT694" s="76"/>
      <c r="GU694" s="76"/>
      <c r="GV694" s="76"/>
      <c r="GW694" s="76"/>
      <c r="GX694" s="76"/>
      <c r="GY694" s="76"/>
      <c r="GZ694" s="76"/>
      <c r="HA694" s="76"/>
      <c r="HB694" s="76"/>
      <c r="HC694" s="76"/>
      <c r="HD694" s="76"/>
      <c r="HE694" s="76"/>
      <c r="HF694" s="76"/>
      <c r="HG694" s="76"/>
      <c r="HH694" s="76"/>
      <c r="HI694" s="76"/>
      <c r="HJ694" s="76"/>
      <c r="HK694" s="76"/>
      <c r="HL694" s="76"/>
      <c r="HM694" s="76"/>
      <c r="HN694" s="76"/>
      <c r="HO694" s="76"/>
      <c r="HP694" s="76"/>
      <c r="HQ694" s="76"/>
      <c r="HR694" s="76"/>
      <c r="HS694" s="76"/>
      <c r="HT694" s="76"/>
      <c r="HU694" s="76"/>
      <c r="HV694" s="76"/>
      <c r="HW694" s="76"/>
      <c r="HX694" s="76"/>
      <c r="HY694" s="76"/>
      <c r="HZ694" s="76"/>
      <c r="IA694" s="76"/>
      <c r="IB694" s="76"/>
      <c r="IC694" s="76"/>
      <c r="ID694" s="76"/>
      <c r="IE694" s="76"/>
      <c r="IF694" s="76"/>
      <c r="IG694" s="76"/>
      <c r="IH694" s="76"/>
      <c r="II694" s="76"/>
      <c r="IJ694" s="76"/>
      <c r="IK694" s="76"/>
    </row>
    <row r="695" spans="1:245" s="125" customFormat="1">
      <c r="A695" s="19"/>
      <c r="B695" s="19"/>
      <c r="C695" s="19"/>
      <c r="D695" s="19"/>
      <c r="E695" s="89"/>
      <c r="F695" s="89"/>
      <c r="G695" s="19"/>
      <c r="H695" s="90"/>
      <c r="I695" s="90"/>
      <c r="J695" s="19"/>
      <c r="K695" s="19"/>
      <c r="L695" s="19"/>
      <c r="M695" s="19"/>
      <c r="N695" s="19"/>
      <c r="O695" s="19"/>
      <c r="P695" s="19"/>
      <c r="Q695" s="19"/>
      <c r="R695" s="141"/>
      <c r="S695" s="141"/>
      <c r="T695" s="141"/>
      <c r="U695" s="141"/>
      <c r="V695" s="141"/>
      <c r="W695" s="141"/>
      <c r="X695" s="141"/>
      <c r="Y695" s="141"/>
      <c r="Z695" s="19"/>
      <c r="AA695" s="430"/>
      <c r="AB695" s="430"/>
      <c r="AC695" s="118"/>
      <c r="AD695" s="118"/>
      <c r="AE695" s="118"/>
      <c r="AF695" s="118"/>
      <c r="AG695" s="118"/>
      <c r="AH695" s="118"/>
      <c r="AI695" s="118"/>
      <c r="AJ695" s="118"/>
      <c r="AK695" s="118"/>
      <c r="AL695" s="118"/>
      <c r="AM695" s="118"/>
      <c r="AN695" s="118"/>
      <c r="AO695" s="118"/>
      <c r="AP695" s="118"/>
      <c r="AQ695" s="118"/>
      <c r="AR695" s="118"/>
      <c r="AS695" s="118"/>
      <c r="AT695" s="118"/>
      <c r="AU695" s="430"/>
      <c r="AV695" s="430"/>
      <c r="AW695" s="118"/>
      <c r="AX695" s="118"/>
      <c r="AY695" s="19"/>
      <c r="AZ695" s="19"/>
      <c r="BA695" s="19"/>
      <c r="BB695" s="19"/>
      <c r="BC695" s="19"/>
      <c r="BQ695" s="12"/>
      <c r="BR695" s="12"/>
      <c r="BS695" s="12"/>
      <c r="BV695" s="76"/>
      <c r="BW695" s="76"/>
      <c r="BX695" s="76"/>
      <c r="BY695" s="76"/>
      <c r="BZ695" s="76"/>
      <c r="CA695" s="76"/>
      <c r="CB695" s="76"/>
      <c r="CC695" s="76"/>
      <c r="CD695" s="76"/>
      <c r="CE695" s="76"/>
      <c r="CF695" s="76"/>
      <c r="CG695" s="76"/>
      <c r="CH695" s="76"/>
      <c r="CI695" s="76"/>
      <c r="CJ695" s="76"/>
      <c r="CK695" s="76"/>
      <c r="CL695" s="76"/>
      <c r="CM695" s="76"/>
      <c r="CN695" s="76"/>
      <c r="CO695" s="76"/>
      <c r="CP695" s="76"/>
      <c r="CQ695" s="76"/>
      <c r="CR695" s="76"/>
      <c r="CS695" s="76"/>
      <c r="CT695" s="76"/>
      <c r="CU695" s="76"/>
      <c r="CV695" s="76"/>
      <c r="CW695" s="76"/>
      <c r="CX695" s="76"/>
      <c r="CY695" s="76"/>
      <c r="CZ695" s="76"/>
      <c r="DA695" s="76"/>
      <c r="DB695" s="76"/>
      <c r="DC695" s="76"/>
      <c r="DD695" s="76"/>
      <c r="DE695" s="76"/>
      <c r="DF695" s="76"/>
      <c r="DG695" s="76"/>
      <c r="DH695" s="76"/>
      <c r="DI695" s="76"/>
      <c r="DJ695" s="76"/>
      <c r="DK695" s="76"/>
      <c r="DL695" s="76"/>
      <c r="DM695" s="76"/>
      <c r="DN695" s="76"/>
      <c r="DO695" s="76"/>
      <c r="DP695" s="76"/>
      <c r="DQ695" s="76"/>
      <c r="DR695" s="76"/>
      <c r="DS695" s="76"/>
      <c r="DT695" s="76"/>
      <c r="DU695" s="76"/>
      <c r="DV695" s="76"/>
      <c r="DW695" s="76"/>
      <c r="DX695" s="76"/>
      <c r="DY695" s="76"/>
      <c r="DZ695" s="76"/>
      <c r="EA695" s="76"/>
      <c r="EB695" s="76"/>
      <c r="EC695" s="76"/>
      <c r="ED695" s="76"/>
      <c r="EE695" s="76"/>
      <c r="EF695" s="76"/>
      <c r="EG695" s="76"/>
      <c r="EH695" s="76"/>
      <c r="EI695" s="76"/>
      <c r="EJ695" s="76"/>
      <c r="EK695" s="76"/>
      <c r="EL695" s="76"/>
      <c r="EM695" s="76"/>
      <c r="EN695" s="76"/>
      <c r="EO695" s="76"/>
      <c r="EP695" s="76"/>
      <c r="EQ695" s="76"/>
      <c r="ER695" s="76"/>
      <c r="ES695" s="76"/>
      <c r="ET695" s="76"/>
      <c r="EU695" s="76"/>
      <c r="EV695" s="76"/>
      <c r="EW695" s="76"/>
      <c r="EX695" s="76"/>
      <c r="EY695" s="76"/>
      <c r="EZ695" s="76"/>
      <c r="FA695" s="76"/>
      <c r="FB695" s="76"/>
      <c r="FC695" s="76"/>
      <c r="FD695" s="76"/>
      <c r="FE695" s="76"/>
      <c r="FF695" s="76"/>
      <c r="FG695" s="76"/>
      <c r="FH695" s="76"/>
      <c r="FI695" s="76"/>
      <c r="FJ695" s="76"/>
      <c r="FK695" s="76"/>
      <c r="FL695" s="76"/>
      <c r="FM695" s="76"/>
      <c r="FN695" s="76"/>
      <c r="FO695" s="76"/>
      <c r="FP695" s="76"/>
      <c r="FQ695" s="76"/>
      <c r="FR695" s="76"/>
      <c r="FS695" s="76"/>
      <c r="FT695" s="76"/>
      <c r="FU695" s="76"/>
      <c r="FV695" s="76"/>
      <c r="FW695" s="76"/>
      <c r="FX695" s="76"/>
      <c r="FY695" s="76"/>
      <c r="FZ695" s="76"/>
      <c r="GA695" s="76"/>
      <c r="GB695" s="76"/>
      <c r="GC695" s="76"/>
      <c r="GD695" s="76"/>
      <c r="GE695" s="76"/>
      <c r="GF695" s="76"/>
      <c r="GG695" s="76"/>
      <c r="GH695" s="76"/>
      <c r="GI695" s="76"/>
      <c r="GJ695" s="76"/>
      <c r="GK695" s="76"/>
      <c r="GL695" s="76"/>
      <c r="GM695" s="76"/>
      <c r="GN695" s="76"/>
      <c r="GO695" s="76"/>
      <c r="GP695" s="76"/>
      <c r="GQ695" s="76"/>
      <c r="GR695" s="76"/>
      <c r="GS695" s="76"/>
      <c r="GT695" s="76"/>
      <c r="GU695" s="76"/>
      <c r="GV695" s="76"/>
      <c r="GW695" s="76"/>
      <c r="GX695" s="76"/>
      <c r="GY695" s="76"/>
      <c r="GZ695" s="76"/>
      <c r="HA695" s="76"/>
      <c r="HB695" s="76"/>
      <c r="HC695" s="76"/>
      <c r="HD695" s="76"/>
      <c r="HE695" s="76"/>
      <c r="HF695" s="76"/>
      <c r="HG695" s="76"/>
      <c r="HH695" s="76"/>
      <c r="HI695" s="76"/>
      <c r="HJ695" s="76"/>
      <c r="HK695" s="76"/>
      <c r="HL695" s="76"/>
      <c r="HM695" s="76"/>
      <c r="HN695" s="76"/>
      <c r="HO695" s="76"/>
      <c r="HP695" s="76"/>
      <c r="HQ695" s="76"/>
      <c r="HR695" s="76"/>
      <c r="HS695" s="76"/>
      <c r="HT695" s="76"/>
      <c r="HU695" s="76"/>
      <c r="HV695" s="76"/>
      <c r="HW695" s="76"/>
      <c r="HX695" s="76"/>
      <c r="HY695" s="76"/>
      <c r="HZ695" s="76"/>
      <c r="IA695" s="76"/>
      <c r="IB695" s="76"/>
      <c r="IC695" s="76"/>
      <c r="ID695" s="76"/>
      <c r="IE695" s="76"/>
      <c r="IF695" s="76"/>
      <c r="IG695" s="76"/>
      <c r="IH695" s="76"/>
      <c r="II695" s="76"/>
      <c r="IJ695" s="76"/>
      <c r="IK695" s="76"/>
    </row>
    <row r="696" spans="1:245" s="125" customFormat="1">
      <c r="A696" s="19"/>
      <c r="B696" s="19"/>
      <c r="C696" s="19"/>
      <c r="D696" s="19"/>
      <c r="E696" s="89"/>
      <c r="F696" s="89"/>
      <c r="G696" s="19"/>
      <c r="H696" s="90"/>
      <c r="I696" s="90"/>
      <c r="J696" s="19"/>
      <c r="K696" s="19"/>
      <c r="L696" s="19"/>
      <c r="M696" s="19"/>
      <c r="N696" s="19"/>
      <c r="O696" s="19"/>
      <c r="P696" s="19"/>
      <c r="Q696" s="19"/>
      <c r="R696" s="141"/>
      <c r="S696" s="141"/>
      <c r="T696" s="141"/>
      <c r="U696" s="141"/>
      <c r="V696" s="141"/>
      <c r="W696" s="141"/>
      <c r="X696" s="141"/>
      <c r="Y696" s="141"/>
      <c r="Z696" s="19"/>
      <c r="AA696" s="602"/>
      <c r="AB696" s="602"/>
      <c r="AC696" s="118"/>
      <c r="AD696" s="118"/>
      <c r="AE696" s="118"/>
      <c r="AF696" s="118"/>
      <c r="AG696" s="118"/>
      <c r="AH696" s="118"/>
      <c r="AI696" s="118"/>
      <c r="AJ696" s="118"/>
      <c r="AK696" s="118"/>
      <c r="AL696" s="118"/>
      <c r="AM696" s="118"/>
      <c r="AN696" s="118"/>
      <c r="AO696" s="118"/>
      <c r="AP696" s="118"/>
      <c r="AQ696" s="118"/>
      <c r="AR696" s="118"/>
      <c r="AS696" s="118"/>
      <c r="AT696" s="118"/>
      <c r="AU696" s="430"/>
      <c r="AV696" s="430"/>
      <c r="AW696" s="118"/>
      <c r="AX696" s="118"/>
      <c r="AY696" s="19"/>
      <c r="AZ696" s="19"/>
      <c r="BA696" s="19"/>
      <c r="BB696" s="19"/>
      <c r="BC696" s="19"/>
      <c r="BQ696" s="12"/>
      <c r="BR696" s="12"/>
      <c r="BS696" s="12"/>
      <c r="BV696" s="76"/>
      <c r="BW696" s="76"/>
      <c r="BX696" s="76"/>
      <c r="BY696" s="76"/>
      <c r="BZ696" s="76"/>
      <c r="CA696" s="76"/>
      <c r="CB696" s="76"/>
      <c r="CC696" s="76"/>
      <c r="CD696" s="76"/>
      <c r="CE696" s="76"/>
      <c r="CF696" s="76"/>
      <c r="CG696" s="76"/>
      <c r="CH696" s="76"/>
      <c r="CI696" s="76"/>
      <c r="CJ696" s="76"/>
      <c r="CK696" s="76"/>
      <c r="CL696" s="76"/>
      <c r="CM696" s="76"/>
      <c r="CN696" s="76"/>
      <c r="CO696" s="76"/>
      <c r="CP696" s="76"/>
      <c r="CQ696" s="76"/>
      <c r="CR696" s="76"/>
      <c r="CS696" s="76"/>
      <c r="CT696" s="76"/>
      <c r="CU696" s="76"/>
      <c r="CV696" s="76"/>
      <c r="CW696" s="76"/>
      <c r="CX696" s="76"/>
      <c r="CY696" s="76"/>
      <c r="CZ696" s="76"/>
      <c r="DA696" s="76"/>
      <c r="DB696" s="76"/>
      <c r="DC696" s="76"/>
      <c r="DD696" s="76"/>
      <c r="DE696" s="76"/>
      <c r="DF696" s="76"/>
      <c r="DG696" s="76"/>
      <c r="DH696" s="76"/>
      <c r="DI696" s="76"/>
      <c r="DJ696" s="76"/>
      <c r="DK696" s="76"/>
      <c r="DL696" s="76"/>
      <c r="DM696" s="76"/>
      <c r="DN696" s="76"/>
      <c r="DO696" s="76"/>
      <c r="DP696" s="76"/>
      <c r="DQ696" s="76"/>
      <c r="DR696" s="76"/>
      <c r="DS696" s="76"/>
      <c r="DT696" s="76"/>
      <c r="DU696" s="76"/>
      <c r="DV696" s="76"/>
      <c r="DW696" s="76"/>
      <c r="DX696" s="76"/>
      <c r="DY696" s="76"/>
      <c r="DZ696" s="76"/>
      <c r="EA696" s="76"/>
      <c r="EB696" s="76"/>
      <c r="EC696" s="76"/>
      <c r="ED696" s="76"/>
      <c r="EE696" s="76"/>
      <c r="EF696" s="76"/>
      <c r="EG696" s="76"/>
      <c r="EH696" s="76"/>
      <c r="EI696" s="76"/>
      <c r="EJ696" s="76"/>
      <c r="EK696" s="76"/>
      <c r="EL696" s="76"/>
      <c r="EM696" s="76"/>
      <c r="EN696" s="76"/>
      <c r="EO696" s="76"/>
      <c r="EP696" s="76"/>
      <c r="EQ696" s="76"/>
      <c r="ER696" s="76"/>
      <c r="ES696" s="76"/>
      <c r="ET696" s="76"/>
      <c r="EU696" s="76"/>
      <c r="EV696" s="76"/>
      <c r="EW696" s="76"/>
      <c r="EX696" s="76"/>
      <c r="EY696" s="76"/>
      <c r="EZ696" s="76"/>
      <c r="FA696" s="76"/>
      <c r="FB696" s="76"/>
      <c r="FC696" s="76"/>
      <c r="FD696" s="76"/>
      <c r="FE696" s="76"/>
      <c r="FF696" s="76"/>
      <c r="FG696" s="76"/>
      <c r="FH696" s="76"/>
      <c r="FI696" s="76"/>
      <c r="FJ696" s="76"/>
      <c r="FK696" s="76"/>
      <c r="FL696" s="76"/>
      <c r="FM696" s="76"/>
      <c r="FN696" s="76"/>
      <c r="FO696" s="76"/>
      <c r="FP696" s="76"/>
      <c r="FQ696" s="76"/>
      <c r="FR696" s="76"/>
      <c r="FS696" s="76"/>
      <c r="FT696" s="76"/>
      <c r="FU696" s="76"/>
      <c r="FV696" s="76"/>
      <c r="FW696" s="76"/>
      <c r="FX696" s="76"/>
      <c r="FY696" s="76"/>
      <c r="FZ696" s="76"/>
      <c r="GA696" s="76"/>
      <c r="GB696" s="76"/>
      <c r="GC696" s="76"/>
      <c r="GD696" s="76"/>
      <c r="GE696" s="76"/>
      <c r="GF696" s="76"/>
      <c r="GG696" s="76"/>
      <c r="GH696" s="76"/>
      <c r="GI696" s="76"/>
      <c r="GJ696" s="76"/>
      <c r="GK696" s="76"/>
      <c r="GL696" s="76"/>
      <c r="GM696" s="76"/>
      <c r="GN696" s="76"/>
      <c r="GO696" s="76"/>
      <c r="GP696" s="76"/>
      <c r="GQ696" s="76"/>
      <c r="GR696" s="76"/>
      <c r="GS696" s="76"/>
      <c r="GT696" s="76"/>
      <c r="GU696" s="76"/>
      <c r="GV696" s="76"/>
      <c r="GW696" s="76"/>
      <c r="GX696" s="76"/>
      <c r="GY696" s="76"/>
      <c r="GZ696" s="76"/>
      <c r="HA696" s="76"/>
      <c r="HB696" s="76"/>
      <c r="HC696" s="76"/>
      <c r="HD696" s="76"/>
      <c r="HE696" s="76"/>
      <c r="HF696" s="76"/>
      <c r="HG696" s="76"/>
      <c r="HH696" s="76"/>
      <c r="HI696" s="76"/>
      <c r="HJ696" s="76"/>
      <c r="HK696" s="76"/>
      <c r="HL696" s="76"/>
      <c r="HM696" s="76"/>
      <c r="HN696" s="76"/>
      <c r="HO696" s="76"/>
      <c r="HP696" s="76"/>
      <c r="HQ696" s="76"/>
      <c r="HR696" s="76"/>
      <c r="HS696" s="76"/>
      <c r="HT696" s="76"/>
      <c r="HU696" s="76"/>
      <c r="HV696" s="76"/>
      <c r="HW696" s="76"/>
      <c r="HX696" s="76"/>
      <c r="HY696" s="76"/>
      <c r="HZ696" s="76"/>
      <c r="IA696" s="76"/>
      <c r="IB696" s="76"/>
      <c r="IC696" s="76"/>
      <c r="ID696" s="76"/>
      <c r="IE696" s="76"/>
      <c r="IF696" s="76"/>
      <c r="IG696" s="76"/>
      <c r="IH696" s="76"/>
      <c r="II696" s="76"/>
      <c r="IJ696" s="76"/>
      <c r="IK696" s="76"/>
    </row>
    <row r="697" spans="1:245" s="125" customFormat="1">
      <c r="A697" s="19"/>
      <c r="B697" s="19"/>
      <c r="C697" s="19"/>
      <c r="D697" s="19"/>
      <c r="E697" s="89"/>
      <c r="F697" s="89"/>
      <c r="G697" s="19"/>
      <c r="H697" s="90"/>
      <c r="I697" s="90"/>
      <c r="J697" s="19"/>
      <c r="K697" s="19"/>
      <c r="L697" s="19"/>
      <c r="M697" s="19"/>
      <c r="N697" s="19"/>
      <c r="O697" s="19"/>
      <c r="P697" s="19"/>
      <c r="Q697" s="19"/>
      <c r="R697" s="141"/>
      <c r="S697" s="141"/>
      <c r="T697" s="141"/>
      <c r="U697" s="141"/>
      <c r="V697" s="141"/>
      <c r="W697" s="141"/>
      <c r="X697" s="141"/>
      <c r="Y697" s="141"/>
      <c r="Z697" s="19"/>
      <c r="AA697" s="430"/>
      <c r="AB697" s="430"/>
      <c r="AC697" s="118"/>
      <c r="AD697" s="118"/>
      <c r="AE697" s="118"/>
      <c r="AF697" s="118"/>
      <c r="AG697" s="118"/>
      <c r="AH697" s="118"/>
      <c r="AI697" s="118"/>
      <c r="AJ697" s="118"/>
      <c r="AK697" s="118"/>
      <c r="AL697" s="118"/>
      <c r="AM697" s="118"/>
      <c r="AN697" s="118"/>
      <c r="AO697" s="118"/>
      <c r="AP697" s="118"/>
      <c r="AQ697" s="118"/>
      <c r="AR697" s="118"/>
      <c r="AS697" s="118"/>
      <c r="AT697" s="118"/>
      <c r="AU697" s="601"/>
      <c r="AV697" s="601"/>
      <c r="AW697" s="118"/>
      <c r="AX697" s="118"/>
      <c r="AY697" s="19"/>
      <c r="AZ697" s="19"/>
      <c r="BA697" s="19"/>
      <c r="BB697" s="19"/>
      <c r="BC697" s="19"/>
      <c r="BQ697" s="12"/>
      <c r="BR697" s="12"/>
      <c r="BS697" s="12"/>
      <c r="BV697" s="76"/>
      <c r="BW697" s="76"/>
      <c r="BX697" s="76"/>
      <c r="BY697" s="76"/>
      <c r="BZ697" s="76"/>
      <c r="CA697" s="76"/>
      <c r="CB697" s="76"/>
      <c r="CC697" s="76"/>
      <c r="CD697" s="76"/>
      <c r="CE697" s="76"/>
      <c r="CF697" s="76"/>
      <c r="CG697" s="76"/>
      <c r="CH697" s="76"/>
      <c r="CI697" s="76"/>
      <c r="CJ697" s="76"/>
      <c r="CK697" s="76"/>
      <c r="CL697" s="76"/>
      <c r="CM697" s="76"/>
      <c r="CN697" s="76"/>
      <c r="CO697" s="76"/>
      <c r="CP697" s="76"/>
      <c r="CQ697" s="76"/>
      <c r="CR697" s="76"/>
      <c r="CS697" s="76"/>
      <c r="CT697" s="76"/>
      <c r="CU697" s="76"/>
      <c r="CV697" s="76"/>
      <c r="CW697" s="76"/>
      <c r="CX697" s="76"/>
      <c r="CY697" s="76"/>
      <c r="CZ697" s="76"/>
      <c r="DA697" s="76"/>
      <c r="DB697" s="76"/>
      <c r="DC697" s="76"/>
      <c r="DD697" s="76"/>
      <c r="DE697" s="76"/>
      <c r="DF697" s="76"/>
      <c r="DG697" s="76"/>
      <c r="DH697" s="76"/>
      <c r="DI697" s="76"/>
      <c r="DJ697" s="76"/>
      <c r="DK697" s="76"/>
      <c r="DL697" s="76"/>
      <c r="DM697" s="76"/>
      <c r="DN697" s="76"/>
      <c r="DO697" s="76"/>
      <c r="DP697" s="76"/>
      <c r="DQ697" s="76"/>
      <c r="DR697" s="76"/>
      <c r="DS697" s="76"/>
      <c r="DT697" s="76"/>
      <c r="DU697" s="76"/>
      <c r="DV697" s="76"/>
      <c r="DW697" s="76"/>
      <c r="DX697" s="76"/>
      <c r="DY697" s="76"/>
      <c r="DZ697" s="76"/>
      <c r="EA697" s="76"/>
      <c r="EB697" s="76"/>
      <c r="EC697" s="76"/>
      <c r="ED697" s="76"/>
      <c r="EE697" s="76"/>
      <c r="EF697" s="76"/>
      <c r="EG697" s="76"/>
      <c r="EH697" s="76"/>
      <c r="EI697" s="76"/>
      <c r="EJ697" s="76"/>
      <c r="EK697" s="76"/>
      <c r="EL697" s="76"/>
      <c r="EM697" s="76"/>
      <c r="EN697" s="76"/>
      <c r="EO697" s="76"/>
      <c r="EP697" s="76"/>
      <c r="EQ697" s="76"/>
      <c r="ER697" s="76"/>
      <c r="ES697" s="76"/>
      <c r="ET697" s="76"/>
      <c r="EU697" s="76"/>
      <c r="EV697" s="76"/>
      <c r="EW697" s="76"/>
      <c r="EX697" s="76"/>
      <c r="EY697" s="76"/>
      <c r="EZ697" s="76"/>
      <c r="FA697" s="76"/>
      <c r="FB697" s="76"/>
      <c r="FC697" s="76"/>
      <c r="FD697" s="76"/>
      <c r="FE697" s="76"/>
      <c r="FF697" s="76"/>
      <c r="FG697" s="76"/>
      <c r="FH697" s="76"/>
      <c r="FI697" s="76"/>
      <c r="FJ697" s="76"/>
      <c r="FK697" s="76"/>
      <c r="FL697" s="76"/>
      <c r="FM697" s="76"/>
      <c r="FN697" s="76"/>
      <c r="FO697" s="76"/>
      <c r="FP697" s="76"/>
      <c r="FQ697" s="76"/>
      <c r="FR697" s="76"/>
      <c r="FS697" s="76"/>
      <c r="FT697" s="76"/>
      <c r="FU697" s="76"/>
      <c r="FV697" s="76"/>
      <c r="FW697" s="76"/>
      <c r="FX697" s="76"/>
      <c r="FY697" s="76"/>
      <c r="FZ697" s="76"/>
      <c r="GA697" s="76"/>
      <c r="GB697" s="76"/>
      <c r="GC697" s="76"/>
      <c r="GD697" s="76"/>
      <c r="GE697" s="76"/>
      <c r="GF697" s="76"/>
      <c r="GG697" s="76"/>
      <c r="GH697" s="76"/>
      <c r="GI697" s="76"/>
      <c r="GJ697" s="76"/>
      <c r="GK697" s="76"/>
      <c r="GL697" s="76"/>
      <c r="GM697" s="76"/>
      <c r="GN697" s="76"/>
      <c r="GO697" s="76"/>
      <c r="GP697" s="76"/>
      <c r="GQ697" s="76"/>
      <c r="GR697" s="76"/>
      <c r="GS697" s="76"/>
      <c r="GT697" s="76"/>
      <c r="GU697" s="76"/>
      <c r="GV697" s="76"/>
      <c r="GW697" s="76"/>
      <c r="GX697" s="76"/>
      <c r="GY697" s="76"/>
      <c r="GZ697" s="76"/>
      <c r="HA697" s="76"/>
      <c r="HB697" s="76"/>
      <c r="HC697" s="76"/>
      <c r="HD697" s="76"/>
      <c r="HE697" s="76"/>
      <c r="HF697" s="76"/>
      <c r="HG697" s="76"/>
      <c r="HH697" s="76"/>
      <c r="HI697" s="76"/>
      <c r="HJ697" s="76"/>
      <c r="HK697" s="76"/>
      <c r="HL697" s="76"/>
      <c r="HM697" s="76"/>
      <c r="HN697" s="76"/>
      <c r="HO697" s="76"/>
      <c r="HP697" s="76"/>
      <c r="HQ697" s="76"/>
      <c r="HR697" s="76"/>
      <c r="HS697" s="76"/>
      <c r="HT697" s="76"/>
      <c r="HU697" s="76"/>
      <c r="HV697" s="76"/>
      <c r="HW697" s="76"/>
      <c r="HX697" s="76"/>
      <c r="HY697" s="76"/>
      <c r="HZ697" s="76"/>
      <c r="IA697" s="76"/>
      <c r="IB697" s="76"/>
      <c r="IC697" s="76"/>
      <c r="ID697" s="76"/>
      <c r="IE697" s="76"/>
      <c r="IF697" s="76"/>
      <c r="IG697" s="76"/>
      <c r="IH697" s="76"/>
      <c r="II697" s="76"/>
      <c r="IJ697" s="76"/>
      <c r="IK697" s="76"/>
    </row>
    <row r="698" spans="1:245" s="125" customFormat="1">
      <c r="A698" s="19"/>
      <c r="B698" s="19"/>
      <c r="C698" s="19"/>
      <c r="D698" s="19"/>
      <c r="E698" s="89"/>
      <c r="F698" s="89"/>
      <c r="G698" s="19"/>
      <c r="H698" s="90"/>
      <c r="I698" s="90"/>
      <c r="J698" s="19"/>
      <c r="K698" s="19"/>
      <c r="L698" s="19"/>
      <c r="M698" s="19"/>
      <c r="N698" s="19"/>
      <c r="O698" s="19"/>
      <c r="P698" s="19"/>
      <c r="Q698" s="19"/>
      <c r="R698" s="141"/>
      <c r="S698" s="141"/>
      <c r="T698" s="141"/>
      <c r="U698" s="141"/>
      <c r="V698" s="141"/>
      <c r="W698" s="141"/>
      <c r="X698" s="141"/>
      <c r="Y698" s="141"/>
      <c r="Z698" s="19"/>
      <c r="AA698" s="430"/>
      <c r="AB698" s="430"/>
      <c r="AC698" s="118"/>
      <c r="AD698" s="118"/>
      <c r="AE698" s="118"/>
      <c r="AF698" s="118"/>
      <c r="AG698" s="118"/>
      <c r="AH698" s="118"/>
      <c r="AI698" s="118"/>
      <c r="AJ698" s="118"/>
      <c r="AK698" s="118"/>
      <c r="AL698" s="118"/>
      <c r="AM698" s="118"/>
      <c r="AN698" s="118"/>
      <c r="AO698" s="118"/>
      <c r="AP698" s="118"/>
      <c r="AQ698" s="118"/>
      <c r="AR698" s="118"/>
      <c r="AS698" s="118"/>
      <c r="AT698" s="118"/>
      <c r="AU698" s="601"/>
      <c r="AV698" s="601"/>
      <c r="AW698" s="118"/>
      <c r="AX698" s="118"/>
      <c r="AY698" s="19"/>
      <c r="AZ698" s="19"/>
      <c r="BA698" s="19"/>
      <c r="BB698" s="19"/>
      <c r="BC698" s="19"/>
      <c r="BQ698" s="12"/>
      <c r="BR698" s="12"/>
      <c r="BS698" s="12"/>
      <c r="BV698" s="76"/>
      <c r="BW698" s="76"/>
      <c r="BX698" s="76"/>
      <c r="BY698" s="76"/>
      <c r="BZ698" s="76"/>
      <c r="CA698" s="76"/>
      <c r="CB698" s="76"/>
      <c r="CC698" s="76"/>
      <c r="CD698" s="76"/>
      <c r="CE698" s="76"/>
      <c r="CF698" s="76"/>
      <c r="CG698" s="76"/>
      <c r="CH698" s="76"/>
      <c r="CI698" s="76"/>
      <c r="CJ698" s="76"/>
      <c r="CK698" s="76"/>
      <c r="CL698" s="76"/>
      <c r="CM698" s="76"/>
      <c r="CN698" s="76"/>
      <c r="CO698" s="76"/>
      <c r="CP698" s="76"/>
      <c r="CQ698" s="76"/>
      <c r="CR698" s="76"/>
      <c r="CS698" s="76"/>
      <c r="CT698" s="76"/>
      <c r="CU698" s="76"/>
      <c r="CV698" s="76"/>
      <c r="CW698" s="76"/>
      <c r="CX698" s="76"/>
      <c r="CY698" s="76"/>
      <c r="CZ698" s="76"/>
      <c r="DA698" s="76"/>
      <c r="DB698" s="76"/>
      <c r="DC698" s="76"/>
      <c r="DD698" s="76"/>
      <c r="DE698" s="76"/>
      <c r="DF698" s="76"/>
      <c r="DG698" s="76"/>
      <c r="DH698" s="76"/>
      <c r="DI698" s="76"/>
      <c r="DJ698" s="76"/>
      <c r="DK698" s="76"/>
      <c r="DL698" s="76"/>
      <c r="DM698" s="76"/>
      <c r="DN698" s="76"/>
      <c r="DO698" s="76"/>
      <c r="DP698" s="76"/>
      <c r="DQ698" s="76"/>
      <c r="DR698" s="76"/>
      <c r="DS698" s="76"/>
      <c r="DT698" s="76"/>
      <c r="DU698" s="76"/>
      <c r="DV698" s="76"/>
      <c r="DW698" s="76"/>
      <c r="DX698" s="76"/>
      <c r="DY698" s="76"/>
      <c r="DZ698" s="76"/>
      <c r="EA698" s="76"/>
      <c r="EB698" s="76"/>
      <c r="EC698" s="76"/>
      <c r="ED698" s="76"/>
      <c r="EE698" s="76"/>
      <c r="EF698" s="76"/>
      <c r="EG698" s="76"/>
      <c r="EH698" s="76"/>
      <c r="EI698" s="76"/>
      <c r="EJ698" s="76"/>
      <c r="EK698" s="76"/>
      <c r="EL698" s="76"/>
      <c r="EM698" s="76"/>
      <c r="EN698" s="76"/>
      <c r="EO698" s="76"/>
      <c r="EP698" s="76"/>
      <c r="EQ698" s="76"/>
      <c r="ER698" s="76"/>
      <c r="ES698" s="76"/>
      <c r="ET698" s="76"/>
      <c r="EU698" s="76"/>
      <c r="EV698" s="76"/>
      <c r="EW698" s="76"/>
      <c r="EX698" s="76"/>
      <c r="EY698" s="76"/>
      <c r="EZ698" s="76"/>
      <c r="FA698" s="76"/>
      <c r="FB698" s="76"/>
      <c r="FC698" s="76"/>
      <c r="FD698" s="76"/>
      <c r="FE698" s="76"/>
      <c r="FF698" s="76"/>
      <c r="FG698" s="76"/>
      <c r="FH698" s="76"/>
      <c r="FI698" s="76"/>
      <c r="FJ698" s="76"/>
      <c r="FK698" s="76"/>
      <c r="FL698" s="76"/>
      <c r="FM698" s="76"/>
      <c r="FN698" s="76"/>
      <c r="FO698" s="76"/>
      <c r="FP698" s="76"/>
      <c r="FQ698" s="76"/>
      <c r="FR698" s="76"/>
      <c r="FS698" s="76"/>
      <c r="FT698" s="76"/>
      <c r="FU698" s="76"/>
      <c r="FV698" s="76"/>
      <c r="FW698" s="76"/>
      <c r="FX698" s="76"/>
      <c r="FY698" s="76"/>
      <c r="FZ698" s="76"/>
      <c r="GA698" s="76"/>
      <c r="GB698" s="76"/>
      <c r="GC698" s="76"/>
      <c r="GD698" s="76"/>
      <c r="GE698" s="76"/>
      <c r="GF698" s="76"/>
      <c r="GG698" s="76"/>
      <c r="GH698" s="76"/>
      <c r="GI698" s="76"/>
      <c r="GJ698" s="76"/>
      <c r="GK698" s="76"/>
      <c r="GL698" s="76"/>
      <c r="GM698" s="76"/>
      <c r="GN698" s="76"/>
      <c r="GO698" s="76"/>
      <c r="GP698" s="76"/>
      <c r="GQ698" s="76"/>
      <c r="GR698" s="76"/>
      <c r="GS698" s="76"/>
      <c r="GT698" s="76"/>
      <c r="GU698" s="76"/>
      <c r="GV698" s="76"/>
      <c r="GW698" s="76"/>
      <c r="GX698" s="76"/>
      <c r="GY698" s="76"/>
      <c r="GZ698" s="76"/>
      <c r="HA698" s="76"/>
      <c r="HB698" s="76"/>
      <c r="HC698" s="76"/>
      <c r="HD698" s="76"/>
      <c r="HE698" s="76"/>
      <c r="HF698" s="76"/>
      <c r="HG698" s="76"/>
      <c r="HH698" s="76"/>
      <c r="HI698" s="76"/>
      <c r="HJ698" s="76"/>
      <c r="HK698" s="76"/>
      <c r="HL698" s="76"/>
      <c r="HM698" s="76"/>
      <c r="HN698" s="76"/>
      <c r="HO698" s="76"/>
      <c r="HP698" s="76"/>
      <c r="HQ698" s="76"/>
      <c r="HR698" s="76"/>
      <c r="HS698" s="76"/>
      <c r="HT698" s="76"/>
      <c r="HU698" s="76"/>
      <c r="HV698" s="76"/>
      <c r="HW698" s="76"/>
      <c r="HX698" s="76"/>
      <c r="HY698" s="76"/>
      <c r="HZ698" s="76"/>
      <c r="IA698" s="76"/>
      <c r="IB698" s="76"/>
      <c r="IC698" s="76"/>
      <c r="ID698" s="76"/>
      <c r="IE698" s="76"/>
      <c r="IF698" s="76"/>
      <c r="IG698" s="76"/>
      <c r="IH698" s="76"/>
      <c r="II698" s="76"/>
      <c r="IJ698" s="76"/>
      <c r="IK698" s="76"/>
    </row>
    <row r="699" spans="1:245" s="125" customFormat="1">
      <c r="A699" s="19"/>
      <c r="B699" s="19"/>
      <c r="C699" s="19"/>
      <c r="D699" s="19"/>
      <c r="E699" s="89"/>
      <c r="F699" s="89"/>
      <c r="G699" s="19"/>
      <c r="H699" s="90"/>
      <c r="I699" s="90"/>
      <c r="J699" s="19"/>
      <c r="K699" s="19"/>
      <c r="L699" s="19"/>
      <c r="M699" s="19"/>
      <c r="N699" s="19"/>
      <c r="O699" s="19"/>
      <c r="P699" s="19"/>
      <c r="Q699" s="19"/>
      <c r="R699" s="141"/>
      <c r="S699" s="141"/>
      <c r="T699" s="141"/>
      <c r="U699" s="141"/>
      <c r="V699" s="141"/>
      <c r="W699" s="141"/>
      <c r="X699" s="141"/>
      <c r="Y699" s="141"/>
      <c r="Z699" s="19"/>
      <c r="AA699" s="430"/>
      <c r="AB699" s="430"/>
      <c r="AC699" s="118"/>
      <c r="AD699" s="118"/>
      <c r="AE699" s="118"/>
      <c r="AF699" s="118"/>
      <c r="AG699" s="118"/>
      <c r="AH699" s="118"/>
      <c r="AI699" s="118"/>
      <c r="AJ699" s="118"/>
      <c r="AK699" s="118"/>
      <c r="AL699" s="118"/>
      <c r="AM699" s="118"/>
      <c r="AN699" s="118"/>
      <c r="AO699" s="118"/>
      <c r="AP699" s="118"/>
      <c r="AQ699" s="118"/>
      <c r="AR699" s="118"/>
      <c r="AS699" s="118"/>
      <c r="AT699" s="118"/>
      <c r="AU699" s="601"/>
      <c r="AV699" s="601"/>
      <c r="AW699" s="118"/>
      <c r="AX699" s="118"/>
      <c r="AY699" s="19"/>
      <c r="AZ699" s="19"/>
      <c r="BA699" s="19"/>
      <c r="BB699" s="19"/>
      <c r="BC699" s="19"/>
      <c r="BQ699" s="12"/>
      <c r="BR699" s="12"/>
      <c r="BS699" s="12"/>
      <c r="BV699" s="76"/>
      <c r="BW699" s="76"/>
      <c r="BX699" s="76"/>
      <c r="BY699" s="76"/>
      <c r="BZ699" s="76"/>
      <c r="CA699" s="76"/>
      <c r="CB699" s="76"/>
      <c r="CC699" s="76"/>
      <c r="CD699" s="76"/>
      <c r="CE699" s="76"/>
      <c r="CF699" s="76"/>
      <c r="CG699" s="76"/>
      <c r="CH699" s="76"/>
      <c r="CI699" s="76"/>
      <c r="CJ699" s="76"/>
      <c r="CK699" s="76"/>
      <c r="CL699" s="76"/>
      <c r="CM699" s="76"/>
      <c r="CN699" s="76"/>
      <c r="CO699" s="76"/>
      <c r="CP699" s="76"/>
      <c r="CQ699" s="76"/>
      <c r="CR699" s="76"/>
      <c r="CS699" s="76"/>
      <c r="CT699" s="76"/>
      <c r="CU699" s="76"/>
      <c r="CV699" s="76"/>
      <c r="CW699" s="76"/>
      <c r="CX699" s="76"/>
      <c r="CY699" s="76"/>
      <c r="CZ699" s="76"/>
      <c r="DA699" s="76"/>
      <c r="DB699" s="76"/>
      <c r="DC699" s="76"/>
      <c r="DD699" s="76"/>
      <c r="DE699" s="76"/>
      <c r="DF699" s="76"/>
      <c r="DG699" s="76"/>
      <c r="DH699" s="76"/>
      <c r="DI699" s="76"/>
      <c r="DJ699" s="76"/>
      <c r="DK699" s="76"/>
      <c r="DL699" s="76"/>
      <c r="DM699" s="76"/>
      <c r="DN699" s="76"/>
      <c r="DO699" s="76"/>
      <c r="DP699" s="76"/>
      <c r="DQ699" s="76"/>
      <c r="DR699" s="76"/>
      <c r="DS699" s="76"/>
      <c r="DT699" s="76"/>
      <c r="DU699" s="76"/>
      <c r="DV699" s="76"/>
      <c r="DW699" s="76"/>
      <c r="DX699" s="76"/>
      <c r="DY699" s="76"/>
      <c r="DZ699" s="76"/>
      <c r="EA699" s="76"/>
      <c r="EB699" s="76"/>
      <c r="EC699" s="76"/>
      <c r="ED699" s="76"/>
      <c r="EE699" s="76"/>
      <c r="EF699" s="76"/>
      <c r="EG699" s="76"/>
      <c r="EH699" s="76"/>
      <c r="EI699" s="76"/>
      <c r="EJ699" s="76"/>
      <c r="EK699" s="76"/>
      <c r="EL699" s="76"/>
      <c r="EM699" s="76"/>
      <c r="EN699" s="76"/>
      <c r="EO699" s="76"/>
      <c r="EP699" s="76"/>
      <c r="EQ699" s="76"/>
      <c r="ER699" s="76"/>
      <c r="ES699" s="76"/>
      <c r="ET699" s="76"/>
      <c r="EU699" s="76"/>
      <c r="EV699" s="76"/>
      <c r="EW699" s="76"/>
      <c r="EX699" s="76"/>
      <c r="EY699" s="76"/>
      <c r="EZ699" s="76"/>
      <c r="FA699" s="76"/>
      <c r="FB699" s="76"/>
      <c r="FC699" s="76"/>
      <c r="FD699" s="76"/>
      <c r="FE699" s="76"/>
      <c r="FF699" s="76"/>
      <c r="FG699" s="76"/>
      <c r="FH699" s="76"/>
      <c r="FI699" s="76"/>
      <c r="FJ699" s="76"/>
      <c r="FK699" s="76"/>
      <c r="FL699" s="76"/>
      <c r="FM699" s="76"/>
      <c r="FN699" s="76"/>
      <c r="FO699" s="76"/>
      <c r="FP699" s="76"/>
      <c r="FQ699" s="76"/>
      <c r="FR699" s="76"/>
      <c r="FS699" s="76"/>
      <c r="FT699" s="76"/>
      <c r="FU699" s="76"/>
      <c r="FV699" s="76"/>
      <c r="FW699" s="76"/>
      <c r="FX699" s="76"/>
      <c r="FY699" s="76"/>
      <c r="FZ699" s="76"/>
      <c r="GA699" s="76"/>
      <c r="GB699" s="76"/>
      <c r="GC699" s="76"/>
      <c r="GD699" s="76"/>
      <c r="GE699" s="76"/>
      <c r="GF699" s="76"/>
      <c r="GG699" s="76"/>
      <c r="GH699" s="76"/>
      <c r="GI699" s="76"/>
      <c r="GJ699" s="76"/>
      <c r="GK699" s="76"/>
      <c r="GL699" s="76"/>
      <c r="GM699" s="76"/>
      <c r="GN699" s="76"/>
      <c r="GO699" s="76"/>
      <c r="GP699" s="76"/>
      <c r="GQ699" s="76"/>
      <c r="GR699" s="76"/>
      <c r="GS699" s="76"/>
      <c r="GT699" s="76"/>
      <c r="GU699" s="76"/>
      <c r="GV699" s="76"/>
      <c r="GW699" s="76"/>
      <c r="GX699" s="76"/>
      <c r="GY699" s="76"/>
      <c r="GZ699" s="76"/>
      <c r="HA699" s="76"/>
      <c r="HB699" s="76"/>
      <c r="HC699" s="76"/>
      <c r="HD699" s="76"/>
      <c r="HE699" s="76"/>
      <c r="HF699" s="76"/>
      <c r="HG699" s="76"/>
      <c r="HH699" s="76"/>
      <c r="HI699" s="76"/>
      <c r="HJ699" s="76"/>
      <c r="HK699" s="76"/>
      <c r="HL699" s="76"/>
      <c r="HM699" s="76"/>
      <c r="HN699" s="76"/>
      <c r="HO699" s="76"/>
      <c r="HP699" s="76"/>
      <c r="HQ699" s="76"/>
      <c r="HR699" s="76"/>
      <c r="HS699" s="76"/>
      <c r="HT699" s="76"/>
      <c r="HU699" s="76"/>
      <c r="HV699" s="76"/>
      <c r="HW699" s="76"/>
      <c r="HX699" s="76"/>
      <c r="HY699" s="76"/>
      <c r="HZ699" s="76"/>
      <c r="IA699" s="76"/>
      <c r="IB699" s="76"/>
      <c r="IC699" s="76"/>
      <c r="ID699" s="76"/>
      <c r="IE699" s="76"/>
      <c r="IF699" s="76"/>
      <c r="IG699" s="76"/>
      <c r="IH699" s="76"/>
      <c r="II699" s="76"/>
      <c r="IJ699" s="76"/>
      <c r="IK699" s="76"/>
    </row>
    <row r="700" spans="1:245" s="125" customFormat="1">
      <c r="A700" s="19"/>
      <c r="B700" s="19"/>
      <c r="C700" s="19"/>
      <c r="D700" s="19"/>
      <c r="E700" s="89"/>
      <c r="F700" s="89"/>
      <c r="G700" s="19"/>
      <c r="H700" s="90"/>
      <c r="I700" s="90"/>
      <c r="J700" s="19"/>
      <c r="K700" s="19"/>
      <c r="L700" s="19"/>
      <c r="M700" s="19"/>
      <c r="N700" s="19"/>
      <c r="O700" s="19"/>
      <c r="P700" s="19"/>
      <c r="Q700" s="19"/>
      <c r="R700" s="141"/>
      <c r="S700" s="141"/>
      <c r="T700" s="141"/>
      <c r="U700" s="141"/>
      <c r="V700" s="141"/>
      <c r="W700" s="141"/>
      <c r="X700" s="141"/>
      <c r="Y700" s="141"/>
      <c r="Z700" s="19"/>
      <c r="AA700" s="430"/>
      <c r="AB700" s="430"/>
      <c r="AC700" s="118"/>
      <c r="AD700" s="118"/>
      <c r="AE700" s="118"/>
      <c r="AF700" s="118"/>
      <c r="AG700" s="118"/>
      <c r="AH700" s="118"/>
      <c r="AI700" s="118"/>
      <c r="AJ700" s="118"/>
      <c r="AK700" s="118"/>
      <c r="AL700" s="118"/>
      <c r="AM700" s="118"/>
      <c r="AN700" s="118"/>
      <c r="AO700" s="118"/>
      <c r="AP700" s="118"/>
      <c r="AQ700" s="118"/>
      <c r="AR700" s="118"/>
      <c r="AS700" s="118"/>
      <c r="AT700" s="118"/>
      <c r="AU700" s="601"/>
      <c r="AV700" s="601"/>
      <c r="AW700" s="118"/>
      <c r="AX700" s="118"/>
      <c r="AY700" s="19"/>
      <c r="AZ700" s="19"/>
      <c r="BA700" s="19"/>
      <c r="BB700" s="19"/>
      <c r="BC700" s="19"/>
      <c r="BQ700" s="12"/>
      <c r="BR700" s="12"/>
      <c r="BS700" s="12"/>
      <c r="BV700" s="76"/>
      <c r="BW700" s="76"/>
      <c r="BX700" s="76"/>
      <c r="BY700" s="76"/>
      <c r="BZ700" s="76"/>
      <c r="CA700" s="76"/>
      <c r="CB700" s="76"/>
      <c r="CC700" s="76"/>
      <c r="CD700" s="76"/>
      <c r="CE700" s="76"/>
      <c r="CF700" s="76"/>
      <c r="CG700" s="76"/>
      <c r="CH700" s="76"/>
      <c r="CI700" s="76"/>
      <c r="CJ700" s="76"/>
      <c r="CK700" s="76"/>
      <c r="CL700" s="76"/>
      <c r="CM700" s="76"/>
      <c r="CN700" s="76"/>
      <c r="CO700" s="76"/>
      <c r="CP700" s="76"/>
      <c r="CQ700" s="76"/>
      <c r="CR700" s="76"/>
      <c r="CS700" s="76"/>
      <c r="CT700" s="76"/>
      <c r="CU700" s="76"/>
      <c r="CV700" s="76"/>
      <c r="CW700" s="76"/>
      <c r="CX700" s="76"/>
      <c r="CY700" s="76"/>
      <c r="CZ700" s="76"/>
      <c r="DA700" s="76"/>
      <c r="DB700" s="76"/>
      <c r="DC700" s="76"/>
      <c r="DD700" s="76"/>
      <c r="DE700" s="76"/>
      <c r="DF700" s="76"/>
      <c r="DG700" s="76"/>
      <c r="DH700" s="76"/>
      <c r="DI700" s="76"/>
      <c r="DJ700" s="76"/>
      <c r="DK700" s="76"/>
      <c r="DL700" s="76"/>
      <c r="DM700" s="76"/>
      <c r="DN700" s="76"/>
      <c r="DO700" s="76"/>
      <c r="DP700" s="76"/>
      <c r="DQ700" s="76"/>
      <c r="DR700" s="76"/>
      <c r="DS700" s="76"/>
      <c r="DT700" s="76"/>
      <c r="DU700" s="76"/>
      <c r="DV700" s="76"/>
      <c r="DW700" s="76"/>
      <c r="DX700" s="76"/>
      <c r="DY700" s="76"/>
      <c r="DZ700" s="76"/>
      <c r="EA700" s="76"/>
      <c r="EB700" s="76"/>
      <c r="EC700" s="76"/>
      <c r="ED700" s="76"/>
      <c r="EE700" s="76"/>
      <c r="EF700" s="76"/>
      <c r="EG700" s="76"/>
      <c r="EH700" s="76"/>
      <c r="EI700" s="76"/>
      <c r="EJ700" s="76"/>
      <c r="EK700" s="76"/>
      <c r="EL700" s="76"/>
      <c r="EM700" s="76"/>
      <c r="EN700" s="76"/>
      <c r="EO700" s="76"/>
      <c r="EP700" s="76"/>
      <c r="EQ700" s="76"/>
      <c r="ER700" s="76"/>
      <c r="ES700" s="76"/>
      <c r="ET700" s="76"/>
      <c r="EU700" s="76"/>
      <c r="EV700" s="76"/>
      <c r="EW700" s="76"/>
      <c r="EX700" s="76"/>
      <c r="EY700" s="76"/>
      <c r="EZ700" s="76"/>
      <c r="FA700" s="76"/>
      <c r="FB700" s="76"/>
      <c r="FC700" s="76"/>
      <c r="FD700" s="76"/>
      <c r="FE700" s="76"/>
      <c r="FF700" s="76"/>
      <c r="FG700" s="76"/>
      <c r="FH700" s="76"/>
      <c r="FI700" s="76"/>
      <c r="FJ700" s="76"/>
      <c r="FK700" s="76"/>
      <c r="FL700" s="76"/>
      <c r="FM700" s="76"/>
      <c r="FN700" s="76"/>
      <c r="FO700" s="76"/>
      <c r="FP700" s="76"/>
      <c r="FQ700" s="76"/>
      <c r="FR700" s="76"/>
      <c r="FS700" s="76"/>
      <c r="FT700" s="76"/>
      <c r="FU700" s="76"/>
      <c r="FV700" s="76"/>
      <c r="FW700" s="76"/>
      <c r="FX700" s="76"/>
      <c r="FY700" s="76"/>
      <c r="FZ700" s="76"/>
      <c r="GA700" s="76"/>
      <c r="GB700" s="76"/>
      <c r="GC700" s="76"/>
      <c r="GD700" s="76"/>
      <c r="GE700" s="76"/>
      <c r="GF700" s="76"/>
      <c r="GG700" s="76"/>
      <c r="GH700" s="76"/>
      <c r="GI700" s="76"/>
      <c r="GJ700" s="76"/>
      <c r="GK700" s="76"/>
      <c r="GL700" s="76"/>
      <c r="GM700" s="76"/>
      <c r="GN700" s="76"/>
      <c r="GO700" s="76"/>
      <c r="GP700" s="76"/>
      <c r="GQ700" s="76"/>
      <c r="GR700" s="76"/>
      <c r="GS700" s="76"/>
      <c r="GT700" s="76"/>
      <c r="GU700" s="76"/>
      <c r="GV700" s="76"/>
      <c r="GW700" s="76"/>
      <c r="GX700" s="76"/>
      <c r="GY700" s="76"/>
      <c r="GZ700" s="76"/>
      <c r="HA700" s="76"/>
      <c r="HB700" s="76"/>
      <c r="HC700" s="76"/>
      <c r="HD700" s="76"/>
      <c r="HE700" s="76"/>
      <c r="HF700" s="76"/>
      <c r="HG700" s="76"/>
      <c r="HH700" s="76"/>
      <c r="HI700" s="76"/>
      <c r="HJ700" s="76"/>
      <c r="HK700" s="76"/>
      <c r="HL700" s="76"/>
      <c r="HM700" s="76"/>
      <c r="HN700" s="76"/>
      <c r="HO700" s="76"/>
      <c r="HP700" s="76"/>
      <c r="HQ700" s="76"/>
      <c r="HR700" s="76"/>
      <c r="HS700" s="76"/>
      <c r="HT700" s="76"/>
      <c r="HU700" s="76"/>
      <c r="HV700" s="76"/>
      <c r="HW700" s="76"/>
      <c r="HX700" s="76"/>
      <c r="HY700" s="76"/>
      <c r="HZ700" s="76"/>
      <c r="IA700" s="76"/>
      <c r="IB700" s="76"/>
      <c r="IC700" s="76"/>
      <c r="ID700" s="76"/>
      <c r="IE700" s="76"/>
      <c r="IF700" s="76"/>
      <c r="IG700" s="76"/>
      <c r="IH700" s="76"/>
      <c r="II700" s="76"/>
      <c r="IJ700" s="76"/>
      <c r="IK700" s="76"/>
    </row>
    <row r="701" spans="1:245" s="125" customFormat="1">
      <c r="A701" s="19"/>
      <c r="B701" s="19"/>
      <c r="C701" s="19"/>
      <c r="D701" s="19"/>
      <c r="E701" s="89"/>
      <c r="F701" s="89"/>
      <c r="G701" s="19"/>
      <c r="H701" s="90"/>
      <c r="I701" s="90"/>
      <c r="J701" s="19"/>
      <c r="K701" s="19"/>
      <c r="L701" s="19"/>
      <c r="M701" s="19"/>
      <c r="N701" s="19"/>
      <c r="O701" s="19"/>
      <c r="P701" s="19"/>
      <c r="Q701" s="19"/>
      <c r="R701" s="141"/>
      <c r="S701" s="141"/>
      <c r="T701" s="141"/>
      <c r="U701" s="141"/>
      <c r="V701" s="141"/>
      <c r="W701" s="141"/>
      <c r="X701" s="141"/>
      <c r="Y701" s="141"/>
      <c r="Z701" s="19"/>
      <c r="AA701" s="430"/>
      <c r="AB701" s="430"/>
      <c r="AC701" s="118"/>
      <c r="AD701" s="118"/>
      <c r="AE701" s="118"/>
      <c r="AF701" s="118"/>
      <c r="AG701" s="118"/>
      <c r="AH701" s="118"/>
      <c r="AI701" s="118"/>
      <c r="AJ701" s="118"/>
      <c r="AK701" s="118"/>
      <c r="AL701" s="118"/>
      <c r="AM701" s="118"/>
      <c r="AN701" s="118"/>
      <c r="AO701" s="118"/>
      <c r="AP701" s="118"/>
      <c r="AQ701" s="118"/>
      <c r="AR701" s="118"/>
      <c r="AS701" s="118"/>
      <c r="AT701" s="118"/>
      <c r="AU701" s="601"/>
      <c r="AV701" s="601"/>
      <c r="AW701" s="118"/>
      <c r="AX701" s="118"/>
      <c r="AY701" s="19"/>
      <c r="AZ701" s="19"/>
      <c r="BA701" s="19"/>
      <c r="BB701" s="19"/>
      <c r="BC701" s="19"/>
      <c r="BQ701" s="12"/>
      <c r="BR701" s="12"/>
      <c r="BS701" s="12"/>
      <c r="BV701" s="76"/>
      <c r="BW701" s="76"/>
      <c r="BX701" s="76"/>
      <c r="BY701" s="76"/>
      <c r="BZ701" s="76"/>
      <c r="CA701" s="76"/>
      <c r="CB701" s="76"/>
      <c r="CC701" s="76"/>
      <c r="CD701" s="76"/>
      <c r="CE701" s="76"/>
      <c r="CF701" s="76"/>
      <c r="CG701" s="76"/>
      <c r="CH701" s="76"/>
      <c r="CI701" s="76"/>
      <c r="CJ701" s="76"/>
      <c r="CK701" s="76"/>
      <c r="CL701" s="76"/>
      <c r="CM701" s="76"/>
      <c r="CN701" s="76"/>
      <c r="CO701" s="76"/>
      <c r="CP701" s="76"/>
      <c r="CQ701" s="76"/>
      <c r="CR701" s="76"/>
      <c r="CS701" s="76"/>
      <c r="CT701" s="76"/>
      <c r="CU701" s="76"/>
      <c r="CV701" s="76"/>
      <c r="CW701" s="76"/>
      <c r="CX701" s="76"/>
      <c r="CY701" s="76"/>
      <c r="CZ701" s="76"/>
      <c r="DA701" s="76"/>
      <c r="DB701" s="76"/>
      <c r="DC701" s="76"/>
      <c r="DD701" s="76"/>
      <c r="DE701" s="76"/>
      <c r="DF701" s="76"/>
      <c r="DG701" s="76"/>
      <c r="DH701" s="76"/>
      <c r="DI701" s="76"/>
      <c r="DJ701" s="76"/>
      <c r="DK701" s="76"/>
      <c r="DL701" s="76"/>
      <c r="DM701" s="76"/>
      <c r="DN701" s="76"/>
      <c r="DO701" s="76"/>
      <c r="DP701" s="76"/>
      <c r="DQ701" s="76"/>
      <c r="DR701" s="76"/>
      <c r="DS701" s="76"/>
      <c r="DT701" s="76"/>
      <c r="DU701" s="76"/>
      <c r="DV701" s="76"/>
      <c r="DW701" s="76"/>
      <c r="DX701" s="76"/>
      <c r="DY701" s="76"/>
      <c r="DZ701" s="76"/>
      <c r="EA701" s="76"/>
      <c r="EB701" s="76"/>
      <c r="EC701" s="76"/>
      <c r="ED701" s="76"/>
      <c r="EE701" s="76"/>
      <c r="EF701" s="76"/>
      <c r="EG701" s="76"/>
      <c r="EH701" s="76"/>
      <c r="EI701" s="76"/>
      <c r="EJ701" s="76"/>
      <c r="EK701" s="76"/>
      <c r="EL701" s="76"/>
      <c r="EM701" s="76"/>
      <c r="EN701" s="76"/>
      <c r="EO701" s="76"/>
      <c r="EP701" s="76"/>
      <c r="EQ701" s="76"/>
      <c r="ER701" s="76"/>
      <c r="ES701" s="76"/>
      <c r="ET701" s="76"/>
      <c r="EU701" s="76"/>
      <c r="EV701" s="76"/>
      <c r="EW701" s="76"/>
      <c r="EX701" s="76"/>
      <c r="EY701" s="76"/>
      <c r="EZ701" s="76"/>
      <c r="FA701" s="76"/>
      <c r="FB701" s="76"/>
      <c r="FC701" s="76"/>
      <c r="FD701" s="76"/>
      <c r="FE701" s="76"/>
      <c r="FF701" s="76"/>
      <c r="FG701" s="76"/>
      <c r="FH701" s="76"/>
      <c r="FI701" s="76"/>
      <c r="FJ701" s="76"/>
      <c r="FK701" s="76"/>
      <c r="FL701" s="76"/>
      <c r="FM701" s="76"/>
      <c r="FN701" s="76"/>
      <c r="FO701" s="76"/>
      <c r="FP701" s="76"/>
      <c r="FQ701" s="76"/>
      <c r="FR701" s="76"/>
      <c r="FS701" s="76"/>
      <c r="FT701" s="76"/>
      <c r="FU701" s="76"/>
      <c r="FV701" s="76"/>
      <c r="FW701" s="76"/>
      <c r="FX701" s="76"/>
      <c r="FY701" s="76"/>
      <c r="FZ701" s="76"/>
      <c r="GA701" s="76"/>
      <c r="GB701" s="76"/>
      <c r="GC701" s="76"/>
      <c r="GD701" s="76"/>
      <c r="GE701" s="76"/>
      <c r="GF701" s="76"/>
      <c r="GG701" s="76"/>
      <c r="GH701" s="76"/>
      <c r="GI701" s="76"/>
      <c r="GJ701" s="76"/>
      <c r="GK701" s="76"/>
      <c r="GL701" s="76"/>
      <c r="GM701" s="76"/>
      <c r="GN701" s="76"/>
      <c r="GO701" s="76"/>
      <c r="GP701" s="76"/>
      <c r="GQ701" s="76"/>
      <c r="GR701" s="76"/>
      <c r="GS701" s="76"/>
      <c r="GT701" s="76"/>
      <c r="GU701" s="76"/>
      <c r="GV701" s="76"/>
      <c r="GW701" s="76"/>
      <c r="GX701" s="76"/>
      <c r="GY701" s="76"/>
      <c r="GZ701" s="76"/>
      <c r="HA701" s="76"/>
      <c r="HB701" s="76"/>
      <c r="HC701" s="76"/>
      <c r="HD701" s="76"/>
      <c r="HE701" s="76"/>
      <c r="HF701" s="76"/>
      <c r="HG701" s="76"/>
      <c r="HH701" s="76"/>
      <c r="HI701" s="76"/>
      <c r="HJ701" s="76"/>
      <c r="HK701" s="76"/>
      <c r="HL701" s="76"/>
      <c r="HM701" s="76"/>
      <c r="HN701" s="76"/>
      <c r="HO701" s="76"/>
      <c r="HP701" s="76"/>
      <c r="HQ701" s="76"/>
      <c r="HR701" s="76"/>
      <c r="HS701" s="76"/>
      <c r="HT701" s="76"/>
      <c r="HU701" s="76"/>
      <c r="HV701" s="76"/>
      <c r="HW701" s="76"/>
      <c r="HX701" s="76"/>
      <c r="HY701" s="76"/>
      <c r="HZ701" s="76"/>
      <c r="IA701" s="76"/>
      <c r="IB701" s="76"/>
      <c r="IC701" s="76"/>
      <c r="ID701" s="76"/>
      <c r="IE701" s="76"/>
      <c r="IF701" s="76"/>
      <c r="IG701" s="76"/>
      <c r="IH701" s="76"/>
      <c r="II701" s="76"/>
      <c r="IJ701" s="76"/>
      <c r="IK701" s="76"/>
    </row>
    <row r="702" spans="1:245" s="125" customFormat="1">
      <c r="A702" s="19"/>
      <c r="B702" s="19"/>
      <c r="C702" s="19"/>
      <c r="D702" s="19"/>
      <c r="E702" s="89"/>
      <c r="F702" s="89"/>
      <c r="G702" s="19"/>
      <c r="H702" s="90"/>
      <c r="I702" s="90"/>
      <c r="J702" s="19"/>
      <c r="K702" s="19"/>
      <c r="L702" s="19"/>
      <c r="M702" s="19"/>
      <c r="N702" s="19"/>
      <c r="O702" s="19"/>
      <c r="P702" s="19"/>
      <c r="Q702" s="19"/>
      <c r="R702" s="141"/>
      <c r="S702" s="141"/>
      <c r="T702" s="141"/>
      <c r="U702" s="141"/>
      <c r="V702" s="141"/>
      <c r="W702" s="141"/>
      <c r="X702" s="141"/>
      <c r="Y702" s="141"/>
      <c r="Z702" s="19"/>
      <c r="AA702" s="430"/>
      <c r="AB702" s="430"/>
      <c r="AC702" s="118"/>
      <c r="AD702" s="118"/>
      <c r="AE702" s="118"/>
      <c r="AF702" s="118"/>
      <c r="AG702" s="118"/>
      <c r="AH702" s="118"/>
      <c r="AI702" s="118"/>
      <c r="AJ702" s="118"/>
      <c r="AK702" s="118"/>
      <c r="AL702" s="118"/>
      <c r="AM702" s="118"/>
      <c r="AN702" s="118"/>
      <c r="AO702" s="118"/>
      <c r="AP702" s="118"/>
      <c r="AQ702" s="118"/>
      <c r="AR702" s="118"/>
      <c r="AS702" s="118"/>
      <c r="AT702" s="118"/>
      <c r="AU702" s="601"/>
      <c r="AV702" s="601"/>
      <c r="AW702" s="118"/>
      <c r="AX702" s="118"/>
      <c r="AY702" s="19"/>
      <c r="AZ702" s="19"/>
      <c r="BA702" s="19"/>
      <c r="BB702" s="19"/>
      <c r="BC702" s="19"/>
      <c r="BQ702" s="12"/>
      <c r="BR702" s="12"/>
      <c r="BS702" s="12"/>
      <c r="BV702" s="76"/>
      <c r="BW702" s="76"/>
      <c r="BX702" s="76"/>
      <c r="BY702" s="76"/>
      <c r="BZ702" s="76"/>
      <c r="CA702" s="76"/>
      <c r="CB702" s="76"/>
      <c r="CC702" s="76"/>
      <c r="CD702" s="76"/>
      <c r="CE702" s="76"/>
      <c r="CF702" s="76"/>
      <c r="CG702" s="76"/>
      <c r="CH702" s="76"/>
      <c r="CI702" s="76"/>
      <c r="CJ702" s="76"/>
      <c r="CK702" s="76"/>
      <c r="CL702" s="76"/>
      <c r="CM702" s="76"/>
      <c r="CN702" s="76"/>
      <c r="CO702" s="76"/>
      <c r="CP702" s="76"/>
      <c r="CQ702" s="76"/>
      <c r="CR702" s="76"/>
      <c r="CS702" s="76"/>
      <c r="CT702" s="76"/>
      <c r="CU702" s="76"/>
      <c r="CV702" s="76"/>
      <c r="CW702" s="76"/>
      <c r="CX702" s="76"/>
      <c r="CY702" s="76"/>
      <c r="CZ702" s="76"/>
      <c r="DA702" s="76"/>
      <c r="DB702" s="76"/>
      <c r="DC702" s="76"/>
      <c r="DD702" s="76"/>
      <c r="DE702" s="76"/>
      <c r="DF702" s="76"/>
      <c r="DG702" s="76"/>
      <c r="DH702" s="76"/>
      <c r="DI702" s="76"/>
      <c r="DJ702" s="76"/>
      <c r="DK702" s="76"/>
      <c r="DL702" s="76"/>
      <c r="DM702" s="76"/>
      <c r="DN702" s="76"/>
      <c r="DO702" s="76"/>
      <c r="DP702" s="76"/>
      <c r="DQ702" s="76"/>
      <c r="DR702" s="76"/>
      <c r="DS702" s="76"/>
      <c r="DT702" s="76"/>
      <c r="DU702" s="76"/>
      <c r="DV702" s="76"/>
      <c r="DW702" s="76"/>
      <c r="DX702" s="76"/>
      <c r="DY702" s="76"/>
      <c r="DZ702" s="76"/>
      <c r="EA702" s="76"/>
      <c r="EB702" s="76"/>
      <c r="EC702" s="76"/>
      <c r="ED702" s="76"/>
      <c r="EE702" s="76"/>
      <c r="EF702" s="76"/>
      <c r="EG702" s="76"/>
      <c r="EH702" s="76"/>
      <c r="EI702" s="76"/>
      <c r="EJ702" s="76"/>
      <c r="EK702" s="76"/>
      <c r="EL702" s="76"/>
      <c r="EM702" s="76"/>
      <c r="EN702" s="76"/>
      <c r="EO702" s="76"/>
      <c r="EP702" s="76"/>
      <c r="EQ702" s="76"/>
      <c r="ER702" s="76"/>
      <c r="ES702" s="76"/>
      <c r="ET702" s="76"/>
      <c r="EU702" s="76"/>
      <c r="EV702" s="76"/>
      <c r="EW702" s="76"/>
      <c r="EX702" s="76"/>
      <c r="EY702" s="76"/>
      <c r="EZ702" s="76"/>
      <c r="FA702" s="76"/>
      <c r="FB702" s="76"/>
      <c r="FC702" s="76"/>
      <c r="FD702" s="76"/>
      <c r="FE702" s="76"/>
      <c r="FF702" s="76"/>
      <c r="FG702" s="76"/>
      <c r="FH702" s="76"/>
      <c r="FI702" s="76"/>
      <c r="FJ702" s="76"/>
      <c r="FK702" s="76"/>
      <c r="FL702" s="76"/>
      <c r="FM702" s="76"/>
      <c r="FN702" s="76"/>
      <c r="FO702" s="76"/>
      <c r="FP702" s="76"/>
      <c r="FQ702" s="76"/>
      <c r="FR702" s="76"/>
      <c r="FS702" s="76"/>
      <c r="FT702" s="76"/>
      <c r="FU702" s="76"/>
      <c r="FV702" s="76"/>
      <c r="FW702" s="76"/>
      <c r="FX702" s="76"/>
      <c r="FY702" s="76"/>
      <c r="FZ702" s="76"/>
      <c r="GA702" s="76"/>
      <c r="GB702" s="76"/>
      <c r="GC702" s="76"/>
      <c r="GD702" s="76"/>
      <c r="GE702" s="76"/>
      <c r="GF702" s="76"/>
      <c r="GG702" s="76"/>
      <c r="GH702" s="76"/>
      <c r="GI702" s="76"/>
      <c r="GJ702" s="76"/>
      <c r="GK702" s="76"/>
      <c r="GL702" s="76"/>
      <c r="GM702" s="76"/>
      <c r="GN702" s="76"/>
      <c r="GO702" s="76"/>
      <c r="GP702" s="76"/>
      <c r="GQ702" s="76"/>
      <c r="GR702" s="76"/>
      <c r="GS702" s="76"/>
      <c r="GT702" s="76"/>
      <c r="GU702" s="76"/>
      <c r="GV702" s="76"/>
      <c r="GW702" s="76"/>
      <c r="GX702" s="76"/>
      <c r="GY702" s="76"/>
      <c r="GZ702" s="76"/>
      <c r="HA702" s="76"/>
      <c r="HB702" s="76"/>
      <c r="HC702" s="76"/>
      <c r="HD702" s="76"/>
      <c r="HE702" s="76"/>
      <c r="HF702" s="76"/>
      <c r="HG702" s="76"/>
      <c r="HH702" s="76"/>
      <c r="HI702" s="76"/>
      <c r="HJ702" s="76"/>
      <c r="HK702" s="76"/>
      <c r="HL702" s="76"/>
      <c r="HM702" s="76"/>
      <c r="HN702" s="76"/>
      <c r="HO702" s="76"/>
      <c r="HP702" s="76"/>
      <c r="HQ702" s="76"/>
      <c r="HR702" s="76"/>
      <c r="HS702" s="76"/>
      <c r="HT702" s="76"/>
      <c r="HU702" s="76"/>
      <c r="HV702" s="76"/>
      <c r="HW702" s="76"/>
      <c r="HX702" s="76"/>
      <c r="HY702" s="76"/>
      <c r="HZ702" s="76"/>
      <c r="IA702" s="76"/>
      <c r="IB702" s="76"/>
      <c r="IC702" s="76"/>
      <c r="ID702" s="76"/>
      <c r="IE702" s="76"/>
      <c r="IF702" s="76"/>
      <c r="IG702" s="76"/>
      <c r="IH702" s="76"/>
      <c r="II702" s="76"/>
      <c r="IJ702" s="76"/>
      <c r="IK702" s="76"/>
    </row>
    <row r="703" spans="1:245" s="125" customFormat="1">
      <c r="A703" s="19"/>
      <c r="B703" s="19"/>
      <c r="C703" s="19"/>
      <c r="D703" s="19"/>
      <c r="E703" s="89"/>
      <c r="F703" s="89"/>
      <c r="G703" s="19"/>
      <c r="H703" s="90"/>
      <c r="I703" s="90"/>
      <c r="J703" s="19"/>
      <c r="K703" s="19"/>
      <c r="L703" s="19"/>
      <c r="M703" s="19"/>
      <c r="N703" s="19"/>
      <c r="O703" s="19"/>
      <c r="P703" s="19"/>
      <c r="Q703" s="19"/>
      <c r="R703" s="141"/>
      <c r="S703" s="141"/>
      <c r="T703" s="141"/>
      <c r="U703" s="141"/>
      <c r="V703" s="141"/>
      <c r="W703" s="141"/>
      <c r="X703" s="141"/>
      <c r="Y703" s="141"/>
      <c r="Z703" s="19"/>
      <c r="AA703" s="430"/>
      <c r="AB703" s="430"/>
      <c r="AC703" s="118"/>
      <c r="AD703" s="118"/>
      <c r="AE703" s="118"/>
      <c r="AF703" s="118"/>
      <c r="AG703" s="118"/>
      <c r="AH703" s="118"/>
      <c r="AI703" s="118"/>
      <c r="AJ703" s="118"/>
      <c r="AK703" s="118"/>
      <c r="AL703" s="118"/>
      <c r="AM703" s="118"/>
      <c r="AN703" s="118"/>
      <c r="AO703" s="118"/>
      <c r="AP703" s="118"/>
      <c r="AQ703" s="118"/>
      <c r="AR703" s="118"/>
      <c r="AS703" s="118"/>
      <c r="AT703" s="118"/>
      <c r="AU703" s="601"/>
      <c r="AV703" s="601"/>
      <c r="AW703" s="118"/>
      <c r="AX703" s="118"/>
      <c r="AY703" s="19"/>
      <c r="AZ703" s="19"/>
      <c r="BA703" s="19"/>
      <c r="BB703" s="19"/>
      <c r="BC703" s="19"/>
      <c r="BQ703" s="12"/>
      <c r="BR703" s="12"/>
      <c r="BS703" s="12"/>
      <c r="BV703" s="76"/>
      <c r="BW703" s="76"/>
      <c r="BX703" s="76"/>
      <c r="BY703" s="76"/>
      <c r="BZ703" s="76"/>
      <c r="CA703" s="76"/>
      <c r="CB703" s="76"/>
      <c r="CC703" s="76"/>
      <c r="CD703" s="76"/>
      <c r="CE703" s="76"/>
      <c r="CF703" s="76"/>
      <c r="CG703" s="76"/>
      <c r="CH703" s="76"/>
      <c r="CI703" s="76"/>
      <c r="CJ703" s="76"/>
      <c r="CK703" s="76"/>
      <c r="CL703" s="76"/>
      <c r="CM703" s="76"/>
      <c r="CN703" s="76"/>
      <c r="CO703" s="76"/>
      <c r="CP703" s="76"/>
      <c r="CQ703" s="76"/>
      <c r="CR703" s="76"/>
      <c r="CS703" s="76"/>
      <c r="CT703" s="76"/>
      <c r="CU703" s="76"/>
      <c r="CV703" s="76"/>
      <c r="CW703" s="76"/>
      <c r="CX703" s="76"/>
      <c r="CY703" s="76"/>
      <c r="CZ703" s="76"/>
      <c r="DA703" s="76"/>
      <c r="DB703" s="76"/>
      <c r="DC703" s="76"/>
      <c r="DD703" s="76"/>
      <c r="DE703" s="76"/>
      <c r="DF703" s="76"/>
      <c r="DG703" s="76"/>
      <c r="DH703" s="76"/>
      <c r="DI703" s="76"/>
      <c r="DJ703" s="76"/>
      <c r="DK703" s="76"/>
      <c r="DL703" s="76"/>
      <c r="DM703" s="76"/>
      <c r="DN703" s="76"/>
      <c r="DO703" s="76"/>
      <c r="DP703" s="76"/>
      <c r="DQ703" s="76"/>
      <c r="DR703" s="76"/>
      <c r="DS703" s="76"/>
      <c r="DT703" s="76"/>
      <c r="DU703" s="76"/>
      <c r="DV703" s="76"/>
      <c r="DW703" s="76"/>
      <c r="DX703" s="76"/>
      <c r="DY703" s="76"/>
      <c r="DZ703" s="76"/>
      <c r="EA703" s="76"/>
      <c r="EB703" s="76"/>
      <c r="EC703" s="76"/>
      <c r="ED703" s="76"/>
      <c r="EE703" s="76"/>
      <c r="EF703" s="76"/>
      <c r="EG703" s="76"/>
      <c r="EH703" s="76"/>
      <c r="EI703" s="76"/>
      <c r="EJ703" s="76"/>
      <c r="EK703" s="76"/>
      <c r="EL703" s="76"/>
      <c r="EM703" s="76"/>
      <c r="EN703" s="76"/>
      <c r="EO703" s="76"/>
      <c r="EP703" s="76"/>
      <c r="EQ703" s="76"/>
      <c r="ER703" s="76"/>
      <c r="ES703" s="76"/>
      <c r="ET703" s="76"/>
      <c r="EU703" s="76"/>
      <c r="EV703" s="76"/>
      <c r="EW703" s="76"/>
      <c r="EX703" s="76"/>
      <c r="EY703" s="76"/>
      <c r="EZ703" s="76"/>
      <c r="FA703" s="76"/>
      <c r="FB703" s="76"/>
      <c r="FC703" s="76"/>
      <c r="FD703" s="76"/>
      <c r="FE703" s="76"/>
      <c r="FF703" s="76"/>
      <c r="FG703" s="76"/>
      <c r="FH703" s="76"/>
      <c r="FI703" s="76"/>
      <c r="FJ703" s="76"/>
      <c r="FK703" s="76"/>
      <c r="FL703" s="76"/>
      <c r="FM703" s="76"/>
      <c r="FN703" s="76"/>
      <c r="FO703" s="76"/>
      <c r="FP703" s="76"/>
      <c r="FQ703" s="76"/>
      <c r="FR703" s="76"/>
      <c r="FS703" s="76"/>
      <c r="FT703" s="76"/>
      <c r="FU703" s="76"/>
      <c r="FV703" s="76"/>
      <c r="FW703" s="76"/>
      <c r="FX703" s="76"/>
      <c r="FY703" s="76"/>
      <c r="FZ703" s="76"/>
      <c r="GA703" s="76"/>
      <c r="GB703" s="76"/>
      <c r="GC703" s="76"/>
      <c r="GD703" s="76"/>
      <c r="GE703" s="76"/>
      <c r="GF703" s="76"/>
      <c r="GG703" s="76"/>
      <c r="GH703" s="76"/>
      <c r="GI703" s="76"/>
      <c r="GJ703" s="76"/>
      <c r="GK703" s="76"/>
      <c r="GL703" s="76"/>
      <c r="GM703" s="76"/>
      <c r="GN703" s="76"/>
      <c r="GO703" s="76"/>
      <c r="GP703" s="76"/>
      <c r="GQ703" s="76"/>
      <c r="GR703" s="76"/>
      <c r="GS703" s="76"/>
      <c r="GT703" s="76"/>
      <c r="GU703" s="76"/>
      <c r="GV703" s="76"/>
      <c r="GW703" s="76"/>
      <c r="GX703" s="76"/>
      <c r="GY703" s="76"/>
      <c r="GZ703" s="76"/>
      <c r="HA703" s="76"/>
      <c r="HB703" s="76"/>
      <c r="HC703" s="76"/>
      <c r="HD703" s="76"/>
      <c r="HE703" s="76"/>
      <c r="HF703" s="76"/>
      <c r="HG703" s="76"/>
      <c r="HH703" s="76"/>
      <c r="HI703" s="76"/>
      <c r="HJ703" s="76"/>
      <c r="HK703" s="76"/>
      <c r="HL703" s="76"/>
      <c r="HM703" s="76"/>
      <c r="HN703" s="76"/>
      <c r="HO703" s="76"/>
      <c r="HP703" s="76"/>
      <c r="HQ703" s="76"/>
      <c r="HR703" s="76"/>
      <c r="HS703" s="76"/>
      <c r="HT703" s="76"/>
      <c r="HU703" s="76"/>
      <c r="HV703" s="76"/>
      <c r="HW703" s="76"/>
      <c r="HX703" s="76"/>
      <c r="HY703" s="76"/>
      <c r="HZ703" s="76"/>
      <c r="IA703" s="76"/>
      <c r="IB703" s="76"/>
      <c r="IC703" s="76"/>
      <c r="ID703" s="76"/>
      <c r="IE703" s="76"/>
      <c r="IF703" s="76"/>
      <c r="IG703" s="76"/>
      <c r="IH703" s="76"/>
      <c r="II703" s="76"/>
      <c r="IJ703" s="76"/>
      <c r="IK703" s="76"/>
    </row>
    <row r="704" spans="1:245" s="125" customFormat="1">
      <c r="A704" s="19"/>
      <c r="B704" s="19"/>
      <c r="C704" s="19"/>
      <c r="D704" s="19"/>
      <c r="E704" s="89"/>
      <c r="F704" s="89"/>
      <c r="G704" s="19"/>
      <c r="H704" s="90"/>
      <c r="I704" s="90"/>
      <c r="J704" s="19"/>
      <c r="K704" s="19"/>
      <c r="L704" s="19"/>
      <c r="M704" s="19"/>
      <c r="N704" s="19"/>
      <c r="O704" s="19"/>
      <c r="P704" s="19"/>
      <c r="Q704" s="19"/>
      <c r="R704" s="141"/>
      <c r="S704" s="141"/>
      <c r="T704" s="141"/>
      <c r="U704" s="141"/>
      <c r="V704" s="141"/>
      <c r="W704" s="141"/>
      <c r="X704" s="141"/>
      <c r="Y704" s="141"/>
      <c r="Z704" s="19"/>
      <c r="AA704" s="430"/>
      <c r="AB704" s="430"/>
      <c r="AC704" s="118"/>
      <c r="AD704" s="118"/>
      <c r="AE704" s="118"/>
      <c r="AF704" s="118"/>
      <c r="AG704" s="118"/>
      <c r="AH704" s="118"/>
      <c r="AI704" s="118"/>
      <c r="AJ704" s="118"/>
      <c r="AK704" s="118"/>
      <c r="AL704" s="118"/>
      <c r="AM704" s="118"/>
      <c r="AN704" s="118"/>
      <c r="AO704" s="118"/>
      <c r="AP704" s="118"/>
      <c r="AQ704" s="118"/>
      <c r="AR704" s="118"/>
      <c r="AS704" s="118"/>
      <c r="AT704" s="118"/>
      <c r="AU704" s="601"/>
      <c r="AV704" s="601"/>
      <c r="AW704" s="118"/>
      <c r="AX704" s="118"/>
      <c r="AY704" s="19"/>
      <c r="AZ704" s="19"/>
      <c r="BA704" s="19"/>
      <c r="BB704" s="19"/>
      <c r="BC704" s="19"/>
      <c r="BQ704" s="12"/>
      <c r="BR704" s="12"/>
      <c r="BS704" s="12"/>
      <c r="BV704" s="76"/>
      <c r="BW704" s="76"/>
      <c r="BX704" s="76"/>
      <c r="BY704" s="76"/>
      <c r="BZ704" s="76"/>
      <c r="CA704" s="76"/>
      <c r="CB704" s="76"/>
      <c r="CC704" s="76"/>
      <c r="CD704" s="76"/>
      <c r="CE704" s="76"/>
      <c r="CF704" s="76"/>
      <c r="CG704" s="76"/>
      <c r="CH704" s="76"/>
      <c r="CI704" s="76"/>
      <c r="CJ704" s="76"/>
      <c r="CK704" s="76"/>
      <c r="CL704" s="76"/>
      <c r="CM704" s="76"/>
      <c r="CN704" s="76"/>
      <c r="CO704" s="76"/>
      <c r="CP704" s="76"/>
      <c r="CQ704" s="76"/>
      <c r="CR704" s="76"/>
      <c r="CS704" s="76"/>
      <c r="CT704" s="76"/>
      <c r="CU704" s="76"/>
      <c r="CV704" s="76"/>
      <c r="CW704" s="76"/>
      <c r="CX704" s="76"/>
      <c r="CY704" s="76"/>
      <c r="CZ704" s="76"/>
      <c r="DA704" s="76"/>
      <c r="DB704" s="76"/>
      <c r="DC704" s="76"/>
      <c r="DD704" s="76"/>
      <c r="DE704" s="76"/>
      <c r="DF704" s="76"/>
      <c r="DG704" s="76"/>
      <c r="DH704" s="76"/>
      <c r="DI704" s="76"/>
      <c r="DJ704" s="76"/>
      <c r="DK704" s="76"/>
      <c r="DL704" s="76"/>
      <c r="DM704" s="76"/>
      <c r="DN704" s="76"/>
      <c r="DO704" s="76"/>
      <c r="DP704" s="76"/>
      <c r="DQ704" s="76"/>
      <c r="DR704" s="76"/>
      <c r="DS704" s="76"/>
      <c r="DT704" s="76"/>
      <c r="DU704" s="76"/>
      <c r="DV704" s="76"/>
      <c r="DW704" s="76"/>
      <c r="DX704" s="76"/>
      <c r="DY704" s="76"/>
      <c r="DZ704" s="76"/>
      <c r="EA704" s="76"/>
      <c r="EB704" s="76"/>
      <c r="EC704" s="76"/>
      <c r="ED704" s="76"/>
      <c r="EE704" s="76"/>
      <c r="EF704" s="76"/>
      <c r="EG704" s="76"/>
      <c r="EH704" s="76"/>
      <c r="EI704" s="76"/>
      <c r="EJ704" s="76"/>
      <c r="EK704" s="76"/>
      <c r="EL704" s="76"/>
      <c r="EM704" s="76"/>
      <c r="EN704" s="76"/>
      <c r="EO704" s="76"/>
      <c r="EP704" s="76"/>
      <c r="EQ704" s="76"/>
      <c r="ER704" s="76"/>
      <c r="ES704" s="76"/>
      <c r="ET704" s="76"/>
      <c r="EU704" s="76"/>
      <c r="EV704" s="76"/>
      <c r="EW704" s="76"/>
      <c r="EX704" s="76"/>
      <c r="EY704" s="76"/>
      <c r="EZ704" s="76"/>
      <c r="FA704" s="76"/>
      <c r="FB704" s="76"/>
      <c r="FC704" s="76"/>
      <c r="FD704" s="76"/>
      <c r="FE704" s="76"/>
      <c r="FF704" s="76"/>
      <c r="FG704" s="76"/>
      <c r="FH704" s="76"/>
      <c r="FI704" s="76"/>
      <c r="FJ704" s="76"/>
      <c r="FK704" s="76"/>
      <c r="FL704" s="76"/>
      <c r="FM704" s="76"/>
      <c r="FN704" s="76"/>
      <c r="FO704" s="76"/>
      <c r="FP704" s="76"/>
      <c r="FQ704" s="76"/>
      <c r="FR704" s="76"/>
      <c r="FS704" s="76"/>
      <c r="FT704" s="76"/>
      <c r="FU704" s="76"/>
      <c r="FV704" s="76"/>
      <c r="FW704" s="76"/>
      <c r="FX704" s="76"/>
      <c r="FY704" s="76"/>
      <c r="FZ704" s="76"/>
      <c r="GA704" s="76"/>
      <c r="GB704" s="76"/>
      <c r="GC704" s="76"/>
      <c r="GD704" s="76"/>
      <c r="GE704" s="76"/>
      <c r="GF704" s="76"/>
      <c r="GG704" s="76"/>
      <c r="GH704" s="76"/>
      <c r="GI704" s="76"/>
      <c r="GJ704" s="76"/>
      <c r="GK704" s="76"/>
      <c r="GL704" s="76"/>
      <c r="GM704" s="76"/>
      <c r="GN704" s="76"/>
      <c r="GO704" s="76"/>
      <c r="GP704" s="76"/>
      <c r="GQ704" s="76"/>
      <c r="GR704" s="76"/>
      <c r="GS704" s="76"/>
      <c r="GT704" s="76"/>
      <c r="GU704" s="76"/>
      <c r="GV704" s="76"/>
      <c r="GW704" s="76"/>
      <c r="GX704" s="76"/>
      <c r="GY704" s="76"/>
      <c r="GZ704" s="76"/>
      <c r="HA704" s="76"/>
      <c r="HB704" s="76"/>
      <c r="HC704" s="76"/>
      <c r="HD704" s="76"/>
      <c r="HE704" s="76"/>
      <c r="HF704" s="76"/>
      <c r="HG704" s="76"/>
      <c r="HH704" s="76"/>
      <c r="HI704" s="76"/>
      <c r="HJ704" s="76"/>
      <c r="HK704" s="76"/>
      <c r="HL704" s="76"/>
      <c r="HM704" s="76"/>
      <c r="HN704" s="76"/>
      <c r="HO704" s="76"/>
      <c r="HP704" s="76"/>
      <c r="HQ704" s="76"/>
      <c r="HR704" s="76"/>
      <c r="HS704" s="76"/>
      <c r="HT704" s="76"/>
      <c r="HU704" s="76"/>
      <c r="HV704" s="76"/>
      <c r="HW704" s="76"/>
      <c r="HX704" s="76"/>
      <c r="HY704" s="76"/>
      <c r="HZ704" s="76"/>
      <c r="IA704" s="76"/>
      <c r="IB704" s="76"/>
      <c r="IC704" s="76"/>
      <c r="ID704" s="76"/>
      <c r="IE704" s="76"/>
      <c r="IF704" s="76"/>
      <c r="IG704" s="76"/>
      <c r="IH704" s="76"/>
      <c r="II704" s="76"/>
      <c r="IJ704" s="76"/>
      <c r="IK704" s="76"/>
    </row>
    <row r="705" spans="1:245" s="125" customFormat="1">
      <c r="A705" s="19"/>
      <c r="B705" s="19"/>
      <c r="C705" s="19"/>
      <c r="D705" s="19"/>
      <c r="E705" s="89"/>
      <c r="F705" s="89"/>
      <c r="G705" s="19"/>
      <c r="H705" s="90"/>
      <c r="I705" s="90"/>
      <c r="J705" s="19"/>
      <c r="K705" s="19"/>
      <c r="L705" s="19"/>
      <c r="M705" s="19"/>
      <c r="N705" s="19"/>
      <c r="O705" s="19"/>
      <c r="P705" s="19"/>
      <c r="Q705" s="19"/>
      <c r="R705" s="141"/>
      <c r="S705" s="141"/>
      <c r="T705" s="141"/>
      <c r="U705" s="141"/>
      <c r="V705" s="141"/>
      <c r="W705" s="141"/>
      <c r="X705" s="141"/>
      <c r="Y705" s="141"/>
      <c r="Z705" s="19"/>
      <c r="AA705" s="430"/>
      <c r="AB705" s="430"/>
      <c r="AC705" s="118"/>
      <c r="AD705" s="118"/>
      <c r="AE705" s="118"/>
      <c r="AF705" s="118"/>
      <c r="AG705" s="118"/>
      <c r="AH705" s="118"/>
      <c r="AI705" s="118"/>
      <c r="AJ705" s="118"/>
      <c r="AK705" s="118"/>
      <c r="AL705" s="118"/>
      <c r="AM705" s="118"/>
      <c r="AN705" s="118"/>
      <c r="AO705" s="118"/>
      <c r="AP705" s="118"/>
      <c r="AQ705" s="118"/>
      <c r="AR705" s="118"/>
      <c r="AS705" s="118"/>
      <c r="AT705" s="118"/>
      <c r="AU705" s="601"/>
      <c r="AV705" s="601"/>
      <c r="AW705" s="118"/>
      <c r="AX705" s="118"/>
      <c r="AY705" s="19"/>
      <c r="AZ705" s="19"/>
      <c r="BA705" s="19"/>
      <c r="BB705" s="19"/>
      <c r="BC705" s="19"/>
      <c r="BQ705" s="12"/>
      <c r="BR705" s="12"/>
      <c r="BS705" s="12"/>
      <c r="BV705" s="76"/>
      <c r="BW705" s="76"/>
      <c r="BX705" s="76"/>
      <c r="BY705" s="76"/>
      <c r="BZ705" s="76"/>
      <c r="CA705" s="76"/>
      <c r="CB705" s="76"/>
      <c r="CC705" s="76"/>
      <c r="CD705" s="76"/>
      <c r="CE705" s="76"/>
      <c r="CF705" s="76"/>
      <c r="CG705" s="76"/>
      <c r="CH705" s="76"/>
      <c r="CI705" s="76"/>
      <c r="CJ705" s="76"/>
      <c r="CK705" s="76"/>
      <c r="CL705" s="76"/>
      <c r="CM705" s="76"/>
      <c r="CN705" s="76"/>
      <c r="CO705" s="76"/>
      <c r="CP705" s="76"/>
      <c r="CQ705" s="76"/>
      <c r="CR705" s="76"/>
      <c r="CS705" s="76"/>
      <c r="CT705" s="76"/>
      <c r="CU705" s="76"/>
      <c r="CV705" s="76"/>
      <c r="CW705" s="76"/>
      <c r="CX705" s="76"/>
      <c r="CY705" s="76"/>
      <c r="CZ705" s="76"/>
      <c r="DA705" s="76"/>
      <c r="DB705" s="76"/>
      <c r="DC705" s="76"/>
      <c r="DD705" s="76"/>
      <c r="DE705" s="76"/>
      <c r="DF705" s="76"/>
      <c r="DG705" s="76"/>
      <c r="DH705" s="76"/>
      <c r="DI705" s="76"/>
      <c r="DJ705" s="76"/>
      <c r="DK705" s="76"/>
      <c r="DL705" s="76"/>
      <c r="DM705" s="76"/>
      <c r="DN705" s="76"/>
      <c r="DO705" s="76"/>
      <c r="DP705" s="76"/>
      <c r="DQ705" s="76"/>
      <c r="DR705" s="76"/>
      <c r="DS705" s="76"/>
      <c r="DT705" s="76"/>
      <c r="DU705" s="76"/>
      <c r="DV705" s="76"/>
      <c r="DW705" s="76"/>
      <c r="DX705" s="76"/>
      <c r="DY705" s="76"/>
      <c r="DZ705" s="76"/>
      <c r="EA705" s="76"/>
      <c r="EB705" s="76"/>
      <c r="EC705" s="76"/>
      <c r="ED705" s="76"/>
      <c r="EE705" s="76"/>
      <c r="EF705" s="76"/>
      <c r="EG705" s="76"/>
      <c r="EH705" s="76"/>
      <c r="EI705" s="76"/>
      <c r="EJ705" s="76"/>
      <c r="EK705" s="76"/>
      <c r="EL705" s="76"/>
      <c r="EM705" s="76"/>
      <c r="EN705" s="76"/>
      <c r="EO705" s="76"/>
      <c r="EP705" s="76"/>
      <c r="EQ705" s="76"/>
      <c r="ER705" s="76"/>
      <c r="ES705" s="76"/>
      <c r="ET705" s="76"/>
      <c r="EU705" s="76"/>
      <c r="EV705" s="76"/>
      <c r="EW705" s="76"/>
      <c r="EX705" s="76"/>
      <c r="EY705" s="76"/>
      <c r="EZ705" s="76"/>
      <c r="FA705" s="76"/>
      <c r="FB705" s="76"/>
      <c r="FC705" s="76"/>
      <c r="FD705" s="76"/>
      <c r="FE705" s="76"/>
      <c r="FF705" s="76"/>
      <c r="FG705" s="76"/>
      <c r="FH705" s="76"/>
      <c r="FI705" s="76"/>
      <c r="FJ705" s="76"/>
      <c r="FK705" s="76"/>
      <c r="FL705" s="76"/>
      <c r="FM705" s="76"/>
      <c r="FN705" s="76"/>
      <c r="FO705" s="76"/>
      <c r="FP705" s="76"/>
      <c r="FQ705" s="76"/>
      <c r="FR705" s="76"/>
      <c r="FS705" s="76"/>
      <c r="FT705" s="76"/>
      <c r="FU705" s="76"/>
      <c r="FV705" s="76"/>
      <c r="FW705" s="76"/>
      <c r="FX705" s="76"/>
      <c r="FY705" s="76"/>
      <c r="FZ705" s="76"/>
      <c r="GA705" s="76"/>
      <c r="GB705" s="76"/>
      <c r="GC705" s="76"/>
      <c r="GD705" s="76"/>
      <c r="GE705" s="76"/>
      <c r="GF705" s="76"/>
      <c r="GG705" s="76"/>
      <c r="GH705" s="76"/>
      <c r="GI705" s="76"/>
      <c r="GJ705" s="76"/>
      <c r="GK705" s="76"/>
      <c r="GL705" s="76"/>
      <c r="GM705" s="76"/>
      <c r="GN705" s="76"/>
      <c r="GO705" s="76"/>
      <c r="GP705" s="76"/>
      <c r="GQ705" s="76"/>
      <c r="GR705" s="76"/>
      <c r="GS705" s="76"/>
      <c r="GT705" s="76"/>
      <c r="GU705" s="76"/>
      <c r="GV705" s="76"/>
      <c r="GW705" s="76"/>
      <c r="GX705" s="76"/>
      <c r="GY705" s="76"/>
      <c r="GZ705" s="76"/>
      <c r="HA705" s="76"/>
      <c r="HB705" s="76"/>
      <c r="HC705" s="76"/>
      <c r="HD705" s="76"/>
      <c r="HE705" s="76"/>
      <c r="HF705" s="76"/>
      <c r="HG705" s="76"/>
      <c r="HH705" s="76"/>
      <c r="HI705" s="76"/>
      <c r="HJ705" s="76"/>
      <c r="HK705" s="76"/>
      <c r="HL705" s="76"/>
      <c r="HM705" s="76"/>
      <c r="HN705" s="76"/>
      <c r="HO705" s="76"/>
      <c r="HP705" s="76"/>
      <c r="HQ705" s="76"/>
      <c r="HR705" s="76"/>
      <c r="HS705" s="76"/>
      <c r="HT705" s="76"/>
      <c r="HU705" s="76"/>
      <c r="HV705" s="76"/>
      <c r="HW705" s="76"/>
      <c r="HX705" s="76"/>
      <c r="HY705" s="76"/>
      <c r="HZ705" s="76"/>
      <c r="IA705" s="76"/>
      <c r="IB705" s="76"/>
      <c r="IC705" s="76"/>
      <c r="ID705" s="76"/>
      <c r="IE705" s="76"/>
      <c r="IF705" s="76"/>
      <c r="IG705" s="76"/>
      <c r="IH705" s="76"/>
      <c r="II705" s="76"/>
      <c r="IJ705" s="76"/>
      <c r="IK705" s="76"/>
    </row>
    <row r="706" spans="1:245" s="125" customFormat="1">
      <c r="A706" s="19"/>
      <c r="B706" s="19"/>
      <c r="C706" s="19"/>
      <c r="D706" s="19"/>
      <c r="E706" s="89"/>
      <c r="F706" s="89"/>
      <c r="G706" s="19"/>
      <c r="H706" s="90"/>
      <c r="I706" s="90"/>
      <c r="J706" s="19"/>
      <c r="K706" s="19"/>
      <c r="L706" s="19"/>
      <c r="M706" s="19"/>
      <c r="N706" s="19"/>
      <c r="O706" s="19"/>
      <c r="P706" s="19"/>
      <c r="Q706" s="19"/>
      <c r="R706" s="141"/>
      <c r="S706" s="141"/>
      <c r="T706" s="141"/>
      <c r="U706" s="141"/>
      <c r="V706" s="141"/>
      <c r="W706" s="141"/>
      <c r="X706" s="141"/>
      <c r="Y706" s="141"/>
      <c r="Z706" s="19"/>
      <c r="AA706" s="430"/>
      <c r="AB706" s="430"/>
      <c r="AC706" s="118"/>
      <c r="AD706" s="118"/>
      <c r="AE706" s="118"/>
      <c r="AF706" s="118"/>
      <c r="AG706" s="118"/>
      <c r="AH706" s="118"/>
      <c r="AI706" s="118"/>
      <c r="AJ706" s="118"/>
      <c r="AK706" s="118"/>
      <c r="AL706" s="118"/>
      <c r="AM706" s="118"/>
      <c r="AN706" s="118"/>
      <c r="AO706" s="118"/>
      <c r="AP706" s="118"/>
      <c r="AQ706" s="118"/>
      <c r="AR706" s="118"/>
      <c r="AS706" s="118"/>
      <c r="AT706" s="118"/>
      <c r="AU706" s="601"/>
      <c r="AV706" s="601"/>
      <c r="AW706" s="118"/>
      <c r="AX706" s="118"/>
      <c r="AY706" s="19"/>
      <c r="AZ706" s="19"/>
      <c r="BA706" s="19"/>
      <c r="BB706" s="19"/>
      <c r="BC706" s="19"/>
      <c r="BQ706" s="12"/>
      <c r="BR706" s="12"/>
      <c r="BS706" s="12"/>
      <c r="BV706" s="76"/>
      <c r="BW706" s="76"/>
      <c r="BX706" s="76"/>
      <c r="BY706" s="76"/>
      <c r="BZ706" s="76"/>
      <c r="CA706" s="76"/>
      <c r="CB706" s="76"/>
      <c r="CC706" s="76"/>
      <c r="CD706" s="76"/>
      <c r="CE706" s="76"/>
      <c r="CF706" s="76"/>
      <c r="CG706" s="76"/>
      <c r="CH706" s="76"/>
      <c r="CI706" s="76"/>
      <c r="CJ706" s="76"/>
      <c r="CK706" s="76"/>
      <c r="CL706" s="76"/>
      <c r="CM706" s="76"/>
      <c r="CN706" s="76"/>
      <c r="CO706" s="76"/>
      <c r="CP706" s="76"/>
      <c r="CQ706" s="76"/>
      <c r="CR706" s="76"/>
      <c r="CS706" s="76"/>
      <c r="CT706" s="76"/>
      <c r="CU706" s="76"/>
      <c r="CV706" s="76"/>
      <c r="CW706" s="76"/>
      <c r="CX706" s="76"/>
      <c r="CY706" s="76"/>
      <c r="CZ706" s="76"/>
      <c r="DA706" s="76"/>
      <c r="DB706" s="76"/>
      <c r="DC706" s="76"/>
      <c r="DD706" s="76"/>
      <c r="DE706" s="76"/>
      <c r="DF706" s="76"/>
      <c r="DG706" s="76"/>
      <c r="DH706" s="76"/>
      <c r="DI706" s="76"/>
      <c r="DJ706" s="76"/>
      <c r="DK706" s="76"/>
      <c r="DL706" s="76"/>
      <c r="DM706" s="76"/>
      <c r="DN706" s="76"/>
      <c r="DO706" s="76"/>
      <c r="DP706" s="76"/>
      <c r="DQ706" s="76"/>
      <c r="DR706" s="76"/>
      <c r="DS706" s="76"/>
      <c r="DT706" s="76"/>
      <c r="DU706" s="76"/>
      <c r="DV706" s="76"/>
      <c r="DW706" s="76"/>
      <c r="DX706" s="76"/>
      <c r="DY706" s="76"/>
      <c r="DZ706" s="76"/>
      <c r="EA706" s="76"/>
      <c r="EB706" s="76"/>
      <c r="EC706" s="76"/>
      <c r="ED706" s="76"/>
      <c r="EE706" s="76"/>
      <c r="EF706" s="76"/>
      <c r="EG706" s="76"/>
      <c r="EH706" s="76"/>
      <c r="EI706" s="76"/>
      <c r="EJ706" s="76"/>
      <c r="EK706" s="76"/>
      <c r="EL706" s="76"/>
      <c r="EM706" s="76"/>
      <c r="EN706" s="76"/>
      <c r="EO706" s="76"/>
      <c r="EP706" s="76"/>
      <c r="EQ706" s="76"/>
      <c r="ER706" s="76"/>
      <c r="ES706" s="76"/>
      <c r="ET706" s="76"/>
      <c r="EU706" s="76"/>
      <c r="EV706" s="76"/>
      <c r="EW706" s="76"/>
      <c r="EX706" s="76"/>
      <c r="EY706" s="76"/>
      <c r="EZ706" s="76"/>
      <c r="FA706" s="76"/>
      <c r="FB706" s="76"/>
      <c r="FC706" s="76"/>
      <c r="FD706" s="76"/>
      <c r="FE706" s="76"/>
      <c r="FF706" s="76"/>
      <c r="FG706" s="76"/>
      <c r="FH706" s="76"/>
      <c r="FI706" s="76"/>
      <c r="FJ706" s="76"/>
      <c r="FK706" s="76"/>
      <c r="FL706" s="76"/>
      <c r="FM706" s="76"/>
      <c r="FN706" s="76"/>
      <c r="FO706" s="76"/>
      <c r="FP706" s="76"/>
      <c r="FQ706" s="76"/>
      <c r="FR706" s="76"/>
      <c r="FS706" s="76"/>
      <c r="FT706" s="76"/>
      <c r="FU706" s="76"/>
      <c r="FV706" s="76"/>
      <c r="FW706" s="76"/>
      <c r="FX706" s="76"/>
      <c r="FY706" s="76"/>
      <c r="FZ706" s="76"/>
      <c r="GA706" s="76"/>
      <c r="GB706" s="76"/>
      <c r="GC706" s="76"/>
      <c r="GD706" s="76"/>
      <c r="GE706" s="76"/>
      <c r="GF706" s="76"/>
      <c r="GG706" s="76"/>
      <c r="GH706" s="76"/>
      <c r="GI706" s="76"/>
      <c r="GJ706" s="76"/>
      <c r="GK706" s="76"/>
      <c r="GL706" s="76"/>
      <c r="GM706" s="76"/>
      <c r="GN706" s="76"/>
      <c r="GO706" s="76"/>
      <c r="GP706" s="76"/>
      <c r="GQ706" s="76"/>
      <c r="GR706" s="76"/>
      <c r="GS706" s="76"/>
      <c r="GT706" s="76"/>
      <c r="GU706" s="76"/>
      <c r="GV706" s="76"/>
      <c r="GW706" s="76"/>
      <c r="GX706" s="76"/>
      <c r="GY706" s="76"/>
      <c r="GZ706" s="76"/>
      <c r="HA706" s="76"/>
      <c r="HB706" s="76"/>
      <c r="HC706" s="76"/>
      <c r="HD706" s="76"/>
      <c r="HE706" s="76"/>
      <c r="HF706" s="76"/>
      <c r="HG706" s="76"/>
      <c r="HH706" s="76"/>
      <c r="HI706" s="76"/>
      <c r="HJ706" s="76"/>
      <c r="HK706" s="76"/>
      <c r="HL706" s="76"/>
      <c r="HM706" s="76"/>
      <c r="HN706" s="76"/>
      <c r="HO706" s="76"/>
      <c r="HP706" s="76"/>
      <c r="HQ706" s="76"/>
      <c r="HR706" s="76"/>
      <c r="HS706" s="76"/>
      <c r="HT706" s="76"/>
      <c r="HU706" s="76"/>
      <c r="HV706" s="76"/>
      <c r="HW706" s="76"/>
      <c r="HX706" s="76"/>
      <c r="HY706" s="76"/>
      <c r="HZ706" s="76"/>
      <c r="IA706" s="76"/>
      <c r="IB706" s="76"/>
      <c r="IC706" s="76"/>
      <c r="ID706" s="76"/>
      <c r="IE706" s="76"/>
      <c r="IF706" s="76"/>
      <c r="IG706" s="76"/>
      <c r="IH706" s="76"/>
      <c r="II706" s="76"/>
      <c r="IJ706" s="76"/>
      <c r="IK706" s="76"/>
    </row>
    <row r="707" spans="1:245" s="125" customFormat="1">
      <c r="A707" s="19"/>
      <c r="B707" s="19"/>
      <c r="C707" s="19"/>
      <c r="D707" s="19"/>
      <c r="E707" s="89"/>
      <c r="F707" s="89"/>
      <c r="G707" s="19"/>
      <c r="H707" s="90"/>
      <c r="I707" s="90"/>
      <c r="J707" s="19"/>
      <c r="K707" s="19"/>
      <c r="L707" s="19"/>
      <c r="M707" s="19"/>
      <c r="N707" s="19"/>
      <c r="O707" s="19"/>
      <c r="P707" s="19"/>
      <c r="Q707" s="19"/>
      <c r="R707" s="141"/>
      <c r="S707" s="141"/>
      <c r="T707" s="141"/>
      <c r="U707" s="141"/>
      <c r="V707" s="141"/>
      <c r="W707" s="141"/>
      <c r="X707" s="141"/>
      <c r="Y707" s="141"/>
      <c r="Z707" s="19"/>
      <c r="AA707" s="430"/>
      <c r="AB707" s="430"/>
      <c r="AC707" s="118"/>
      <c r="AD707" s="118"/>
      <c r="AE707" s="118"/>
      <c r="AF707" s="118"/>
      <c r="AG707" s="118"/>
      <c r="AH707" s="118"/>
      <c r="AI707" s="118"/>
      <c r="AJ707" s="118"/>
      <c r="AK707" s="118"/>
      <c r="AL707" s="118"/>
      <c r="AM707" s="118"/>
      <c r="AN707" s="118"/>
      <c r="AO707" s="118"/>
      <c r="AP707" s="118"/>
      <c r="AQ707" s="118"/>
      <c r="AR707" s="118"/>
      <c r="AS707" s="118"/>
      <c r="AT707" s="118"/>
      <c r="AU707" s="430"/>
      <c r="AV707" s="430"/>
      <c r="AW707" s="118"/>
      <c r="AX707" s="118"/>
      <c r="AY707" s="19"/>
      <c r="AZ707" s="19"/>
      <c r="BA707" s="19"/>
      <c r="BB707" s="19"/>
      <c r="BC707" s="19"/>
      <c r="BQ707" s="12"/>
      <c r="BR707" s="12"/>
      <c r="BS707" s="12"/>
      <c r="BV707" s="76"/>
      <c r="BW707" s="76"/>
      <c r="BX707" s="76"/>
      <c r="BY707" s="76"/>
      <c r="BZ707" s="76"/>
      <c r="CA707" s="76"/>
      <c r="CB707" s="76"/>
      <c r="CC707" s="76"/>
      <c r="CD707" s="76"/>
      <c r="CE707" s="76"/>
      <c r="CF707" s="76"/>
      <c r="CG707" s="76"/>
      <c r="CH707" s="76"/>
      <c r="CI707" s="76"/>
      <c r="CJ707" s="76"/>
      <c r="CK707" s="76"/>
      <c r="CL707" s="76"/>
      <c r="CM707" s="76"/>
      <c r="CN707" s="76"/>
      <c r="CO707" s="76"/>
      <c r="CP707" s="76"/>
      <c r="CQ707" s="76"/>
      <c r="CR707" s="76"/>
      <c r="CS707" s="76"/>
      <c r="CT707" s="76"/>
      <c r="CU707" s="76"/>
      <c r="CV707" s="76"/>
      <c r="CW707" s="76"/>
      <c r="CX707" s="76"/>
      <c r="CY707" s="76"/>
      <c r="CZ707" s="76"/>
      <c r="DA707" s="76"/>
      <c r="DB707" s="76"/>
      <c r="DC707" s="76"/>
      <c r="DD707" s="76"/>
      <c r="DE707" s="76"/>
      <c r="DF707" s="76"/>
      <c r="DG707" s="76"/>
      <c r="DH707" s="76"/>
      <c r="DI707" s="76"/>
      <c r="DJ707" s="76"/>
      <c r="DK707" s="76"/>
      <c r="DL707" s="76"/>
      <c r="DM707" s="76"/>
      <c r="DN707" s="76"/>
      <c r="DO707" s="76"/>
      <c r="DP707" s="76"/>
      <c r="DQ707" s="76"/>
      <c r="DR707" s="76"/>
      <c r="DS707" s="76"/>
      <c r="DT707" s="76"/>
      <c r="DU707" s="76"/>
      <c r="DV707" s="76"/>
      <c r="DW707" s="76"/>
      <c r="DX707" s="76"/>
      <c r="DY707" s="76"/>
      <c r="DZ707" s="76"/>
      <c r="EA707" s="76"/>
      <c r="EB707" s="76"/>
      <c r="EC707" s="76"/>
      <c r="ED707" s="76"/>
      <c r="EE707" s="76"/>
      <c r="EF707" s="76"/>
      <c r="EG707" s="76"/>
      <c r="EH707" s="76"/>
      <c r="EI707" s="76"/>
      <c r="EJ707" s="76"/>
      <c r="EK707" s="76"/>
      <c r="EL707" s="76"/>
      <c r="EM707" s="76"/>
      <c r="EN707" s="76"/>
      <c r="EO707" s="76"/>
      <c r="EP707" s="76"/>
      <c r="EQ707" s="76"/>
      <c r="ER707" s="76"/>
      <c r="ES707" s="76"/>
      <c r="ET707" s="76"/>
      <c r="EU707" s="76"/>
      <c r="EV707" s="76"/>
      <c r="EW707" s="76"/>
      <c r="EX707" s="76"/>
      <c r="EY707" s="76"/>
      <c r="EZ707" s="76"/>
      <c r="FA707" s="76"/>
      <c r="FB707" s="76"/>
      <c r="FC707" s="76"/>
      <c r="FD707" s="76"/>
      <c r="FE707" s="76"/>
      <c r="FF707" s="76"/>
      <c r="FG707" s="76"/>
      <c r="FH707" s="76"/>
      <c r="FI707" s="76"/>
      <c r="FJ707" s="76"/>
      <c r="FK707" s="76"/>
      <c r="FL707" s="76"/>
      <c r="FM707" s="76"/>
      <c r="FN707" s="76"/>
      <c r="FO707" s="76"/>
      <c r="FP707" s="76"/>
      <c r="FQ707" s="76"/>
      <c r="FR707" s="76"/>
      <c r="FS707" s="76"/>
      <c r="FT707" s="76"/>
      <c r="FU707" s="76"/>
      <c r="FV707" s="76"/>
      <c r="FW707" s="76"/>
      <c r="FX707" s="76"/>
      <c r="FY707" s="76"/>
      <c r="FZ707" s="76"/>
      <c r="GA707" s="76"/>
      <c r="GB707" s="76"/>
      <c r="GC707" s="76"/>
      <c r="GD707" s="76"/>
      <c r="GE707" s="76"/>
      <c r="GF707" s="76"/>
      <c r="GG707" s="76"/>
      <c r="GH707" s="76"/>
      <c r="GI707" s="76"/>
      <c r="GJ707" s="76"/>
      <c r="GK707" s="76"/>
      <c r="GL707" s="76"/>
      <c r="GM707" s="76"/>
      <c r="GN707" s="76"/>
      <c r="GO707" s="76"/>
      <c r="GP707" s="76"/>
      <c r="GQ707" s="76"/>
      <c r="GR707" s="76"/>
      <c r="GS707" s="76"/>
      <c r="GT707" s="76"/>
      <c r="GU707" s="76"/>
      <c r="GV707" s="76"/>
      <c r="GW707" s="76"/>
      <c r="GX707" s="76"/>
      <c r="GY707" s="76"/>
      <c r="GZ707" s="76"/>
      <c r="HA707" s="76"/>
      <c r="HB707" s="76"/>
      <c r="HC707" s="76"/>
      <c r="HD707" s="76"/>
      <c r="HE707" s="76"/>
      <c r="HF707" s="76"/>
      <c r="HG707" s="76"/>
      <c r="HH707" s="76"/>
      <c r="HI707" s="76"/>
      <c r="HJ707" s="76"/>
      <c r="HK707" s="76"/>
      <c r="HL707" s="76"/>
      <c r="HM707" s="76"/>
      <c r="HN707" s="76"/>
      <c r="HO707" s="76"/>
      <c r="HP707" s="76"/>
      <c r="HQ707" s="76"/>
      <c r="HR707" s="76"/>
      <c r="HS707" s="76"/>
      <c r="HT707" s="76"/>
      <c r="HU707" s="76"/>
      <c r="HV707" s="76"/>
      <c r="HW707" s="76"/>
      <c r="HX707" s="76"/>
      <c r="HY707" s="76"/>
      <c r="HZ707" s="76"/>
      <c r="IA707" s="76"/>
      <c r="IB707" s="76"/>
      <c r="IC707" s="76"/>
      <c r="ID707" s="76"/>
      <c r="IE707" s="76"/>
      <c r="IF707" s="76"/>
      <c r="IG707" s="76"/>
      <c r="IH707" s="76"/>
      <c r="II707" s="76"/>
      <c r="IJ707" s="76"/>
      <c r="IK707" s="76"/>
    </row>
    <row r="708" spans="1:245" s="125" customFormat="1">
      <c r="A708" s="214"/>
      <c r="B708" s="214"/>
      <c r="C708" s="214"/>
      <c r="D708" s="214"/>
      <c r="E708" s="332"/>
      <c r="F708" s="332"/>
      <c r="G708" s="214"/>
      <c r="H708" s="333"/>
      <c r="I708" s="333"/>
      <c r="J708" s="214"/>
      <c r="K708" s="214"/>
      <c r="L708" s="214"/>
      <c r="M708" s="214"/>
      <c r="N708" s="214"/>
      <c r="O708" s="214"/>
      <c r="P708" s="214"/>
      <c r="Q708" s="214"/>
      <c r="R708" s="248"/>
      <c r="S708" s="248"/>
      <c r="T708" s="248"/>
      <c r="U708" s="248"/>
      <c r="V708" s="248"/>
      <c r="W708" s="248"/>
      <c r="X708" s="248"/>
      <c r="Y708" s="248"/>
      <c r="Z708" s="248"/>
      <c r="AA708" s="430"/>
      <c r="AB708" s="430"/>
      <c r="AC708" s="118"/>
      <c r="AD708" s="118"/>
      <c r="AE708" s="118"/>
      <c r="AF708" s="118"/>
      <c r="AG708" s="118"/>
      <c r="AH708" s="118"/>
      <c r="AI708" s="118"/>
      <c r="AJ708" s="118"/>
      <c r="AK708" s="118"/>
      <c r="AL708" s="118"/>
      <c r="AM708" s="118"/>
      <c r="AN708" s="118"/>
      <c r="AO708" s="118"/>
      <c r="AP708" s="118"/>
      <c r="AQ708" s="118"/>
      <c r="AR708" s="118"/>
      <c r="AS708" s="118"/>
      <c r="AT708" s="118"/>
      <c r="AU708" s="430"/>
      <c r="AV708" s="430"/>
      <c r="AW708" s="118"/>
      <c r="AX708" s="118"/>
      <c r="AY708" s="19"/>
      <c r="AZ708" s="19"/>
      <c r="BA708" s="19"/>
      <c r="BB708" s="19"/>
      <c r="BC708" s="19"/>
      <c r="BQ708" s="12"/>
      <c r="BR708" s="12"/>
      <c r="BS708" s="12"/>
      <c r="BV708" s="76"/>
      <c r="BW708" s="76"/>
      <c r="BX708" s="76"/>
      <c r="BY708" s="76"/>
      <c r="BZ708" s="76"/>
      <c r="CA708" s="76"/>
      <c r="CB708" s="76"/>
      <c r="CC708" s="76"/>
      <c r="CD708" s="76"/>
      <c r="CE708" s="76"/>
      <c r="CF708" s="76"/>
      <c r="CG708" s="76"/>
      <c r="CH708" s="76"/>
      <c r="CI708" s="76"/>
      <c r="CJ708" s="76"/>
      <c r="CK708" s="76"/>
      <c r="CL708" s="76"/>
      <c r="CM708" s="76"/>
      <c r="CN708" s="76"/>
      <c r="CO708" s="76"/>
      <c r="CP708" s="76"/>
      <c r="CQ708" s="76"/>
      <c r="CR708" s="76"/>
      <c r="CS708" s="76"/>
      <c r="CT708" s="76"/>
      <c r="CU708" s="76"/>
      <c r="CV708" s="76"/>
      <c r="CW708" s="76"/>
      <c r="CX708" s="76"/>
      <c r="CY708" s="76"/>
      <c r="CZ708" s="76"/>
      <c r="DA708" s="76"/>
      <c r="DB708" s="76"/>
      <c r="DC708" s="76"/>
      <c r="DD708" s="76"/>
      <c r="DE708" s="76"/>
      <c r="DF708" s="76"/>
      <c r="DG708" s="76"/>
      <c r="DH708" s="76"/>
      <c r="DI708" s="76"/>
      <c r="DJ708" s="76"/>
      <c r="DK708" s="76"/>
      <c r="DL708" s="76"/>
      <c r="DM708" s="76"/>
      <c r="DN708" s="76"/>
      <c r="DO708" s="76"/>
      <c r="DP708" s="76"/>
      <c r="DQ708" s="76"/>
      <c r="DR708" s="76"/>
      <c r="DS708" s="76"/>
      <c r="DT708" s="76"/>
      <c r="DU708" s="76"/>
      <c r="DV708" s="76"/>
      <c r="DW708" s="76"/>
      <c r="DX708" s="76"/>
      <c r="DY708" s="76"/>
      <c r="DZ708" s="76"/>
      <c r="EA708" s="76"/>
      <c r="EB708" s="76"/>
      <c r="EC708" s="76"/>
      <c r="ED708" s="76"/>
      <c r="EE708" s="76"/>
      <c r="EF708" s="76"/>
      <c r="EG708" s="76"/>
      <c r="EH708" s="76"/>
      <c r="EI708" s="76"/>
      <c r="EJ708" s="76"/>
      <c r="EK708" s="76"/>
      <c r="EL708" s="76"/>
      <c r="EM708" s="76"/>
      <c r="EN708" s="76"/>
      <c r="EO708" s="76"/>
      <c r="EP708" s="76"/>
      <c r="EQ708" s="76"/>
      <c r="ER708" s="76"/>
      <c r="ES708" s="76"/>
      <c r="ET708" s="76"/>
      <c r="EU708" s="76"/>
      <c r="EV708" s="76"/>
      <c r="EW708" s="76"/>
      <c r="EX708" s="76"/>
      <c r="EY708" s="76"/>
      <c r="EZ708" s="76"/>
      <c r="FA708" s="76"/>
      <c r="FB708" s="76"/>
      <c r="FC708" s="76"/>
      <c r="FD708" s="76"/>
      <c r="FE708" s="76"/>
      <c r="FF708" s="76"/>
      <c r="FG708" s="76"/>
      <c r="FH708" s="76"/>
      <c r="FI708" s="76"/>
      <c r="FJ708" s="76"/>
      <c r="FK708" s="76"/>
      <c r="FL708" s="76"/>
      <c r="FM708" s="76"/>
      <c r="FN708" s="76"/>
      <c r="FO708" s="76"/>
      <c r="FP708" s="76"/>
      <c r="FQ708" s="76"/>
      <c r="FR708" s="76"/>
      <c r="FS708" s="76"/>
      <c r="FT708" s="76"/>
      <c r="FU708" s="76"/>
      <c r="FV708" s="76"/>
      <c r="FW708" s="76"/>
      <c r="FX708" s="76"/>
      <c r="FY708" s="76"/>
      <c r="FZ708" s="76"/>
      <c r="GA708" s="76"/>
      <c r="GB708" s="76"/>
      <c r="GC708" s="76"/>
      <c r="GD708" s="76"/>
      <c r="GE708" s="76"/>
      <c r="GF708" s="76"/>
      <c r="GG708" s="76"/>
      <c r="GH708" s="76"/>
      <c r="GI708" s="76"/>
      <c r="GJ708" s="76"/>
      <c r="GK708" s="76"/>
      <c r="GL708" s="76"/>
      <c r="GM708" s="76"/>
      <c r="GN708" s="76"/>
      <c r="GO708" s="76"/>
      <c r="GP708" s="76"/>
      <c r="GQ708" s="76"/>
      <c r="GR708" s="76"/>
      <c r="GS708" s="76"/>
      <c r="GT708" s="76"/>
      <c r="GU708" s="76"/>
      <c r="GV708" s="76"/>
      <c r="GW708" s="76"/>
      <c r="GX708" s="76"/>
      <c r="GY708" s="76"/>
      <c r="GZ708" s="76"/>
      <c r="HA708" s="76"/>
      <c r="HB708" s="76"/>
      <c r="HC708" s="76"/>
      <c r="HD708" s="76"/>
      <c r="HE708" s="76"/>
      <c r="HF708" s="76"/>
      <c r="HG708" s="76"/>
      <c r="HH708" s="76"/>
      <c r="HI708" s="76"/>
      <c r="HJ708" s="76"/>
      <c r="HK708" s="76"/>
      <c r="HL708" s="76"/>
      <c r="HM708" s="76"/>
      <c r="HN708" s="76"/>
      <c r="HO708" s="76"/>
      <c r="HP708" s="76"/>
      <c r="HQ708" s="76"/>
      <c r="HR708" s="76"/>
      <c r="HS708" s="76"/>
      <c r="HT708" s="76"/>
      <c r="HU708" s="76"/>
      <c r="HV708" s="76"/>
      <c r="HW708" s="76"/>
      <c r="HX708" s="76"/>
      <c r="HY708" s="76"/>
      <c r="HZ708" s="76"/>
      <c r="IA708" s="76"/>
      <c r="IB708" s="76"/>
      <c r="IC708" s="76"/>
      <c r="ID708" s="76"/>
      <c r="IE708" s="76"/>
      <c r="IF708" s="76"/>
      <c r="IG708" s="76"/>
      <c r="IH708" s="76"/>
      <c r="II708" s="76"/>
      <c r="IJ708" s="76"/>
      <c r="IK708" s="76"/>
    </row>
    <row r="709" spans="1:245" s="125" customFormat="1">
      <c r="A709" s="335" t="s">
        <v>105</v>
      </c>
      <c r="B709" s="336"/>
      <c r="C709" s="337"/>
      <c r="D709" s="336" t="s">
        <v>70</v>
      </c>
      <c r="E709" s="338"/>
      <c r="F709" s="336" t="s">
        <v>70</v>
      </c>
      <c r="G709" s="337"/>
      <c r="H709" s="336" t="s">
        <v>70</v>
      </c>
      <c r="I709" s="336"/>
      <c r="J709" s="337"/>
      <c r="K709" s="336" t="s">
        <v>70</v>
      </c>
      <c r="L709" s="337"/>
      <c r="M709" s="336" t="s">
        <v>70</v>
      </c>
      <c r="N709" s="337"/>
      <c r="O709" s="337"/>
      <c r="P709" s="337"/>
      <c r="Q709" s="337"/>
      <c r="R709" s="339"/>
      <c r="S709" s="336" t="s">
        <v>70</v>
      </c>
      <c r="T709" s="339"/>
      <c r="U709" s="336" t="s">
        <v>70</v>
      </c>
      <c r="V709" s="339"/>
      <c r="W709" s="336" t="s">
        <v>70</v>
      </c>
      <c r="X709" s="339"/>
      <c r="Y709" s="339"/>
      <c r="Z709" s="336" t="s">
        <v>70</v>
      </c>
      <c r="AA709" s="19"/>
      <c r="AB709" s="19"/>
      <c r="AC709" s="19"/>
      <c r="AD709" s="19"/>
      <c r="AE709" s="19"/>
      <c r="AF709" s="19"/>
      <c r="AG709" s="19"/>
      <c r="AH709" s="19"/>
      <c r="AI709" s="19"/>
      <c r="AJ709" s="19"/>
      <c r="AK709" s="19"/>
      <c r="AL709" s="19"/>
      <c r="AM709" s="19"/>
      <c r="AN709" s="19"/>
      <c r="AO709" s="19"/>
      <c r="AP709" s="19"/>
      <c r="AQ709" s="19"/>
      <c r="AR709" s="19"/>
      <c r="AS709" s="19"/>
      <c r="AT709" s="19"/>
      <c r="AU709" s="19"/>
      <c r="AV709" s="19"/>
      <c r="AW709" s="19"/>
      <c r="AX709" s="19"/>
      <c r="AY709" s="19"/>
      <c r="AZ709" s="19"/>
      <c r="BA709" s="19"/>
      <c r="BB709" s="19"/>
      <c r="BC709" s="19"/>
      <c r="BQ709" s="12"/>
      <c r="BR709" s="12"/>
      <c r="BS709" s="12"/>
      <c r="BV709" s="76"/>
      <c r="BW709" s="76"/>
      <c r="BX709" s="76"/>
      <c r="BY709" s="76"/>
      <c r="BZ709" s="76"/>
      <c r="CA709" s="76"/>
      <c r="CB709" s="76"/>
      <c r="CC709" s="76"/>
      <c r="CD709" s="76"/>
      <c r="CE709" s="76"/>
      <c r="CF709" s="76"/>
      <c r="CG709" s="76"/>
      <c r="CH709" s="76"/>
      <c r="CI709" s="76"/>
      <c r="CJ709" s="76"/>
      <c r="CK709" s="76"/>
      <c r="CL709" s="76"/>
      <c r="CM709" s="76"/>
      <c r="CN709" s="76"/>
      <c r="CO709" s="76"/>
      <c r="CP709" s="76"/>
      <c r="CQ709" s="76"/>
      <c r="CR709" s="76"/>
      <c r="CS709" s="76"/>
      <c r="CT709" s="76"/>
      <c r="CU709" s="76"/>
      <c r="CV709" s="76"/>
      <c r="CW709" s="76"/>
      <c r="CX709" s="76"/>
      <c r="CY709" s="76"/>
      <c r="CZ709" s="76"/>
      <c r="DA709" s="76"/>
      <c r="DB709" s="76"/>
      <c r="DC709" s="76"/>
      <c r="DD709" s="76"/>
      <c r="DE709" s="76"/>
      <c r="DF709" s="76"/>
      <c r="DG709" s="76"/>
      <c r="DH709" s="76"/>
      <c r="DI709" s="76"/>
      <c r="DJ709" s="76"/>
      <c r="DK709" s="76"/>
      <c r="DL709" s="76"/>
      <c r="DM709" s="76"/>
      <c r="DN709" s="76"/>
      <c r="DO709" s="76"/>
      <c r="DP709" s="76"/>
      <c r="DQ709" s="76"/>
      <c r="DR709" s="76"/>
      <c r="DS709" s="76"/>
      <c r="DT709" s="76"/>
      <c r="DU709" s="76"/>
      <c r="DV709" s="76"/>
      <c r="DW709" s="76"/>
      <c r="DX709" s="76"/>
      <c r="DY709" s="76"/>
      <c r="DZ709" s="76"/>
      <c r="EA709" s="76"/>
      <c r="EB709" s="76"/>
      <c r="EC709" s="76"/>
      <c r="ED709" s="76"/>
      <c r="EE709" s="76"/>
      <c r="EF709" s="76"/>
      <c r="EG709" s="76"/>
      <c r="EH709" s="76"/>
      <c r="EI709" s="76"/>
      <c r="EJ709" s="76"/>
      <c r="EK709" s="76"/>
      <c r="EL709" s="76"/>
      <c r="EM709" s="76"/>
      <c r="EN709" s="76"/>
      <c r="EO709" s="76"/>
      <c r="EP709" s="76"/>
      <c r="EQ709" s="76"/>
      <c r="ER709" s="76"/>
      <c r="ES709" s="76"/>
      <c r="ET709" s="76"/>
      <c r="EU709" s="76"/>
      <c r="EV709" s="76"/>
      <c r="EW709" s="76"/>
      <c r="EX709" s="76"/>
      <c r="EY709" s="76"/>
      <c r="EZ709" s="76"/>
      <c r="FA709" s="76"/>
      <c r="FB709" s="76"/>
      <c r="FC709" s="76"/>
      <c r="FD709" s="76"/>
      <c r="FE709" s="76"/>
      <c r="FF709" s="76"/>
      <c r="FG709" s="76"/>
      <c r="FH709" s="76"/>
      <c r="FI709" s="76"/>
      <c r="FJ709" s="76"/>
      <c r="FK709" s="76"/>
      <c r="FL709" s="76"/>
      <c r="FM709" s="76"/>
      <c r="FN709" s="76"/>
      <c r="FO709" s="76"/>
      <c r="FP709" s="76"/>
      <c r="FQ709" s="76"/>
      <c r="FR709" s="76"/>
      <c r="FS709" s="76"/>
      <c r="FT709" s="76"/>
      <c r="FU709" s="76"/>
      <c r="FV709" s="76"/>
      <c r="FW709" s="76"/>
      <c r="FX709" s="76"/>
      <c r="FY709" s="76"/>
      <c r="FZ709" s="76"/>
      <c r="GA709" s="76"/>
      <c r="GB709" s="76"/>
      <c r="GC709" s="76"/>
      <c r="GD709" s="76"/>
      <c r="GE709" s="76"/>
      <c r="GF709" s="76"/>
      <c r="GG709" s="76"/>
      <c r="GH709" s="76"/>
      <c r="GI709" s="76"/>
      <c r="GJ709" s="76"/>
      <c r="GK709" s="76"/>
      <c r="GL709" s="76"/>
      <c r="GM709" s="76"/>
      <c r="GN709" s="76"/>
      <c r="GO709" s="76"/>
      <c r="GP709" s="76"/>
      <c r="GQ709" s="76"/>
      <c r="GR709" s="76"/>
      <c r="GS709" s="76"/>
      <c r="GT709" s="76"/>
      <c r="GU709" s="76"/>
      <c r="GV709" s="76"/>
      <c r="GW709" s="76"/>
      <c r="GX709" s="76"/>
      <c r="GY709" s="76"/>
      <c r="GZ709" s="76"/>
      <c r="HA709" s="76"/>
      <c r="HB709" s="76"/>
      <c r="HC709" s="76"/>
      <c r="HD709" s="76"/>
      <c r="HE709" s="76"/>
      <c r="HF709" s="76"/>
      <c r="HG709" s="76"/>
      <c r="HH709" s="76"/>
      <c r="HI709" s="76"/>
      <c r="HJ709" s="76"/>
      <c r="HK709" s="76"/>
      <c r="HL709" s="76"/>
      <c r="HM709" s="76"/>
      <c r="HN709" s="76"/>
      <c r="HO709" s="76"/>
      <c r="HP709" s="76"/>
      <c r="HQ709" s="76"/>
      <c r="HR709" s="76"/>
      <c r="HS709" s="76"/>
      <c r="HT709" s="76"/>
      <c r="HU709" s="76"/>
      <c r="HV709" s="76"/>
      <c r="HW709" s="76"/>
      <c r="HX709" s="76"/>
      <c r="HY709" s="76"/>
      <c r="HZ709" s="76"/>
      <c r="IA709" s="76"/>
      <c r="IB709" s="76"/>
      <c r="IC709" s="76"/>
      <c r="ID709" s="76"/>
      <c r="IE709" s="76"/>
      <c r="IF709" s="76"/>
      <c r="IG709" s="76"/>
      <c r="IH709" s="76"/>
      <c r="II709" s="76"/>
      <c r="IJ709" s="76"/>
      <c r="IK709" s="76"/>
    </row>
    <row r="710" spans="1:245" s="125" customFormat="1">
      <c r="A710" s="214"/>
      <c r="B710" s="214"/>
      <c r="C710" s="214"/>
      <c r="D710" s="214"/>
      <c r="E710" s="332"/>
      <c r="F710" s="332"/>
      <c r="G710" s="214"/>
      <c r="H710" s="333"/>
      <c r="I710" s="333"/>
      <c r="J710" s="214"/>
      <c r="K710" s="214"/>
      <c r="L710" s="214"/>
      <c r="M710" s="214"/>
      <c r="N710" s="214"/>
      <c r="O710" s="214"/>
      <c r="P710" s="214"/>
      <c r="Q710" s="214"/>
      <c r="R710" s="214"/>
      <c r="S710" s="214"/>
      <c r="T710" s="214"/>
      <c r="U710" s="214"/>
      <c r="V710" s="214"/>
      <c r="W710" s="214"/>
      <c r="X710" s="214"/>
      <c r="Y710" s="214"/>
      <c r="Z710" s="214"/>
      <c r="AA710" s="335" t="s">
        <v>102</v>
      </c>
      <c r="AB710" s="214"/>
      <c r="AC710" s="214"/>
      <c r="AD710" s="214"/>
      <c r="AE710" s="214"/>
      <c r="AF710" s="214"/>
      <c r="AG710" s="214"/>
      <c r="AH710" s="214"/>
      <c r="AI710" s="433">
        <f>MAX(H331:R346)</f>
        <v>12.562552950435453</v>
      </c>
      <c r="AJ710" s="335" t="s">
        <v>103</v>
      </c>
      <c r="AK710" s="338"/>
      <c r="AL710" s="337"/>
      <c r="AM710" s="337"/>
      <c r="AN710" s="214"/>
      <c r="AO710" s="214"/>
      <c r="AP710" s="19"/>
      <c r="AQ710" s="19"/>
      <c r="AR710" s="19"/>
      <c r="AS710" s="19"/>
      <c r="AT710" s="19"/>
      <c r="AU710" s="19"/>
      <c r="AV710" s="19"/>
      <c r="AW710" s="19"/>
      <c r="AX710" s="19"/>
      <c r="AY710" s="19"/>
      <c r="AZ710" s="19"/>
      <c r="BA710" s="19"/>
      <c r="BB710" s="19"/>
      <c r="BC710" s="19"/>
      <c r="BQ710" s="12"/>
      <c r="BR710" s="12"/>
      <c r="BS710" s="12"/>
      <c r="BV710" s="76"/>
      <c r="BW710" s="76"/>
      <c r="BX710" s="76"/>
      <c r="BY710" s="76"/>
      <c r="BZ710" s="76"/>
      <c r="CA710" s="76"/>
      <c r="CB710" s="76"/>
      <c r="CC710" s="76"/>
      <c r="CD710" s="76"/>
      <c r="CE710" s="76"/>
      <c r="CF710" s="76"/>
      <c r="CG710" s="76"/>
      <c r="CH710" s="76"/>
      <c r="CI710" s="76"/>
      <c r="CJ710" s="76"/>
      <c r="CK710" s="76"/>
      <c r="CL710" s="76"/>
      <c r="CM710" s="76"/>
      <c r="CN710" s="76"/>
      <c r="CO710" s="76"/>
      <c r="CP710" s="76"/>
      <c r="CQ710" s="76"/>
      <c r="CR710" s="76"/>
      <c r="CS710" s="76"/>
      <c r="CT710" s="76"/>
      <c r="CU710" s="76"/>
      <c r="CV710" s="76"/>
      <c r="CW710" s="76"/>
      <c r="CX710" s="76"/>
      <c r="CY710" s="76"/>
      <c r="CZ710" s="76"/>
      <c r="DA710" s="76"/>
      <c r="DB710" s="76"/>
      <c r="DC710" s="76"/>
      <c r="DD710" s="76"/>
      <c r="DE710" s="76"/>
      <c r="DF710" s="76"/>
      <c r="DG710" s="76"/>
      <c r="DH710" s="76"/>
      <c r="DI710" s="76"/>
      <c r="DJ710" s="76"/>
      <c r="DK710" s="76"/>
      <c r="DL710" s="76"/>
      <c r="DM710" s="76"/>
      <c r="DN710" s="76"/>
      <c r="DO710" s="76"/>
      <c r="DP710" s="76"/>
      <c r="DQ710" s="76"/>
      <c r="DR710" s="76"/>
      <c r="DS710" s="76"/>
      <c r="DT710" s="76"/>
      <c r="DU710" s="76"/>
      <c r="DV710" s="76"/>
      <c r="DW710" s="76"/>
      <c r="DX710" s="76"/>
      <c r="DY710" s="76"/>
      <c r="DZ710" s="76"/>
      <c r="EA710" s="76"/>
      <c r="EB710" s="76"/>
      <c r="EC710" s="76"/>
      <c r="ED710" s="76"/>
      <c r="EE710" s="76"/>
      <c r="EF710" s="76"/>
      <c r="EG710" s="76"/>
      <c r="EH710" s="76"/>
      <c r="EI710" s="76"/>
      <c r="EJ710" s="76"/>
      <c r="EK710" s="76"/>
      <c r="EL710" s="76"/>
      <c r="EM710" s="76"/>
      <c r="EN710" s="76"/>
      <c r="EO710" s="76"/>
      <c r="EP710" s="76"/>
      <c r="EQ710" s="76"/>
      <c r="ER710" s="76"/>
      <c r="ES710" s="76"/>
      <c r="ET710" s="76"/>
      <c r="EU710" s="76"/>
      <c r="EV710" s="76"/>
      <c r="EW710" s="76"/>
      <c r="EX710" s="76"/>
      <c r="EY710" s="76"/>
      <c r="EZ710" s="76"/>
      <c r="FA710" s="76"/>
      <c r="FB710" s="76"/>
      <c r="FC710" s="76"/>
      <c r="FD710" s="76"/>
      <c r="FE710" s="76"/>
      <c r="FF710" s="76"/>
      <c r="FG710" s="76"/>
      <c r="FH710" s="76"/>
      <c r="FI710" s="76"/>
      <c r="FJ710" s="76"/>
      <c r="FK710" s="76"/>
      <c r="FL710" s="76"/>
      <c r="FM710" s="76"/>
      <c r="FN710" s="76"/>
      <c r="FO710" s="76"/>
      <c r="FP710" s="76"/>
      <c r="FQ710" s="76"/>
      <c r="FR710" s="76"/>
      <c r="FS710" s="76"/>
      <c r="FT710" s="76"/>
      <c r="FU710" s="76"/>
      <c r="FV710" s="76"/>
      <c r="FW710" s="76"/>
      <c r="FX710" s="76"/>
      <c r="FY710" s="76"/>
      <c r="FZ710" s="76"/>
      <c r="GA710" s="76"/>
      <c r="GB710" s="76"/>
      <c r="GC710" s="76"/>
      <c r="GD710" s="76"/>
      <c r="GE710" s="76"/>
      <c r="GF710" s="76"/>
      <c r="GG710" s="76"/>
      <c r="GH710" s="76"/>
      <c r="GI710" s="76"/>
      <c r="GJ710" s="76"/>
      <c r="GK710" s="76"/>
      <c r="GL710" s="76"/>
      <c r="GM710" s="76"/>
      <c r="GN710" s="76"/>
      <c r="GO710" s="76"/>
      <c r="GP710" s="76"/>
      <c r="GQ710" s="76"/>
      <c r="GR710" s="76"/>
      <c r="GS710" s="76"/>
      <c r="GT710" s="76"/>
      <c r="GU710" s="76"/>
      <c r="GV710" s="76"/>
      <c r="GW710" s="76"/>
      <c r="GX710" s="76"/>
      <c r="GY710" s="76"/>
      <c r="GZ710" s="76"/>
      <c r="HA710" s="76"/>
      <c r="HB710" s="76"/>
      <c r="HC710" s="76"/>
      <c r="HD710" s="76"/>
      <c r="HE710" s="76"/>
      <c r="HF710" s="76"/>
      <c r="HG710" s="76"/>
      <c r="HH710" s="76"/>
      <c r="HI710" s="76"/>
      <c r="HJ710" s="76"/>
      <c r="HK710" s="76"/>
      <c r="HL710" s="76"/>
      <c r="HM710" s="76"/>
      <c r="HN710" s="76"/>
      <c r="HO710" s="76"/>
      <c r="HP710" s="76"/>
      <c r="HQ710" s="76"/>
      <c r="HR710" s="76"/>
      <c r="HS710" s="76"/>
      <c r="HT710" s="76"/>
      <c r="HU710" s="76"/>
      <c r="HV710" s="76"/>
      <c r="HW710" s="76"/>
      <c r="HX710" s="76"/>
      <c r="HY710" s="76"/>
      <c r="HZ710" s="76"/>
      <c r="IA710" s="76"/>
      <c r="IB710" s="76"/>
      <c r="IC710" s="76"/>
      <c r="ID710" s="76"/>
      <c r="IE710" s="76"/>
      <c r="IF710" s="76"/>
      <c r="IG710" s="76"/>
      <c r="IH710" s="76"/>
      <c r="II710" s="76"/>
      <c r="IJ710" s="76"/>
      <c r="IK710" s="76"/>
    </row>
    <row r="711" spans="1:245" s="125" customFormat="1">
      <c r="A711" s="19"/>
      <c r="B711" s="19"/>
      <c r="C711" s="19"/>
      <c r="D711" s="19"/>
      <c r="E711" s="89"/>
      <c r="F711" s="89"/>
      <c r="G711" s="19"/>
      <c r="H711" s="90"/>
      <c r="I711" s="90"/>
      <c r="J711" s="19"/>
      <c r="K711" s="19"/>
      <c r="L711" s="19"/>
      <c r="M711" s="19"/>
      <c r="N711" s="19"/>
      <c r="O711" s="19"/>
      <c r="P711" s="19"/>
      <c r="Q711" s="19"/>
      <c r="R711" s="141"/>
      <c r="S711" s="141"/>
      <c r="T711" s="141"/>
      <c r="U711" s="141"/>
      <c r="V711" s="141"/>
      <c r="W711" s="141"/>
      <c r="X711" s="141"/>
      <c r="Y711" s="141"/>
      <c r="Z711" s="19"/>
      <c r="AA711" s="19"/>
      <c r="AB711" s="19"/>
      <c r="AC711" s="19"/>
      <c r="AD711" s="19"/>
      <c r="AE711" s="19"/>
      <c r="AF711" s="19"/>
      <c r="AG711" s="19"/>
      <c r="AH711" s="19"/>
      <c r="AI711" s="19"/>
      <c r="AJ711" s="19"/>
      <c r="AK711" s="19"/>
      <c r="AL711" s="19"/>
      <c r="AM711" s="19"/>
      <c r="AN711" s="19"/>
      <c r="AO711" s="19"/>
      <c r="AP711" s="19"/>
      <c r="AQ711" s="19"/>
      <c r="AR711" s="19"/>
      <c r="AS711" s="19"/>
      <c r="AT711" s="19"/>
      <c r="AU711" s="19"/>
      <c r="AV711" s="19"/>
      <c r="AW711" s="19"/>
      <c r="AX711" s="19"/>
      <c r="AY711" s="19"/>
      <c r="AZ711" s="19"/>
      <c r="BA711" s="19"/>
      <c r="BB711" s="19"/>
      <c r="BC711" s="19"/>
      <c r="BQ711" s="12"/>
      <c r="BR711" s="12"/>
      <c r="BS711" s="12"/>
      <c r="BV711" s="76"/>
      <c r="BW711" s="76"/>
      <c r="BX711" s="76"/>
      <c r="BY711" s="76"/>
      <c r="BZ711" s="76"/>
      <c r="CA711" s="76"/>
      <c r="CB711" s="76"/>
      <c r="CC711" s="76"/>
      <c r="CD711" s="76"/>
      <c r="CE711" s="76"/>
      <c r="CF711" s="76"/>
      <c r="CG711" s="76"/>
      <c r="CH711" s="76"/>
      <c r="CI711" s="76"/>
      <c r="CJ711" s="76"/>
      <c r="CK711" s="76"/>
      <c r="CL711" s="76"/>
      <c r="CM711" s="76"/>
      <c r="CN711" s="76"/>
      <c r="CO711" s="76"/>
      <c r="CP711" s="76"/>
      <c r="CQ711" s="76"/>
      <c r="CR711" s="76"/>
      <c r="CS711" s="76"/>
      <c r="CT711" s="76"/>
      <c r="CU711" s="76"/>
      <c r="CV711" s="76"/>
      <c r="CW711" s="76"/>
      <c r="CX711" s="76"/>
      <c r="CY711" s="76"/>
      <c r="CZ711" s="76"/>
      <c r="DA711" s="76"/>
      <c r="DB711" s="76"/>
      <c r="DC711" s="76"/>
      <c r="DD711" s="76"/>
      <c r="DE711" s="76"/>
      <c r="DF711" s="76"/>
      <c r="DG711" s="76"/>
      <c r="DH711" s="76"/>
      <c r="DI711" s="76"/>
      <c r="DJ711" s="76"/>
      <c r="DK711" s="76"/>
      <c r="DL711" s="76"/>
      <c r="DM711" s="76"/>
      <c r="DN711" s="76"/>
      <c r="DO711" s="76"/>
      <c r="DP711" s="76"/>
      <c r="DQ711" s="76"/>
      <c r="DR711" s="76"/>
      <c r="DS711" s="76"/>
      <c r="DT711" s="76"/>
      <c r="DU711" s="76"/>
      <c r="DV711" s="76"/>
      <c r="DW711" s="76"/>
      <c r="DX711" s="76"/>
      <c r="DY711" s="76"/>
      <c r="DZ711" s="76"/>
      <c r="EA711" s="76"/>
      <c r="EB711" s="76"/>
      <c r="EC711" s="76"/>
      <c r="ED711" s="76"/>
      <c r="EE711" s="76"/>
      <c r="EF711" s="76"/>
      <c r="EG711" s="76"/>
      <c r="EH711" s="76"/>
      <c r="EI711" s="76"/>
      <c r="EJ711" s="76"/>
      <c r="EK711" s="76"/>
      <c r="EL711" s="76"/>
      <c r="EM711" s="76"/>
      <c r="EN711" s="76"/>
      <c r="EO711" s="76"/>
      <c r="EP711" s="76"/>
      <c r="EQ711" s="76"/>
      <c r="ER711" s="76"/>
      <c r="ES711" s="76"/>
      <c r="ET711" s="76"/>
      <c r="EU711" s="76"/>
      <c r="EV711" s="76"/>
      <c r="EW711" s="76"/>
      <c r="EX711" s="76"/>
      <c r="EY711" s="76"/>
      <c r="EZ711" s="76"/>
      <c r="FA711" s="76"/>
      <c r="FB711" s="76"/>
      <c r="FC711" s="76"/>
      <c r="FD711" s="76"/>
      <c r="FE711" s="76"/>
      <c r="FF711" s="76"/>
      <c r="FG711" s="76"/>
      <c r="FH711" s="76"/>
      <c r="FI711" s="76"/>
      <c r="FJ711" s="76"/>
      <c r="FK711" s="76"/>
      <c r="FL711" s="76"/>
      <c r="FM711" s="76"/>
      <c r="FN711" s="76"/>
      <c r="FO711" s="76"/>
      <c r="FP711" s="76"/>
      <c r="FQ711" s="76"/>
      <c r="FR711" s="76"/>
      <c r="FS711" s="76"/>
      <c r="FT711" s="76"/>
      <c r="FU711" s="76"/>
      <c r="FV711" s="76"/>
      <c r="FW711" s="76"/>
      <c r="FX711" s="76"/>
      <c r="FY711" s="76"/>
      <c r="FZ711" s="76"/>
      <c r="GA711" s="76"/>
      <c r="GB711" s="76"/>
      <c r="GC711" s="76"/>
      <c r="GD711" s="76"/>
      <c r="GE711" s="76"/>
      <c r="GF711" s="76"/>
      <c r="GG711" s="76"/>
      <c r="GH711" s="76"/>
      <c r="GI711" s="76"/>
      <c r="GJ711" s="76"/>
      <c r="GK711" s="76"/>
      <c r="GL711" s="76"/>
      <c r="GM711" s="76"/>
      <c r="GN711" s="76"/>
      <c r="GO711" s="76"/>
      <c r="GP711" s="76"/>
      <c r="GQ711" s="76"/>
      <c r="GR711" s="76"/>
      <c r="GS711" s="76"/>
      <c r="GT711" s="76"/>
      <c r="GU711" s="76"/>
      <c r="GV711" s="76"/>
      <c r="GW711" s="76"/>
      <c r="GX711" s="76"/>
      <c r="GY711" s="76"/>
      <c r="GZ711" s="76"/>
      <c r="HA711" s="76"/>
      <c r="HB711" s="76"/>
      <c r="HC711" s="76"/>
      <c r="HD711" s="76"/>
      <c r="HE711" s="76"/>
      <c r="HF711" s="76"/>
      <c r="HG711" s="76"/>
      <c r="HH711" s="76"/>
      <c r="HI711" s="76"/>
      <c r="HJ711" s="76"/>
      <c r="HK711" s="76"/>
      <c r="HL711" s="76"/>
      <c r="HM711" s="76"/>
      <c r="HN711" s="76"/>
      <c r="HO711" s="76"/>
      <c r="HP711" s="76"/>
      <c r="HQ711" s="76"/>
      <c r="HR711" s="76"/>
      <c r="HS711" s="76"/>
      <c r="HT711" s="76"/>
      <c r="HU711" s="76"/>
      <c r="HV711" s="76"/>
      <c r="HW711" s="76"/>
      <c r="HX711" s="76"/>
      <c r="HY711" s="76"/>
      <c r="HZ711" s="76"/>
      <c r="IA711" s="76"/>
      <c r="IB711" s="76"/>
      <c r="IC711" s="76"/>
      <c r="ID711" s="76"/>
      <c r="IE711" s="76"/>
      <c r="IF711" s="76"/>
      <c r="IG711" s="76"/>
      <c r="IH711" s="76"/>
      <c r="II711" s="76"/>
      <c r="IJ711" s="76"/>
      <c r="IK711" s="76"/>
    </row>
    <row r="712" spans="1:245" s="125" customFormat="1">
      <c r="A712" s="19"/>
      <c r="B712" s="19"/>
      <c r="C712" s="19"/>
      <c r="D712" s="19"/>
      <c r="E712" s="89"/>
      <c r="F712" s="89"/>
      <c r="G712" s="19"/>
      <c r="H712" s="90"/>
      <c r="I712" s="90"/>
      <c r="J712" s="19"/>
      <c r="K712" s="19"/>
      <c r="L712" s="19"/>
      <c r="M712" s="19"/>
      <c r="N712" s="19"/>
      <c r="O712" s="19"/>
      <c r="P712" s="19"/>
      <c r="Q712" s="19"/>
      <c r="R712" s="141"/>
      <c r="S712" s="141"/>
      <c r="T712" s="141"/>
      <c r="U712" s="141"/>
      <c r="V712" s="141"/>
      <c r="W712" s="141"/>
      <c r="X712" s="141"/>
      <c r="Y712" s="141"/>
      <c r="Z712" s="19"/>
      <c r="AA712" s="19"/>
      <c r="AB712" s="19"/>
      <c r="AC712" s="19"/>
      <c r="AD712" s="19"/>
      <c r="AE712" s="19"/>
      <c r="AF712" s="19"/>
      <c r="AG712" s="19"/>
      <c r="AH712" s="19"/>
      <c r="AI712" s="19"/>
      <c r="AJ712" s="19"/>
      <c r="AK712" s="19"/>
      <c r="AL712" s="19"/>
      <c r="AM712" s="19"/>
      <c r="AN712" s="19"/>
      <c r="AO712" s="19"/>
      <c r="AP712" s="19"/>
      <c r="AQ712" s="19"/>
      <c r="AR712" s="19"/>
      <c r="AS712" s="19"/>
      <c r="AT712" s="19"/>
      <c r="AU712" s="19"/>
      <c r="AV712" s="19"/>
      <c r="AW712" s="19"/>
      <c r="AX712" s="19"/>
      <c r="AY712" s="19"/>
      <c r="AZ712" s="19"/>
      <c r="BA712" s="19"/>
      <c r="BB712" s="19"/>
      <c r="BC712" s="19"/>
      <c r="BQ712" s="12"/>
      <c r="BR712" s="12"/>
      <c r="BS712" s="12"/>
      <c r="BV712" s="76"/>
      <c r="BW712" s="76"/>
      <c r="BX712" s="76"/>
      <c r="BY712" s="76"/>
      <c r="BZ712" s="76"/>
      <c r="CA712" s="76"/>
      <c r="CB712" s="76"/>
      <c r="CC712" s="76"/>
      <c r="CD712" s="76"/>
      <c r="CE712" s="76"/>
      <c r="CF712" s="76"/>
      <c r="CG712" s="76"/>
      <c r="CH712" s="76"/>
      <c r="CI712" s="76"/>
      <c r="CJ712" s="76"/>
      <c r="CK712" s="76"/>
      <c r="CL712" s="76"/>
      <c r="CM712" s="76"/>
      <c r="CN712" s="76"/>
      <c r="CO712" s="76"/>
      <c r="CP712" s="76"/>
      <c r="CQ712" s="76"/>
      <c r="CR712" s="76"/>
      <c r="CS712" s="76"/>
      <c r="CT712" s="76"/>
      <c r="CU712" s="76"/>
      <c r="CV712" s="76"/>
      <c r="CW712" s="76"/>
      <c r="CX712" s="76"/>
      <c r="CY712" s="76"/>
      <c r="CZ712" s="76"/>
      <c r="DA712" s="76"/>
      <c r="DB712" s="76"/>
      <c r="DC712" s="76"/>
      <c r="DD712" s="76"/>
      <c r="DE712" s="76"/>
      <c r="DF712" s="76"/>
      <c r="DG712" s="76"/>
      <c r="DH712" s="76"/>
      <c r="DI712" s="76"/>
      <c r="DJ712" s="76"/>
      <c r="DK712" s="76"/>
      <c r="DL712" s="76"/>
      <c r="DM712" s="76"/>
      <c r="DN712" s="76"/>
      <c r="DO712" s="76"/>
      <c r="DP712" s="76"/>
      <c r="DQ712" s="76"/>
      <c r="DR712" s="76"/>
      <c r="DS712" s="76"/>
      <c r="DT712" s="76"/>
      <c r="DU712" s="76"/>
      <c r="DV712" s="76"/>
      <c r="DW712" s="76"/>
      <c r="DX712" s="76"/>
      <c r="DY712" s="76"/>
      <c r="DZ712" s="76"/>
      <c r="EA712" s="76"/>
      <c r="EB712" s="76"/>
      <c r="EC712" s="76"/>
      <c r="ED712" s="76"/>
      <c r="EE712" s="76"/>
      <c r="EF712" s="76"/>
      <c r="EG712" s="76"/>
      <c r="EH712" s="76"/>
      <c r="EI712" s="76"/>
      <c r="EJ712" s="76"/>
      <c r="EK712" s="76"/>
      <c r="EL712" s="76"/>
      <c r="EM712" s="76"/>
      <c r="EN712" s="76"/>
      <c r="EO712" s="76"/>
      <c r="EP712" s="76"/>
      <c r="EQ712" s="76"/>
      <c r="ER712" s="76"/>
      <c r="ES712" s="76"/>
      <c r="ET712" s="76"/>
      <c r="EU712" s="76"/>
      <c r="EV712" s="76"/>
      <c r="EW712" s="76"/>
      <c r="EX712" s="76"/>
      <c r="EY712" s="76"/>
      <c r="EZ712" s="76"/>
      <c r="FA712" s="76"/>
      <c r="FB712" s="76"/>
      <c r="FC712" s="76"/>
      <c r="FD712" s="76"/>
      <c r="FE712" s="76"/>
      <c r="FF712" s="76"/>
      <c r="FG712" s="76"/>
      <c r="FH712" s="76"/>
      <c r="FI712" s="76"/>
      <c r="FJ712" s="76"/>
      <c r="FK712" s="76"/>
      <c r="FL712" s="76"/>
      <c r="FM712" s="76"/>
      <c r="FN712" s="76"/>
      <c r="FO712" s="76"/>
      <c r="FP712" s="76"/>
      <c r="FQ712" s="76"/>
      <c r="FR712" s="76"/>
      <c r="FS712" s="76"/>
      <c r="FT712" s="76"/>
      <c r="FU712" s="76"/>
      <c r="FV712" s="76"/>
      <c r="FW712" s="76"/>
      <c r="FX712" s="76"/>
      <c r="FY712" s="76"/>
      <c r="FZ712" s="76"/>
      <c r="GA712" s="76"/>
      <c r="GB712" s="76"/>
      <c r="GC712" s="76"/>
      <c r="GD712" s="76"/>
      <c r="GE712" s="76"/>
      <c r="GF712" s="76"/>
      <c r="GG712" s="76"/>
      <c r="GH712" s="76"/>
      <c r="GI712" s="76"/>
      <c r="GJ712" s="76"/>
      <c r="GK712" s="76"/>
      <c r="GL712" s="76"/>
      <c r="GM712" s="76"/>
      <c r="GN712" s="76"/>
      <c r="GO712" s="76"/>
      <c r="GP712" s="76"/>
      <c r="GQ712" s="76"/>
      <c r="GR712" s="76"/>
      <c r="GS712" s="76"/>
      <c r="GT712" s="76"/>
      <c r="GU712" s="76"/>
      <c r="GV712" s="76"/>
      <c r="GW712" s="76"/>
      <c r="GX712" s="76"/>
      <c r="GY712" s="76"/>
      <c r="GZ712" s="76"/>
      <c r="HA712" s="76"/>
      <c r="HB712" s="76"/>
      <c r="HC712" s="76"/>
      <c r="HD712" s="76"/>
      <c r="HE712" s="76"/>
      <c r="HF712" s="76"/>
      <c r="HG712" s="76"/>
      <c r="HH712" s="76"/>
      <c r="HI712" s="76"/>
      <c r="HJ712" s="76"/>
      <c r="HK712" s="76"/>
      <c r="HL712" s="76"/>
      <c r="HM712" s="76"/>
      <c r="HN712" s="76"/>
      <c r="HO712" s="76"/>
      <c r="HP712" s="76"/>
      <c r="HQ712" s="76"/>
      <c r="HR712" s="76"/>
      <c r="HS712" s="76"/>
      <c r="HT712" s="76"/>
      <c r="HU712" s="76"/>
      <c r="HV712" s="76"/>
      <c r="HW712" s="76"/>
      <c r="HX712" s="76"/>
      <c r="HY712" s="76"/>
      <c r="HZ712" s="76"/>
      <c r="IA712" s="76"/>
      <c r="IB712" s="76"/>
      <c r="IC712" s="76"/>
      <c r="ID712" s="76"/>
      <c r="IE712" s="76"/>
      <c r="IF712" s="76"/>
      <c r="IG712" s="76"/>
      <c r="IH712" s="76"/>
      <c r="II712" s="76"/>
      <c r="IJ712" s="76"/>
      <c r="IK712" s="76"/>
    </row>
    <row r="713" spans="1:245" s="125" customFormat="1">
      <c r="A713" s="19"/>
      <c r="B713" s="19"/>
      <c r="C713" s="19"/>
      <c r="D713" s="19"/>
      <c r="E713" s="89"/>
      <c r="F713" s="89"/>
      <c r="G713" s="19"/>
      <c r="H713" s="90"/>
      <c r="I713" s="90"/>
      <c r="J713" s="19"/>
      <c r="K713" s="19"/>
      <c r="L713" s="19"/>
      <c r="M713" s="19"/>
      <c r="N713" s="19"/>
      <c r="O713" s="19"/>
      <c r="P713" s="19"/>
      <c r="Q713" s="19"/>
      <c r="R713" s="141"/>
      <c r="S713" s="141"/>
      <c r="T713" s="141"/>
      <c r="U713" s="141"/>
      <c r="V713" s="141"/>
      <c r="W713" s="141"/>
      <c r="X713" s="141"/>
      <c r="Y713" s="141"/>
      <c r="Z713" s="19"/>
      <c r="AA713" s="19"/>
      <c r="AB713" s="19"/>
      <c r="AC713" s="19"/>
      <c r="AD713" s="19"/>
      <c r="AE713" s="19"/>
      <c r="AF713" s="19"/>
      <c r="AG713" s="19"/>
      <c r="AH713" s="19"/>
      <c r="AI713" s="19"/>
      <c r="AJ713" s="19"/>
      <c r="AK713" s="19"/>
      <c r="AL713" s="19"/>
      <c r="AM713" s="19"/>
      <c r="AN713" s="19"/>
      <c r="AO713" s="19"/>
      <c r="AP713" s="19"/>
      <c r="AQ713" s="19"/>
      <c r="AR713" s="8"/>
      <c r="AS713" s="19"/>
      <c r="AT713" s="19"/>
      <c r="AU713" s="19"/>
      <c r="AV713" s="19"/>
      <c r="AW713" s="19"/>
      <c r="AX713" s="19"/>
      <c r="AY713" s="19"/>
      <c r="AZ713" s="19"/>
      <c r="BA713" s="19"/>
      <c r="BB713" s="19"/>
      <c r="BC713" s="19"/>
      <c r="BQ713" s="12"/>
      <c r="BR713" s="12"/>
      <c r="BS713" s="12"/>
      <c r="BV713" s="76"/>
      <c r="BW713" s="76"/>
      <c r="BX713" s="76"/>
      <c r="BY713" s="76"/>
      <c r="BZ713" s="76"/>
      <c r="CA713" s="76"/>
      <c r="CB713" s="76"/>
      <c r="CC713" s="76"/>
      <c r="CD713" s="76"/>
      <c r="CE713" s="76"/>
      <c r="CF713" s="76"/>
      <c r="CG713" s="76"/>
      <c r="CH713" s="76"/>
      <c r="CI713" s="76"/>
      <c r="CJ713" s="76"/>
      <c r="CK713" s="76"/>
      <c r="CL713" s="76"/>
      <c r="CM713" s="76"/>
      <c r="CN713" s="76"/>
      <c r="CO713" s="76"/>
      <c r="CP713" s="76"/>
      <c r="CQ713" s="76"/>
      <c r="CR713" s="76"/>
      <c r="CS713" s="76"/>
      <c r="CT713" s="76"/>
      <c r="CU713" s="76"/>
      <c r="CV713" s="76"/>
      <c r="CW713" s="76"/>
      <c r="CX713" s="76"/>
      <c r="CY713" s="76"/>
      <c r="CZ713" s="76"/>
      <c r="DA713" s="76"/>
      <c r="DB713" s="76"/>
      <c r="DC713" s="76"/>
      <c r="DD713" s="76"/>
      <c r="DE713" s="76"/>
      <c r="DF713" s="76"/>
      <c r="DG713" s="76"/>
      <c r="DH713" s="76"/>
      <c r="DI713" s="76"/>
      <c r="DJ713" s="76"/>
      <c r="DK713" s="76"/>
      <c r="DL713" s="76"/>
      <c r="DM713" s="76"/>
      <c r="DN713" s="76"/>
      <c r="DO713" s="76"/>
      <c r="DP713" s="76"/>
      <c r="DQ713" s="76"/>
      <c r="DR713" s="76"/>
      <c r="DS713" s="76"/>
      <c r="DT713" s="76"/>
      <c r="DU713" s="76"/>
      <c r="DV713" s="76"/>
      <c r="DW713" s="76"/>
      <c r="DX713" s="76"/>
      <c r="DY713" s="76"/>
      <c r="DZ713" s="76"/>
      <c r="EA713" s="76"/>
      <c r="EB713" s="76"/>
      <c r="EC713" s="76"/>
      <c r="ED713" s="76"/>
      <c r="EE713" s="76"/>
      <c r="EF713" s="76"/>
      <c r="EG713" s="76"/>
      <c r="EH713" s="76"/>
      <c r="EI713" s="76"/>
      <c r="EJ713" s="76"/>
      <c r="EK713" s="76"/>
      <c r="EL713" s="76"/>
      <c r="EM713" s="76"/>
      <c r="EN713" s="76"/>
      <c r="EO713" s="76"/>
      <c r="EP713" s="76"/>
      <c r="EQ713" s="76"/>
      <c r="ER713" s="76"/>
      <c r="ES713" s="76"/>
      <c r="ET713" s="76"/>
      <c r="EU713" s="76"/>
      <c r="EV713" s="76"/>
      <c r="EW713" s="76"/>
      <c r="EX713" s="76"/>
      <c r="EY713" s="76"/>
      <c r="EZ713" s="76"/>
      <c r="FA713" s="76"/>
      <c r="FB713" s="76"/>
      <c r="FC713" s="76"/>
      <c r="FD713" s="76"/>
      <c r="FE713" s="76"/>
      <c r="FF713" s="76"/>
      <c r="FG713" s="76"/>
      <c r="FH713" s="76"/>
      <c r="FI713" s="76"/>
      <c r="FJ713" s="76"/>
      <c r="FK713" s="76"/>
      <c r="FL713" s="76"/>
      <c r="FM713" s="76"/>
      <c r="FN713" s="76"/>
      <c r="FO713" s="76"/>
      <c r="FP713" s="76"/>
      <c r="FQ713" s="76"/>
      <c r="FR713" s="76"/>
      <c r="FS713" s="76"/>
      <c r="FT713" s="76"/>
      <c r="FU713" s="76"/>
      <c r="FV713" s="76"/>
      <c r="FW713" s="76"/>
      <c r="FX713" s="76"/>
      <c r="FY713" s="76"/>
      <c r="FZ713" s="76"/>
      <c r="GA713" s="76"/>
      <c r="GB713" s="76"/>
      <c r="GC713" s="76"/>
      <c r="GD713" s="76"/>
      <c r="GE713" s="76"/>
      <c r="GF713" s="76"/>
      <c r="GG713" s="76"/>
      <c r="GH713" s="76"/>
      <c r="GI713" s="76"/>
      <c r="GJ713" s="76"/>
      <c r="GK713" s="76"/>
      <c r="GL713" s="76"/>
      <c r="GM713" s="76"/>
      <c r="GN713" s="76"/>
      <c r="GO713" s="76"/>
      <c r="GP713" s="76"/>
      <c r="GQ713" s="76"/>
      <c r="GR713" s="76"/>
      <c r="GS713" s="76"/>
      <c r="GT713" s="76"/>
      <c r="GU713" s="76"/>
      <c r="GV713" s="76"/>
      <c r="GW713" s="76"/>
      <c r="GX713" s="76"/>
      <c r="GY713" s="76"/>
      <c r="GZ713" s="76"/>
      <c r="HA713" s="76"/>
      <c r="HB713" s="76"/>
      <c r="HC713" s="76"/>
      <c r="HD713" s="76"/>
      <c r="HE713" s="76"/>
      <c r="HF713" s="76"/>
      <c r="HG713" s="76"/>
      <c r="HH713" s="76"/>
      <c r="HI713" s="76"/>
      <c r="HJ713" s="76"/>
      <c r="HK713" s="76"/>
      <c r="HL713" s="76"/>
      <c r="HM713" s="76"/>
      <c r="HN713" s="76"/>
      <c r="HO713" s="76"/>
      <c r="HP713" s="76"/>
      <c r="HQ713" s="76"/>
      <c r="HR713" s="76"/>
      <c r="HS713" s="76"/>
      <c r="HT713" s="76"/>
      <c r="HU713" s="76"/>
      <c r="HV713" s="76"/>
      <c r="HW713" s="76"/>
      <c r="HX713" s="76"/>
      <c r="HY713" s="76"/>
      <c r="HZ713" s="76"/>
      <c r="IA713" s="76"/>
      <c r="IB713" s="76"/>
      <c r="IC713" s="76"/>
      <c r="ID713" s="76"/>
      <c r="IE713" s="76"/>
      <c r="IF713" s="76"/>
      <c r="IG713" s="76"/>
      <c r="IH713" s="76"/>
      <c r="II713" s="76"/>
      <c r="IJ713" s="76"/>
      <c r="IK713" s="76"/>
    </row>
    <row r="714" spans="1:245" s="125" customFormat="1">
      <c r="A714" s="19"/>
      <c r="B714" s="19"/>
      <c r="C714" s="19"/>
      <c r="D714" s="19"/>
      <c r="E714" s="89"/>
      <c r="F714" s="89"/>
      <c r="G714" s="19"/>
      <c r="H714" s="90"/>
      <c r="I714" s="90"/>
      <c r="J714" s="19"/>
      <c r="K714" s="19"/>
      <c r="L714" s="19"/>
      <c r="M714" s="19"/>
      <c r="N714" s="19"/>
      <c r="O714" s="19"/>
      <c r="P714" s="19"/>
      <c r="Q714" s="19"/>
      <c r="R714" s="141"/>
      <c r="S714" s="141"/>
      <c r="T714" s="141"/>
      <c r="U714" s="141"/>
      <c r="V714" s="141"/>
      <c r="W714" s="141"/>
      <c r="X714" s="141"/>
      <c r="Y714" s="141"/>
      <c r="Z714" s="19"/>
      <c r="AA714" s="19"/>
      <c r="AB714" s="19"/>
      <c r="AD714" s="19"/>
      <c r="AE714" s="19"/>
      <c r="AF714" s="19"/>
      <c r="AG714" s="19"/>
      <c r="AH714" s="19"/>
      <c r="AI714" s="19"/>
      <c r="AJ714" s="19"/>
      <c r="AK714" s="19"/>
      <c r="AL714" s="19"/>
      <c r="AM714" s="19"/>
      <c r="AN714" s="19"/>
      <c r="AO714" s="19"/>
      <c r="AP714" s="19"/>
      <c r="AR714" s="8"/>
      <c r="AS714" s="19"/>
      <c r="AT714" s="19"/>
      <c r="AU714" s="19"/>
      <c r="AV714" s="19"/>
      <c r="AW714" s="19"/>
      <c r="AX714" s="19"/>
      <c r="AY714" s="19"/>
      <c r="AZ714" s="19"/>
      <c r="BA714" s="19"/>
      <c r="BB714" s="19"/>
      <c r="BC714" s="19"/>
      <c r="BQ714" s="12"/>
      <c r="BR714" s="12"/>
      <c r="BS714" s="12"/>
      <c r="BV714" s="76"/>
      <c r="BW714" s="76"/>
      <c r="BX714" s="76"/>
      <c r="BY714" s="76"/>
      <c r="BZ714" s="76"/>
      <c r="CA714" s="76"/>
      <c r="CB714" s="76"/>
      <c r="CC714" s="76"/>
      <c r="CD714" s="76"/>
      <c r="CE714" s="76"/>
      <c r="CF714" s="76"/>
      <c r="CG714" s="76"/>
      <c r="CH714" s="76"/>
      <c r="CI714" s="76"/>
      <c r="CJ714" s="76"/>
      <c r="CK714" s="76"/>
      <c r="CL714" s="76"/>
      <c r="CM714" s="76"/>
      <c r="CN714" s="76"/>
      <c r="CO714" s="76"/>
      <c r="CP714" s="76"/>
      <c r="CQ714" s="76"/>
      <c r="CR714" s="76"/>
      <c r="CS714" s="76"/>
      <c r="CT714" s="76"/>
      <c r="CU714" s="76"/>
      <c r="CV714" s="76"/>
      <c r="CW714" s="76"/>
      <c r="CX714" s="76"/>
      <c r="CY714" s="76"/>
      <c r="CZ714" s="76"/>
      <c r="DA714" s="76"/>
      <c r="DB714" s="76"/>
      <c r="DC714" s="76"/>
      <c r="DD714" s="76"/>
      <c r="DE714" s="76"/>
      <c r="DF714" s="76"/>
      <c r="DG714" s="76"/>
      <c r="DH714" s="76"/>
      <c r="DI714" s="76"/>
      <c r="DJ714" s="76"/>
      <c r="DK714" s="76"/>
      <c r="DL714" s="76"/>
      <c r="DM714" s="76"/>
      <c r="DN714" s="76"/>
      <c r="DO714" s="76"/>
      <c r="DP714" s="76"/>
      <c r="DQ714" s="76"/>
      <c r="DR714" s="76"/>
      <c r="DS714" s="76"/>
      <c r="DT714" s="76"/>
      <c r="DU714" s="76"/>
      <c r="DV714" s="76"/>
      <c r="DW714" s="76"/>
      <c r="DX714" s="76"/>
      <c r="DY714" s="76"/>
      <c r="DZ714" s="76"/>
      <c r="EA714" s="76"/>
      <c r="EB714" s="76"/>
      <c r="EC714" s="76"/>
      <c r="ED714" s="76"/>
      <c r="EE714" s="76"/>
      <c r="EF714" s="76"/>
      <c r="EG714" s="76"/>
      <c r="EH714" s="76"/>
      <c r="EI714" s="76"/>
      <c r="EJ714" s="76"/>
      <c r="EK714" s="76"/>
      <c r="EL714" s="76"/>
      <c r="EM714" s="76"/>
      <c r="EN714" s="76"/>
      <c r="EO714" s="76"/>
      <c r="EP714" s="76"/>
      <c r="EQ714" s="76"/>
      <c r="ER714" s="76"/>
      <c r="ES714" s="76"/>
      <c r="ET714" s="76"/>
      <c r="EU714" s="76"/>
      <c r="EV714" s="76"/>
      <c r="EW714" s="76"/>
      <c r="EX714" s="76"/>
      <c r="EY714" s="76"/>
      <c r="EZ714" s="76"/>
      <c r="FA714" s="76"/>
      <c r="FB714" s="76"/>
      <c r="FC714" s="76"/>
      <c r="FD714" s="76"/>
      <c r="FE714" s="76"/>
      <c r="FF714" s="76"/>
      <c r="FG714" s="76"/>
      <c r="FH714" s="76"/>
      <c r="FI714" s="76"/>
      <c r="FJ714" s="76"/>
      <c r="FK714" s="76"/>
      <c r="FL714" s="76"/>
      <c r="FM714" s="76"/>
      <c r="FN714" s="76"/>
      <c r="FO714" s="76"/>
      <c r="FP714" s="76"/>
      <c r="FQ714" s="76"/>
      <c r="FR714" s="76"/>
      <c r="FS714" s="76"/>
      <c r="FT714" s="76"/>
      <c r="FU714" s="76"/>
      <c r="FV714" s="76"/>
      <c r="FW714" s="76"/>
      <c r="FX714" s="76"/>
      <c r="FY714" s="76"/>
      <c r="FZ714" s="76"/>
      <c r="GA714" s="76"/>
      <c r="GB714" s="76"/>
      <c r="GC714" s="76"/>
      <c r="GD714" s="76"/>
      <c r="GE714" s="76"/>
      <c r="GF714" s="76"/>
      <c r="GG714" s="76"/>
      <c r="GH714" s="76"/>
      <c r="GI714" s="76"/>
      <c r="GJ714" s="76"/>
      <c r="GK714" s="76"/>
      <c r="GL714" s="76"/>
      <c r="GM714" s="76"/>
      <c r="GN714" s="76"/>
      <c r="GO714" s="76"/>
      <c r="GP714" s="76"/>
      <c r="GQ714" s="76"/>
      <c r="GR714" s="76"/>
      <c r="GS714" s="76"/>
      <c r="GT714" s="76"/>
      <c r="GU714" s="76"/>
      <c r="GV714" s="76"/>
      <c r="GW714" s="76"/>
      <c r="GX714" s="76"/>
      <c r="GY714" s="76"/>
      <c r="GZ714" s="76"/>
      <c r="HA714" s="76"/>
      <c r="HB714" s="76"/>
      <c r="HC714" s="76"/>
      <c r="HD714" s="76"/>
      <c r="HE714" s="76"/>
      <c r="HF714" s="76"/>
      <c r="HG714" s="76"/>
      <c r="HH714" s="76"/>
      <c r="HI714" s="76"/>
      <c r="HJ714" s="76"/>
      <c r="HK714" s="76"/>
      <c r="HL714" s="76"/>
      <c r="HM714" s="76"/>
      <c r="HN714" s="76"/>
      <c r="HO714" s="76"/>
      <c r="HP714" s="76"/>
      <c r="HQ714" s="76"/>
      <c r="HR714" s="76"/>
      <c r="HS714" s="76"/>
      <c r="HT714" s="76"/>
      <c r="HU714" s="76"/>
      <c r="HV714" s="76"/>
      <c r="HW714" s="76"/>
      <c r="HX714" s="76"/>
      <c r="HY714" s="76"/>
      <c r="HZ714" s="76"/>
      <c r="IA714" s="76"/>
      <c r="IB714" s="76"/>
      <c r="IC714" s="76"/>
      <c r="ID714" s="76"/>
      <c r="IE714" s="76"/>
      <c r="IF714" s="76"/>
      <c r="IG714" s="76"/>
      <c r="IH714" s="76"/>
      <c r="II714" s="76"/>
      <c r="IJ714" s="76"/>
      <c r="IK714" s="76"/>
    </row>
    <row r="715" spans="1:245" s="125" customFormat="1">
      <c r="A715" s="19"/>
      <c r="B715" s="19"/>
      <c r="C715" s="19"/>
      <c r="D715" s="19"/>
      <c r="E715" s="89"/>
      <c r="F715" s="89"/>
      <c r="G715" s="19"/>
      <c r="H715" s="90"/>
      <c r="I715" s="90"/>
      <c r="J715" s="19"/>
      <c r="K715" s="19"/>
      <c r="L715" s="19"/>
      <c r="M715" s="19"/>
      <c r="N715" s="19"/>
      <c r="O715" s="19"/>
      <c r="P715" s="19"/>
      <c r="Q715" s="19"/>
      <c r="R715" s="141"/>
      <c r="S715" s="141"/>
      <c r="T715" s="141"/>
      <c r="U715" s="141"/>
      <c r="V715" s="141"/>
      <c r="W715" s="141"/>
      <c r="X715" s="141"/>
      <c r="Y715" s="141"/>
      <c r="Z715" s="19"/>
      <c r="AA715" s="19"/>
      <c r="AB715" s="19"/>
      <c r="AC715" s="19"/>
      <c r="AD715" s="19"/>
      <c r="AE715" s="19"/>
      <c r="AF715" s="19"/>
      <c r="AG715" s="19"/>
      <c r="AH715" s="19"/>
      <c r="AI715" s="19"/>
      <c r="AJ715" s="19"/>
      <c r="AK715" s="19"/>
      <c r="AL715" s="19"/>
      <c r="AM715" s="19"/>
      <c r="AN715" s="19"/>
      <c r="AO715" s="19"/>
      <c r="AP715" s="19"/>
      <c r="AQ715" s="19"/>
      <c r="AR715" s="8"/>
      <c r="AS715" s="19"/>
      <c r="AT715" s="19"/>
      <c r="AU715" s="19"/>
      <c r="AV715" s="19"/>
      <c r="AW715" s="19"/>
      <c r="AX715" s="19"/>
      <c r="AY715" s="19"/>
      <c r="AZ715" s="19"/>
      <c r="BA715" s="19"/>
      <c r="BB715" s="19"/>
      <c r="BC715" s="19"/>
      <c r="BQ715" s="12"/>
      <c r="BR715" s="12"/>
      <c r="BS715" s="12"/>
      <c r="BV715" s="76"/>
      <c r="BW715" s="76"/>
      <c r="BX715" s="76"/>
      <c r="BY715" s="76"/>
      <c r="BZ715" s="76"/>
      <c r="CA715" s="76"/>
      <c r="CB715" s="76"/>
      <c r="CC715" s="76"/>
      <c r="CD715" s="76"/>
      <c r="CE715" s="76"/>
      <c r="CF715" s="76"/>
      <c r="CG715" s="76"/>
      <c r="CH715" s="76"/>
      <c r="CI715" s="76"/>
      <c r="CJ715" s="76"/>
      <c r="CK715" s="76"/>
      <c r="CL715" s="76"/>
      <c r="CM715" s="76"/>
      <c r="CN715" s="76"/>
      <c r="CO715" s="76"/>
      <c r="CP715" s="76"/>
      <c r="CQ715" s="76"/>
      <c r="CR715" s="76"/>
      <c r="CS715" s="76"/>
      <c r="CT715" s="76"/>
      <c r="CU715" s="76"/>
      <c r="CV715" s="76"/>
      <c r="CW715" s="76"/>
      <c r="CX715" s="76"/>
      <c r="CY715" s="76"/>
      <c r="CZ715" s="76"/>
      <c r="DA715" s="76"/>
      <c r="DB715" s="76"/>
      <c r="DC715" s="76"/>
      <c r="DD715" s="76"/>
      <c r="DE715" s="76"/>
      <c r="DF715" s="76"/>
      <c r="DG715" s="76"/>
      <c r="DH715" s="76"/>
      <c r="DI715" s="76"/>
      <c r="DJ715" s="76"/>
      <c r="DK715" s="76"/>
      <c r="DL715" s="76"/>
      <c r="DM715" s="76"/>
      <c r="DN715" s="76"/>
      <c r="DO715" s="76"/>
      <c r="DP715" s="76"/>
      <c r="DQ715" s="76"/>
      <c r="DR715" s="76"/>
      <c r="DS715" s="76"/>
      <c r="DT715" s="76"/>
      <c r="DU715" s="76"/>
      <c r="DV715" s="76"/>
      <c r="DW715" s="76"/>
      <c r="DX715" s="76"/>
      <c r="DY715" s="76"/>
      <c r="DZ715" s="76"/>
      <c r="EA715" s="76"/>
      <c r="EB715" s="76"/>
      <c r="EC715" s="76"/>
      <c r="ED715" s="76"/>
      <c r="EE715" s="76"/>
      <c r="EF715" s="76"/>
      <c r="EG715" s="76"/>
      <c r="EH715" s="76"/>
      <c r="EI715" s="76"/>
      <c r="EJ715" s="76"/>
      <c r="EK715" s="76"/>
      <c r="EL715" s="76"/>
      <c r="EM715" s="76"/>
      <c r="EN715" s="76"/>
      <c r="EO715" s="76"/>
      <c r="EP715" s="76"/>
      <c r="EQ715" s="76"/>
      <c r="ER715" s="76"/>
      <c r="ES715" s="76"/>
      <c r="ET715" s="76"/>
      <c r="EU715" s="76"/>
      <c r="EV715" s="76"/>
      <c r="EW715" s="76"/>
      <c r="EX715" s="76"/>
      <c r="EY715" s="76"/>
      <c r="EZ715" s="76"/>
      <c r="FA715" s="76"/>
      <c r="FB715" s="76"/>
      <c r="FC715" s="76"/>
      <c r="FD715" s="76"/>
      <c r="FE715" s="76"/>
      <c r="FF715" s="76"/>
      <c r="FG715" s="76"/>
      <c r="FH715" s="76"/>
      <c r="FI715" s="76"/>
      <c r="FJ715" s="76"/>
      <c r="FK715" s="76"/>
      <c r="FL715" s="76"/>
      <c r="FM715" s="76"/>
      <c r="FN715" s="76"/>
      <c r="FO715" s="76"/>
      <c r="FP715" s="76"/>
      <c r="FQ715" s="76"/>
      <c r="FR715" s="76"/>
      <c r="FS715" s="76"/>
      <c r="FT715" s="76"/>
      <c r="FU715" s="76"/>
      <c r="FV715" s="76"/>
      <c r="FW715" s="76"/>
      <c r="FX715" s="76"/>
      <c r="FY715" s="76"/>
      <c r="FZ715" s="76"/>
      <c r="GA715" s="76"/>
      <c r="GB715" s="76"/>
      <c r="GC715" s="76"/>
      <c r="GD715" s="76"/>
      <c r="GE715" s="76"/>
      <c r="GF715" s="76"/>
      <c r="GG715" s="76"/>
      <c r="GH715" s="76"/>
      <c r="GI715" s="76"/>
      <c r="GJ715" s="76"/>
      <c r="GK715" s="76"/>
      <c r="GL715" s="76"/>
      <c r="GM715" s="76"/>
      <c r="GN715" s="76"/>
      <c r="GO715" s="76"/>
      <c r="GP715" s="76"/>
      <c r="GQ715" s="76"/>
      <c r="GR715" s="76"/>
      <c r="GS715" s="76"/>
      <c r="GT715" s="76"/>
      <c r="GU715" s="76"/>
      <c r="GV715" s="76"/>
      <c r="GW715" s="76"/>
      <c r="GX715" s="76"/>
      <c r="GY715" s="76"/>
      <c r="GZ715" s="76"/>
      <c r="HA715" s="76"/>
      <c r="HB715" s="76"/>
      <c r="HC715" s="76"/>
      <c r="HD715" s="76"/>
      <c r="HE715" s="76"/>
      <c r="HF715" s="76"/>
      <c r="HG715" s="76"/>
      <c r="HH715" s="76"/>
      <c r="HI715" s="76"/>
      <c r="HJ715" s="76"/>
      <c r="HK715" s="76"/>
      <c r="HL715" s="76"/>
      <c r="HM715" s="76"/>
      <c r="HN715" s="76"/>
      <c r="HO715" s="76"/>
      <c r="HP715" s="76"/>
      <c r="HQ715" s="76"/>
      <c r="HR715" s="76"/>
      <c r="HS715" s="76"/>
      <c r="HT715" s="76"/>
      <c r="HU715" s="76"/>
      <c r="HV715" s="76"/>
      <c r="HW715" s="76"/>
      <c r="HX715" s="76"/>
      <c r="HY715" s="76"/>
      <c r="HZ715" s="76"/>
      <c r="IA715" s="76"/>
      <c r="IB715" s="76"/>
      <c r="IC715" s="76"/>
      <c r="ID715" s="76"/>
      <c r="IE715" s="76"/>
      <c r="IF715" s="76"/>
      <c r="IG715" s="76"/>
      <c r="IH715" s="76"/>
      <c r="II715" s="76"/>
      <c r="IJ715" s="76"/>
      <c r="IK715" s="76"/>
    </row>
    <row r="716" spans="1:245" s="125" customFormat="1">
      <c r="A716" s="19"/>
      <c r="B716" s="19"/>
      <c r="C716" s="19"/>
      <c r="D716" s="19"/>
      <c r="E716" s="89"/>
      <c r="F716" s="89"/>
      <c r="G716" s="19"/>
      <c r="H716" s="90"/>
      <c r="I716" s="90"/>
      <c r="J716" s="19"/>
      <c r="K716" s="19"/>
      <c r="L716" s="19"/>
      <c r="M716" s="19"/>
      <c r="N716" s="19"/>
      <c r="O716" s="19"/>
      <c r="P716" s="19"/>
      <c r="Q716" s="19"/>
      <c r="R716" s="141"/>
      <c r="S716" s="141"/>
      <c r="T716" s="141"/>
      <c r="U716" s="141"/>
      <c r="V716" s="141"/>
      <c r="W716" s="141"/>
      <c r="X716" s="141"/>
      <c r="Y716" s="141"/>
      <c r="Z716" s="19"/>
      <c r="AA716" s="19"/>
      <c r="AB716" s="19"/>
      <c r="AC716" s="19"/>
      <c r="AD716" s="19"/>
      <c r="AE716" s="19"/>
      <c r="AF716" s="19"/>
      <c r="AG716" s="19"/>
      <c r="AH716" s="19"/>
      <c r="AI716" s="19"/>
      <c r="AJ716" s="19"/>
      <c r="AK716" s="19"/>
      <c r="AL716" s="19"/>
      <c r="AM716" s="19"/>
      <c r="AN716" s="19"/>
      <c r="AO716" s="19"/>
      <c r="AP716" s="19"/>
      <c r="AQ716" s="19"/>
      <c r="AR716" s="8"/>
      <c r="AS716" s="19"/>
      <c r="AT716" s="19"/>
      <c r="AU716" s="19"/>
      <c r="AV716" s="19"/>
      <c r="AW716" s="19"/>
      <c r="AX716" s="19"/>
      <c r="AY716" s="19"/>
      <c r="AZ716" s="19"/>
      <c r="BA716" s="19"/>
      <c r="BB716" s="19"/>
      <c r="BC716" s="19"/>
      <c r="BQ716" s="12"/>
      <c r="BR716" s="12"/>
      <c r="BS716" s="12"/>
      <c r="BV716" s="76"/>
      <c r="BW716" s="76"/>
      <c r="BX716" s="76"/>
      <c r="BY716" s="76"/>
      <c r="BZ716" s="76"/>
      <c r="CA716" s="76"/>
      <c r="CB716" s="76"/>
      <c r="CC716" s="76"/>
      <c r="CD716" s="76"/>
      <c r="CE716" s="76"/>
      <c r="CF716" s="76"/>
      <c r="CG716" s="76"/>
      <c r="CH716" s="76"/>
      <c r="CI716" s="76"/>
      <c r="CJ716" s="76"/>
      <c r="CK716" s="76"/>
      <c r="CL716" s="76"/>
      <c r="CM716" s="76"/>
      <c r="CN716" s="76"/>
      <c r="CO716" s="76"/>
      <c r="CP716" s="76"/>
      <c r="CQ716" s="76"/>
      <c r="CR716" s="76"/>
      <c r="CS716" s="76"/>
      <c r="CT716" s="76"/>
      <c r="CU716" s="76"/>
      <c r="CV716" s="76"/>
      <c r="CW716" s="76"/>
      <c r="CX716" s="76"/>
      <c r="CY716" s="76"/>
      <c r="CZ716" s="76"/>
      <c r="DA716" s="76"/>
      <c r="DB716" s="76"/>
      <c r="DC716" s="76"/>
      <c r="DD716" s="76"/>
      <c r="DE716" s="76"/>
      <c r="DF716" s="76"/>
      <c r="DG716" s="76"/>
      <c r="DH716" s="76"/>
      <c r="DI716" s="76"/>
      <c r="DJ716" s="76"/>
      <c r="DK716" s="76"/>
      <c r="DL716" s="76"/>
      <c r="DM716" s="76"/>
      <c r="DN716" s="76"/>
      <c r="DO716" s="76"/>
      <c r="DP716" s="76"/>
      <c r="DQ716" s="76"/>
      <c r="DR716" s="76"/>
      <c r="DS716" s="76"/>
      <c r="DT716" s="76"/>
      <c r="DU716" s="76"/>
      <c r="DV716" s="76"/>
      <c r="DW716" s="76"/>
      <c r="DX716" s="76"/>
      <c r="DY716" s="76"/>
      <c r="DZ716" s="76"/>
      <c r="EA716" s="76"/>
      <c r="EB716" s="76"/>
      <c r="EC716" s="76"/>
      <c r="ED716" s="76"/>
      <c r="EE716" s="76"/>
      <c r="EF716" s="76"/>
      <c r="EG716" s="76"/>
      <c r="EH716" s="76"/>
      <c r="EI716" s="76"/>
      <c r="EJ716" s="76"/>
      <c r="EK716" s="76"/>
      <c r="EL716" s="76"/>
      <c r="EM716" s="76"/>
      <c r="EN716" s="76"/>
      <c r="EO716" s="76"/>
      <c r="EP716" s="76"/>
      <c r="EQ716" s="76"/>
      <c r="ER716" s="76"/>
      <c r="ES716" s="76"/>
      <c r="ET716" s="76"/>
      <c r="EU716" s="76"/>
      <c r="EV716" s="76"/>
      <c r="EW716" s="76"/>
      <c r="EX716" s="76"/>
      <c r="EY716" s="76"/>
      <c r="EZ716" s="76"/>
      <c r="FA716" s="76"/>
      <c r="FB716" s="76"/>
      <c r="FC716" s="76"/>
      <c r="FD716" s="76"/>
      <c r="FE716" s="76"/>
      <c r="FF716" s="76"/>
      <c r="FG716" s="76"/>
      <c r="FH716" s="76"/>
      <c r="FI716" s="76"/>
      <c r="FJ716" s="76"/>
      <c r="FK716" s="76"/>
      <c r="FL716" s="76"/>
      <c r="FM716" s="76"/>
      <c r="FN716" s="76"/>
      <c r="FO716" s="76"/>
      <c r="FP716" s="76"/>
      <c r="FQ716" s="76"/>
      <c r="FR716" s="76"/>
      <c r="FS716" s="76"/>
      <c r="FT716" s="76"/>
      <c r="FU716" s="76"/>
      <c r="FV716" s="76"/>
      <c r="FW716" s="76"/>
      <c r="FX716" s="76"/>
      <c r="FY716" s="76"/>
      <c r="FZ716" s="76"/>
      <c r="GA716" s="76"/>
      <c r="GB716" s="76"/>
      <c r="GC716" s="76"/>
      <c r="GD716" s="76"/>
      <c r="GE716" s="76"/>
      <c r="GF716" s="76"/>
      <c r="GG716" s="76"/>
      <c r="GH716" s="76"/>
      <c r="GI716" s="76"/>
      <c r="GJ716" s="76"/>
      <c r="GK716" s="76"/>
      <c r="GL716" s="76"/>
      <c r="GM716" s="76"/>
      <c r="GN716" s="76"/>
      <c r="GO716" s="76"/>
      <c r="GP716" s="76"/>
      <c r="GQ716" s="76"/>
      <c r="GR716" s="76"/>
      <c r="GS716" s="76"/>
      <c r="GT716" s="76"/>
      <c r="GU716" s="76"/>
      <c r="GV716" s="76"/>
      <c r="GW716" s="76"/>
      <c r="GX716" s="76"/>
      <c r="GY716" s="76"/>
      <c r="GZ716" s="76"/>
      <c r="HA716" s="76"/>
      <c r="HB716" s="76"/>
      <c r="HC716" s="76"/>
      <c r="HD716" s="76"/>
      <c r="HE716" s="76"/>
      <c r="HF716" s="76"/>
      <c r="HG716" s="76"/>
      <c r="HH716" s="76"/>
      <c r="HI716" s="76"/>
      <c r="HJ716" s="76"/>
      <c r="HK716" s="76"/>
      <c r="HL716" s="76"/>
      <c r="HM716" s="76"/>
      <c r="HN716" s="76"/>
      <c r="HO716" s="76"/>
      <c r="HP716" s="76"/>
      <c r="HQ716" s="76"/>
      <c r="HR716" s="76"/>
      <c r="HS716" s="76"/>
      <c r="HT716" s="76"/>
      <c r="HU716" s="76"/>
      <c r="HV716" s="76"/>
      <c r="HW716" s="76"/>
      <c r="HX716" s="76"/>
      <c r="HY716" s="76"/>
      <c r="HZ716" s="76"/>
      <c r="IA716" s="76"/>
      <c r="IB716" s="76"/>
      <c r="IC716" s="76"/>
      <c r="ID716" s="76"/>
      <c r="IE716" s="76"/>
      <c r="IF716" s="76"/>
      <c r="IG716" s="76"/>
      <c r="IH716" s="76"/>
      <c r="II716" s="76"/>
      <c r="IJ716" s="76"/>
      <c r="IK716" s="76"/>
    </row>
    <row r="717" spans="1:245" s="125" customFormat="1">
      <c r="A717" s="19"/>
      <c r="B717" s="19"/>
      <c r="C717" s="19"/>
      <c r="D717" s="19"/>
      <c r="E717" s="89"/>
      <c r="F717" s="89"/>
      <c r="G717" s="19"/>
      <c r="H717" s="90"/>
      <c r="I717" s="90"/>
      <c r="J717" s="19"/>
      <c r="K717" s="19"/>
      <c r="L717" s="19"/>
      <c r="M717" s="19"/>
      <c r="N717" s="19"/>
      <c r="O717" s="19"/>
      <c r="P717" s="19"/>
      <c r="Q717" s="19"/>
      <c r="R717" s="141"/>
      <c r="S717" s="141"/>
      <c r="T717" s="141"/>
      <c r="U717" s="141"/>
      <c r="V717" s="141"/>
      <c r="W717" s="141"/>
      <c r="X717" s="141"/>
      <c r="Y717" s="141"/>
      <c r="Z717" s="19"/>
      <c r="AA717" s="19"/>
      <c r="AB717" s="19"/>
      <c r="AC717" s="19"/>
      <c r="AD717" s="19"/>
      <c r="AE717" s="19"/>
      <c r="AF717" s="19"/>
      <c r="AG717" s="19"/>
      <c r="AH717" s="19"/>
      <c r="AI717" s="19"/>
      <c r="AJ717" s="19"/>
      <c r="AK717" s="19"/>
      <c r="AL717" s="19"/>
      <c r="AM717" s="19"/>
      <c r="AN717" s="19"/>
      <c r="AO717" s="19"/>
      <c r="AP717" s="19"/>
      <c r="AQ717" s="19"/>
      <c r="AR717" s="8"/>
      <c r="AS717" s="19"/>
      <c r="AT717" s="19"/>
      <c r="AU717" s="19"/>
      <c r="AV717" s="19"/>
      <c r="AW717" s="19"/>
      <c r="AX717" s="19"/>
      <c r="AY717" s="19"/>
      <c r="AZ717" s="19"/>
      <c r="BA717" s="19"/>
      <c r="BB717" s="19"/>
      <c r="BC717" s="19"/>
      <c r="BQ717" s="12"/>
      <c r="BR717" s="12"/>
      <c r="BS717" s="12"/>
      <c r="BV717" s="76"/>
      <c r="BW717" s="76"/>
      <c r="BX717" s="76"/>
      <c r="BY717" s="76"/>
      <c r="BZ717" s="76"/>
      <c r="CA717" s="76"/>
      <c r="CB717" s="76"/>
      <c r="CC717" s="76"/>
      <c r="CD717" s="76"/>
      <c r="CE717" s="76"/>
      <c r="CF717" s="76"/>
      <c r="CG717" s="76"/>
      <c r="CH717" s="76"/>
      <c r="CI717" s="76"/>
      <c r="CJ717" s="76"/>
      <c r="CK717" s="76"/>
      <c r="CL717" s="76"/>
      <c r="CM717" s="76"/>
      <c r="CN717" s="76"/>
      <c r="CO717" s="76"/>
      <c r="CP717" s="76"/>
      <c r="CQ717" s="76"/>
      <c r="CR717" s="76"/>
      <c r="CS717" s="76"/>
      <c r="CT717" s="76"/>
      <c r="CU717" s="76"/>
      <c r="CV717" s="76"/>
      <c r="CW717" s="76"/>
      <c r="CX717" s="76"/>
      <c r="CY717" s="76"/>
      <c r="CZ717" s="76"/>
      <c r="DA717" s="76"/>
      <c r="DB717" s="76"/>
      <c r="DC717" s="76"/>
      <c r="DD717" s="76"/>
      <c r="DE717" s="76"/>
      <c r="DF717" s="76"/>
      <c r="DG717" s="76"/>
      <c r="DH717" s="76"/>
      <c r="DI717" s="76"/>
      <c r="DJ717" s="76"/>
      <c r="DK717" s="76"/>
      <c r="DL717" s="76"/>
      <c r="DM717" s="76"/>
      <c r="DN717" s="76"/>
      <c r="DO717" s="76"/>
      <c r="DP717" s="76"/>
      <c r="DQ717" s="76"/>
      <c r="DR717" s="76"/>
      <c r="DS717" s="76"/>
      <c r="DT717" s="76"/>
      <c r="DU717" s="76"/>
      <c r="DV717" s="76"/>
      <c r="DW717" s="76"/>
      <c r="DX717" s="76"/>
      <c r="DY717" s="76"/>
      <c r="DZ717" s="76"/>
      <c r="EA717" s="76"/>
      <c r="EB717" s="76"/>
      <c r="EC717" s="76"/>
      <c r="ED717" s="76"/>
      <c r="EE717" s="76"/>
      <c r="EF717" s="76"/>
      <c r="EG717" s="76"/>
      <c r="EH717" s="76"/>
      <c r="EI717" s="76"/>
      <c r="EJ717" s="76"/>
      <c r="EK717" s="76"/>
      <c r="EL717" s="76"/>
      <c r="EM717" s="76"/>
      <c r="EN717" s="76"/>
      <c r="EO717" s="76"/>
      <c r="EP717" s="76"/>
      <c r="EQ717" s="76"/>
      <c r="ER717" s="76"/>
      <c r="ES717" s="76"/>
      <c r="ET717" s="76"/>
      <c r="EU717" s="76"/>
      <c r="EV717" s="76"/>
      <c r="EW717" s="76"/>
      <c r="EX717" s="76"/>
      <c r="EY717" s="76"/>
      <c r="EZ717" s="76"/>
      <c r="FA717" s="76"/>
      <c r="FB717" s="76"/>
      <c r="FC717" s="76"/>
      <c r="FD717" s="76"/>
      <c r="FE717" s="76"/>
      <c r="FF717" s="76"/>
      <c r="FG717" s="76"/>
      <c r="FH717" s="76"/>
      <c r="FI717" s="76"/>
      <c r="FJ717" s="76"/>
      <c r="FK717" s="76"/>
      <c r="FL717" s="76"/>
      <c r="FM717" s="76"/>
      <c r="FN717" s="76"/>
      <c r="FO717" s="76"/>
      <c r="FP717" s="76"/>
      <c r="FQ717" s="76"/>
      <c r="FR717" s="76"/>
      <c r="FS717" s="76"/>
      <c r="FT717" s="76"/>
      <c r="FU717" s="76"/>
      <c r="FV717" s="76"/>
      <c r="FW717" s="76"/>
      <c r="FX717" s="76"/>
      <c r="FY717" s="76"/>
      <c r="FZ717" s="76"/>
      <c r="GA717" s="76"/>
      <c r="GB717" s="76"/>
      <c r="GC717" s="76"/>
      <c r="GD717" s="76"/>
      <c r="GE717" s="76"/>
      <c r="GF717" s="76"/>
      <c r="GG717" s="76"/>
      <c r="GH717" s="76"/>
      <c r="GI717" s="76"/>
      <c r="GJ717" s="76"/>
      <c r="GK717" s="76"/>
      <c r="GL717" s="76"/>
      <c r="GM717" s="76"/>
      <c r="GN717" s="76"/>
      <c r="GO717" s="76"/>
      <c r="GP717" s="76"/>
      <c r="GQ717" s="76"/>
      <c r="GR717" s="76"/>
      <c r="GS717" s="76"/>
      <c r="GT717" s="76"/>
      <c r="GU717" s="76"/>
      <c r="GV717" s="76"/>
      <c r="GW717" s="76"/>
      <c r="GX717" s="76"/>
      <c r="GY717" s="76"/>
      <c r="GZ717" s="76"/>
      <c r="HA717" s="76"/>
      <c r="HB717" s="76"/>
      <c r="HC717" s="76"/>
      <c r="HD717" s="76"/>
      <c r="HE717" s="76"/>
      <c r="HF717" s="76"/>
      <c r="HG717" s="76"/>
      <c r="HH717" s="76"/>
      <c r="HI717" s="76"/>
      <c r="HJ717" s="76"/>
      <c r="HK717" s="76"/>
      <c r="HL717" s="76"/>
      <c r="HM717" s="76"/>
      <c r="HN717" s="76"/>
      <c r="HO717" s="76"/>
      <c r="HP717" s="76"/>
      <c r="HQ717" s="76"/>
      <c r="HR717" s="76"/>
      <c r="HS717" s="76"/>
      <c r="HT717" s="76"/>
      <c r="HU717" s="76"/>
      <c r="HV717" s="76"/>
      <c r="HW717" s="76"/>
      <c r="HX717" s="76"/>
      <c r="HY717" s="76"/>
      <c r="HZ717" s="76"/>
      <c r="IA717" s="76"/>
      <c r="IB717" s="76"/>
      <c r="IC717" s="76"/>
      <c r="ID717" s="76"/>
      <c r="IE717" s="76"/>
      <c r="IF717" s="76"/>
      <c r="IG717" s="76"/>
      <c r="IH717" s="76"/>
      <c r="II717" s="76"/>
      <c r="IJ717" s="76"/>
      <c r="IK717" s="76"/>
    </row>
    <row r="718" spans="1:245" s="125" customFormat="1">
      <c r="A718" s="19"/>
      <c r="B718" s="19"/>
      <c r="C718" s="19"/>
      <c r="D718" s="19"/>
      <c r="E718" s="89"/>
      <c r="F718" s="89"/>
      <c r="G718" s="19"/>
      <c r="H718" s="90"/>
      <c r="I718" s="90"/>
      <c r="J718" s="19"/>
      <c r="K718" s="19"/>
      <c r="L718" s="19"/>
      <c r="M718" s="19"/>
      <c r="N718" s="19"/>
      <c r="O718" s="19"/>
      <c r="P718" s="19"/>
      <c r="Q718" s="19"/>
      <c r="R718" s="141"/>
      <c r="S718" s="141"/>
      <c r="T718" s="141"/>
      <c r="U718" s="141"/>
      <c r="V718" s="141"/>
      <c r="W718" s="141"/>
      <c r="X718" s="141"/>
      <c r="Y718" s="141"/>
      <c r="Z718" s="19"/>
      <c r="AA718" s="19"/>
      <c r="AB718" s="19"/>
      <c r="AC718" s="19"/>
      <c r="AD718" s="19"/>
      <c r="AE718" s="19"/>
      <c r="AF718" s="19"/>
      <c r="AG718" s="19"/>
      <c r="AH718" s="19"/>
      <c r="AI718" s="19"/>
      <c r="AJ718" s="19"/>
      <c r="AK718" s="19"/>
      <c r="AL718" s="19"/>
      <c r="AM718" s="19"/>
      <c r="AN718" s="19"/>
      <c r="AO718" s="19"/>
      <c r="AP718" s="19"/>
      <c r="AQ718" s="19"/>
      <c r="AR718" s="8"/>
      <c r="AS718" s="19"/>
      <c r="AT718" s="19"/>
      <c r="AU718" s="19"/>
      <c r="AV718" s="19"/>
      <c r="AW718" s="19"/>
      <c r="AX718" s="19"/>
      <c r="AY718" s="440">
        <v>21</v>
      </c>
      <c r="AZ718" s="440">
        <v>22</v>
      </c>
      <c r="BA718" s="440">
        <v>23</v>
      </c>
      <c r="BB718" s="19"/>
      <c r="BC718" s="19"/>
      <c r="BQ718" s="12"/>
      <c r="BR718" s="12"/>
      <c r="BS718" s="12"/>
      <c r="BV718" s="76"/>
      <c r="BW718" s="76"/>
      <c r="BX718" s="76"/>
      <c r="BY718" s="76"/>
      <c r="BZ718" s="76"/>
      <c r="CA718" s="76"/>
      <c r="CB718" s="76"/>
      <c r="CC718" s="76"/>
      <c r="CD718" s="76"/>
      <c r="CE718" s="76"/>
      <c r="CF718" s="76"/>
      <c r="CG718" s="76"/>
      <c r="CH718" s="76"/>
      <c r="CI718" s="76"/>
      <c r="CJ718" s="76"/>
      <c r="CK718" s="76"/>
      <c r="CL718" s="76"/>
      <c r="CM718" s="76"/>
      <c r="CN718" s="76"/>
      <c r="CO718" s="76"/>
      <c r="CP718" s="76"/>
      <c r="CQ718" s="76"/>
      <c r="CR718" s="76"/>
      <c r="CS718" s="76"/>
      <c r="CT718" s="76"/>
      <c r="CU718" s="76"/>
      <c r="CV718" s="76"/>
      <c r="CW718" s="76"/>
      <c r="CX718" s="76"/>
      <c r="CY718" s="76"/>
      <c r="CZ718" s="76"/>
      <c r="DA718" s="76"/>
      <c r="DB718" s="76"/>
      <c r="DC718" s="76"/>
      <c r="DD718" s="76"/>
      <c r="DE718" s="76"/>
      <c r="DF718" s="76"/>
      <c r="DG718" s="76"/>
      <c r="DH718" s="76"/>
      <c r="DI718" s="76"/>
      <c r="DJ718" s="76"/>
      <c r="DK718" s="76"/>
      <c r="DL718" s="76"/>
      <c r="DM718" s="76"/>
      <c r="DN718" s="76"/>
      <c r="DO718" s="76"/>
      <c r="DP718" s="76"/>
      <c r="DQ718" s="76"/>
      <c r="DR718" s="76"/>
      <c r="DS718" s="76"/>
      <c r="DT718" s="76"/>
      <c r="DU718" s="76"/>
      <c r="DV718" s="76"/>
      <c r="DW718" s="76"/>
      <c r="DX718" s="76"/>
      <c r="DY718" s="76"/>
      <c r="DZ718" s="76"/>
      <c r="EA718" s="76"/>
      <c r="EB718" s="76"/>
      <c r="EC718" s="76"/>
      <c r="ED718" s="76"/>
      <c r="EE718" s="76"/>
      <c r="EF718" s="76"/>
      <c r="EG718" s="76"/>
      <c r="EH718" s="76"/>
      <c r="EI718" s="76"/>
      <c r="EJ718" s="76"/>
      <c r="EK718" s="76"/>
      <c r="EL718" s="76"/>
      <c r="EM718" s="76"/>
      <c r="EN718" s="76"/>
      <c r="EO718" s="76"/>
      <c r="EP718" s="76"/>
      <c r="EQ718" s="76"/>
      <c r="ER718" s="76"/>
      <c r="ES718" s="76"/>
      <c r="ET718" s="76"/>
      <c r="EU718" s="76"/>
      <c r="EV718" s="76"/>
      <c r="EW718" s="76"/>
      <c r="EX718" s="76"/>
      <c r="EY718" s="76"/>
      <c r="EZ718" s="76"/>
      <c r="FA718" s="76"/>
      <c r="FB718" s="76"/>
      <c r="FC718" s="76"/>
      <c r="FD718" s="76"/>
      <c r="FE718" s="76"/>
      <c r="FF718" s="76"/>
      <c r="FG718" s="76"/>
      <c r="FH718" s="76"/>
      <c r="FI718" s="76"/>
      <c r="FJ718" s="76"/>
      <c r="FK718" s="76"/>
      <c r="FL718" s="76"/>
      <c r="FM718" s="76"/>
      <c r="FN718" s="76"/>
      <c r="FO718" s="76"/>
      <c r="FP718" s="76"/>
      <c r="FQ718" s="76"/>
      <c r="FR718" s="76"/>
      <c r="FS718" s="76"/>
      <c r="FT718" s="76"/>
      <c r="FU718" s="76"/>
      <c r="FV718" s="76"/>
      <c r="FW718" s="76"/>
      <c r="FX718" s="76"/>
      <c r="FY718" s="76"/>
      <c r="FZ718" s="76"/>
      <c r="GA718" s="76"/>
      <c r="GB718" s="76"/>
      <c r="GC718" s="76"/>
      <c r="GD718" s="76"/>
      <c r="GE718" s="76"/>
      <c r="GF718" s="76"/>
      <c r="GG718" s="76"/>
      <c r="GH718" s="76"/>
      <c r="GI718" s="76"/>
      <c r="GJ718" s="76"/>
      <c r="GK718" s="76"/>
      <c r="GL718" s="76"/>
      <c r="GM718" s="76"/>
      <c r="GN718" s="76"/>
      <c r="GO718" s="76"/>
      <c r="GP718" s="76"/>
      <c r="GQ718" s="76"/>
      <c r="GR718" s="76"/>
      <c r="GS718" s="76"/>
      <c r="GT718" s="76"/>
      <c r="GU718" s="76"/>
      <c r="GV718" s="76"/>
      <c r="GW718" s="76"/>
      <c r="GX718" s="76"/>
      <c r="GY718" s="76"/>
      <c r="GZ718" s="76"/>
      <c r="HA718" s="76"/>
      <c r="HB718" s="76"/>
      <c r="HC718" s="76"/>
      <c r="HD718" s="76"/>
      <c r="HE718" s="76"/>
      <c r="HF718" s="76"/>
      <c r="HG718" s="76"/>
      <c r="HH718" s="76"/>
      <c r="HI718" s="76"/>
      <c r="HJ718" s="76"/>
      <c r="HK718" s="76"/>
      <c r="HL718" s="76"/>
      <c r="HM718" s="76"/>
      <c r="HN718" s="76"/>
      <c r="HO718" s="76"/>
      <c r="HP718" s="76"/>
      <c r="HQ718" s="76"/>
      <c r="HR718" s="76"/>
      <c r="HS718" s="76"/>
      <c r="HT718" s="76"/>
      <c r="HU718" s="76"/>
      <c r="HV718" s="76"/>
      <c r="HW718" s="76"/>
      <c r="HX718" s="76"/>
      <c r="HY718" s="76"/>
      <c r="HZ718" s="76"/>
      <c r="IA718" s="76"/>
      <c r="IB718" s="76"/>
      <c r="IC718" s="76"/>
      <c r="ID718" s="76"/>
      <c r="IE718" s="76"/>
      <c r="IF718" s="76"/>
      <c r="IG718" s="76"/>
      <c r="IH718" s="76"/>
      <c r="II718" s="76"/>
      <c r="IJ718" s="76"/>
      <c r="IK718" s="76"/>
    </row>
    <row r="719" spans="1:245" s="125" customFormat="1">
      <c r="A719" s="19"/>
      <c r="B719" s="19"/>
      <c r="C719" s="19"/>
      <c r="D719" s="19"/>
      <c r="E719" s="89"/>
      <c r="F719" s="89"/>
      <c r="G719" s="19"/>
      <c r="H719" s="90"/>
      <c r="I719" s="90"/>
      <c r="J719" s="19"/>
      <c r="K719" s="19"/>
      <c r="L719" s="19"/>
      <c r="M719" s="19"/>
      <c r="N719" s="19"/>
      <c r="O719" s="19"/>
      <c r="P719" s="19"/>
      <c r="Q719" s="19"/>
      <c r="R719" s="141"/>
      <c r="S719" s="141"/>
      <c r="T719" s="141"/>
      <c r="U719" s="141"/>
      <c r="V719" s="141"/>
      <c r="W719" s="141"/>
      <c r="X719" s="141"/>
      <c r="Y719" s="141"/>
      <c r="Z719" s="19"/>
      <c r="AA719" s="19"/>
      <c r="AB719" s="19"/>
      <c r="AC719" s="19"/>
      <c r="AD719" s="19"/>
      <c r="AE719" s="19"/>
      <c r="AF719" s="19"/>
      <c r="AG719" s="19"/>
      <c r="AH719" s="19"/>
      <c r="AI719" s="19"/>
      <c r="AJ719" s="19"/>
      <c r="AK719" s="19"/>
      <c r="AL719" s="19"/>
      <c r="AM719" s="19"/>
      <c r="AN719" s="19"/>
      <c r="AO719" s="19"/>
      <c r="AP719" s="19"/>
      <c r="AQ719" s="19"/>
      <c r="AR719" s="8"/>
      <c r="AS719" s="19"/>
      <c r="AT719" s="19"/>
      <c r="AU719" s="19"/>
      <c r="AV719" s="19"/>
      <c r="AW719" s="19"/>
      <c r="AX719" s="19"/>
      <c r="AY719" s="19"/>
      <c r="AZ719" s="19"/>
      <c r="BA719" s="19"/>
      <c r="BB719" s="19"/>
      <c r="BC719" s="19"/>
      <c r="BQ719" s="12"/>
      <c r="BR719" s="12"/>
      <c r="BS719" s="12"/>
      <c r="BV719" s="76"/>
      <c r="BW719" s="76"/>
      <c r="BX719" s="76"/>
      <c r="BY719" s="76"/>
      <c r="BZ719" s="76"/>
      <c r="CA719" s="76"/>
      <c r="CB719" s="76"/>
      <c r="CC719" s="76"/>
      <c r="CD719" s="76"/>
      <c r="CE719" s="76"/>
      <c r="CF719" s="76"/>
      <c r="CG719" s="76"/>
      <c r="CH719" s="76"/>
      <c r="CI719" s="76"/>
      <c r="CJ719" s="76"/>
      <c r="CK719" s="76"/>
      <c r="CL719" s="76"/>
      <c r="CM719" s="76"/>
      <c r="CN719" s="76"/>
      <c r="CO719" s="76"/>
      <c r="CP719" s="76"/>
      <c r="CQ719" s="76"/>
      <c r="CR719" s="76"/>
      <c r="CS719" s="76"/>
      <c r="CT719" s="76"/>
      <c r="CU719" s="76"/>
      <c r="CV719" s="76"/>
      <c r="CW719" s="76"/>
      <c r="CX719" s="76"/>
      <c r="CY719" s="76"/>
      <c r="CZ719" s="76"/>
      <c r="DA719" s="76"/>
      <c r="DB719" s="76"/>
      <c r="DC719" s="76"/>
      <c r="DD719" s="76"/>
      <c r="DE719" s="76"/>
      <c r="DF719" s="76"/>
      <c r="DG719" s="76"/>
      <c r="DH719" s="76"/>
      <c r="DI719" s="76"/>
      <c r="DJ719" s="76"/>
      <c r="DK719" s="76"/>
      <c r="DL719" s="76"/>
      <c r="DM719" s="76"/>
      <c r="DN719" s="76"/>
      <c r="DO719" s="76"/>
      <c r="DP719" s="76"/>
      <c r="DQ719" s="76"/>
      <c r="DR719" s="76"/>
      <c r="DS719" s="76"/>
      <c r="DT719" s="76"/>
      <c r="DU719" s="76"/>
      <c r="DV719" s="76"/>
      <c r="DW719" s="76"/>
      <c r="DX719" s="76"/>
      <c r="DY719" s="76"/>
      <c r="DZ719" s="76"/>
      <c r="EA719" s="76"/>
      <c r="EB719" s="76"/>
      <c r="EC719" s="76"/>
      <c r="ED719" s="76"/>
      <c r="EE719" s="76"/>
      <c r="EF719" s="76"/>
      <c r="EG719" s="76"/>
      <c r="EH719" s="76"/>
      <c r="EI719" s="76"/>
      <c r="EJ719" s="76"/>
      <c r="EK719" s="76"/>
      <c r="EL719" s="76"/>
      <c r="EM719" s="76"/>
      <c r="EN719" s="76"/>
      <c r="EO719" s="76"/>
      <c r="EP719" s="76"/>
      <c r="EQ719" s="76"/>
      <c r="ER719" s="76"/>
      <c r="ES719" s="76"/>
      <c r="ET719" s="76"/>
      <c r="EU719" s="76"/>
      <c r="EV719" s="76"/>
      <c r="EW719" s="76"/>
      <c r="EX719" s="76"/>
      <c r="EY719" s="76"/>
      <c r="EZ719" s="76"/>
      <c r="FA719" s="76"/>
      <c r="FB719" s="76"/>
      <c r="FC719" s="76"/>
      <c r="FD719" s="76"/>
      <c r="FE719" s="76"/>
      <c r="FF719" s="76"/>
      <c r="FG719" s="76"/>
      <c r="FH719" s="76"/>
      <c r="FI719" s="76"/>
      <c r="FJ719" s="76"/>
      <c r="FK719" s="76"/>
      <c r="FL719" s="76"/>
      <c r="FM719" s="76"/>
      <c r="FN719" s="76"/>
      <c r="FO719" s="76"/>
      <c r="FP719" s="76"/>
      <c r="FQ719" s="76"/>
      <c r="FR719" s="76"/>
      <c r="FS719" s="76"/>
      <c r="FT719" s="76"/>
      <c r="FU719" s="76"/>
      <c r="FV719" s="76"/>
      <c r="FW719" s="76"/>
      <c r="FX719" s="76"/>
      <c r="FY719" s="76"/>
      <c r="FZ719" s="76"/>
      <c r="GA719" s="76"/>
      <c r="GB719" s="76"/>
      <c r="GC719" s="76"/>
      <c r="GD719" s="76"/>
      <c r="GE719" s="76"/>
      <c r="GF719" s="76"/>
      <c r="GG719" s="76"/>
      <c r="GH719" s="76"/>
      <c r="GI719" s="76"/>
      <c r="GJ719" s="76"/>
      <c r="GK719" s="76"/>
      <c r="GL719" s="76"/>
      <c r="GM719" s="76"/>
      <c r="GN719" s="76"/>
      <c r="GO719" s="76"/>
      <c r="GP719" s="76"/>
      <c r="GQ719" s="76"/>
      <c r="GR719" s="76"/>
      <c r="GS719" s="76"/>
      <c r="GT719" s="76"/>
      <c r="GU719" s="76"/>
      <c r="GV719" s="76"/>
      <c r="GW719" s="76"/>
      <c r="GX719" s="76"/>
      <c r="GY719" s="76"/>
      <c r="GZ719" s="76"/>
      <c r="HA719" s="76"/>
      <c r="HB719" s="76"/>
      <c r="HC719" s="76"/>
      <c r="HD719" s="76"/>
      <c r="HE719" s="76"/>
      <c r="HF719" s="76"/>
      <c r="HG719" s="76"/>
      <c r="HH719" s="76"/>
      <c r="HI719" s="76"/>
      <c r="HJ719" s="76"/>
      <c r="HK719" s="76"/>
      <c r="HL719" s="76"/>
      <c r="HM719" s="76"/>
      <c r="HN719" s="76"/>
      <c r="HO719" s="76"/>
      <c r="HP719" s="76"/>
      <c r="HQ719" s="76"/>
      <c r="HR719" s="76"/>
      <c r="HS719" s="76"/>
      <c r="HT719" s="76"/>
      <c r="HU719" s="76"/>
      <c r="HV719" s="76"/>
      <c r="HW719" s="76"/>
      <c r="HX719" s="76"/>
      <c r="HY719" s="76"/>
      <c r="HZ719" s="76"/>
      <c r="IA719" s="76"/>
      <c r="IB719" s="76"/>
      <c r="IC719" s="76"/>
      <c r="ID719" s="76"/>
      <c r="IE719" s="76"/>
      <c r="IF719" s="76"/>
      <c r="IG719" s="76"/>
      <c r="IH719" s="76"/>
      <c r="II719" s="76"/>
      <c r="IJ719" s="76"/>
      <c r="IK719" s="76"/>
    </row>
    <row r="720" spans="1:245" s="125" customFormat="1">
      <c r="A720" s="19"/>
      <c r="B720" s="19"/>
      <c r="C720" s="19"/>
      <c r="D720" s="19"/>
      <c r="E720" s="89"/>
      <c r="F720" s="89"/>
      <c r="G720" s="19"/>
      <c r="H720" s="90"/>
      <c r="I720" s="90"/>
      <c r="J720" s="19"/>
      <c r="K720" s="19"/>
      <c r="L720" s="19"/>
      <c r="M720" s="19"/>
      <c r="N720" s="19"/>
      <c r="O720" s="19"/>
      <c r="P720" s="19"/>
      <c r="Q720" s="19"/>
      <c r="R720" s="141"/>
      <c r="S720" s="141"/>
      <c r="T720" s="141"/>
      <c r="U720" s="141"/>
      <c r="V720" s="141"/>
      <c r="W720" s="141"/>
      <c r="X720" s="141"/>
      <c r="Y720" s="141"/>
      <c r="Z720" s="19"/>
      <c r="AA720" s="19"/>
      <c r="AB720" s="19"/>
      <c r="AC720" s="19"/>
      <c r="AD720" s="19"/>
      <c r="AE720" s="19"/>
      <c r="AF720" s="19"/>
      <c r="AG720" s="19"/>
      <c r="AH720" s="19"/>
      <c r="AI720" s="19"/>
      <c r="AJ720" s="19"/>
      <c r="AK720" s="19"/>
      <c r="AL720" s="19"/>
      <c r="AM720" s="19"/>
      <c r="AN720" s="19"/>
      <c r="AO720" s="19"/>
      <c r="AP720" s="19"/>
      <c r="AQ720" s="19"/>
      <c r="AR720" s="8"/>
      <c r="AS720" s="19"/>
      <c r="AT720" s="19"/>
      <c r="AU720" s="19"/>
      <c r="AV720" s="19"/>
      <c r="AW720" s="19"/>
      <c r="AX720" s="19"/>
      <c r="AY720" s="19"/>
      <c r="AZ720" s="19"/>
      <c r="BA720" s="19"/>
      <c r="BB720" s="19"/>
      <c r="BC720" s="19"/>
      <c r="BQ720" s="12"/>
      <c r="BR720" s="12"/>
      <c r="BS720" s="12"/>
      <c r="BV720" s="76"/>
      <c r="BW720" s="76"/>
      <c r="BX720" s="76"/>
      <c r="BY720" s="76"/>
      <c r="BZ720" s="76"/>
      <c r="CA720" s="76"/>
      <c r="CB720" s="76"/>
      <c r="CC720" s="76"/>
      <c r="CD720" s="76"/>
      <c r="CE720" s="76"/>
      <c r="CF720" s="76"/>
      <c r="CG720" s="76"/>
      <c r="CH720" s="76"/>
      <c r="CI720" s="76"/>
      <c r="CJ720" s="76"/>
      <c r="CK720" s="76"/>
      <c r="CL720" s="76"/>
      <c r="CM720" s="76"/>
      <c r="CN720" s="76"/>
      <c r="CO720" s="76"/>
      <c r="CP720" s="76"/>
      <c r="CQ720" s="76"/>
      <c r="CR720" s="76"/>
      <c r="CS720" s="76"/>
      <c r="CT720" s="76"/>
      <c r="CU720" s="76"/>
      <c r="CV720" s="76"/>
      <c r="CW720" s="76"/>
      <c r="CX720" s="76"/>
      <c r="CY720" s="76"/>
      <c r="CZ720" s="76"/>
      <c r="DA720" s="76"/>
      <c r="DB720" s="76"/>
      <c r="DC720" s="76"/>
      <c r="DD720" s="76"/>
      <c r="DE720" s="76"/>
      <c r="DF720" s="76"/>
      <c r="DG720" s="76"/>
      <c r="DH720" s="76"/>
      <c r="DI720" s="76"/>
      <c r="DJ720" s="76"/>
      <c r="DK720" s="76"/>
      <c r="DL720" s="76"/>
      <c r="DM720" s="76"/>
      <c r="DN720" s="76"/>
      <c r="DO720" s="76"/>
      <c r="DP720" s="76"/>
      <c r="DQ720" s="76"/>
      <c r="DR720" s="76"/>
      <c r="DS720" s="76"/>
      <c r="DT720" s="76"/>
      <c r="DU720" s="76"/>
      <c r="DV720" s="76"/>
      <c r="DW720" s="76"/>
      <c r="DX720" s="76"/>
      <c r="DY720" s="76"/>
      <c r="DZ720" s="76"/>
      <c r="EA720" s="76"/>
      <c r="EB720" s="76"/>
      <c r="EC720" s="76"/>
      <c r="ED720" s="76"/>
      <c r="EE720" s="76"/>
      <c r="EF720" s="76"/>
      <c r="EG720" s="76"/>
      <c r="EH720" s="76"/>
      <c r="EI720" s="76"/>
      <c r="EJ720" s="76"/>
      <c r="EK720" s="76"/>
      <c r="EL720" s="76"/>
      <c r="EM720" s="76"/>
      <c r="EN720" s="76"/>
      <c r="EO720" s="76"/>
      <c r="EP720" s="76"/>
      <c r="EQ720" s="76"/>
      <c r="ER720" s="76"/>
      <c r="ES720" s="76"/>
      <c r="ET720" s="76"/>
      <c r="EU720" s="76"/>
      <c r="EV720" s="76"/>
      <c r="EW720" s="76"/>
      <c r="EX720" s="76"/>
      <c r="EY720" s="76"/>
      <c r="EZ720" s="76"/>
      <c r="FA720" s="76"/>
      <c r="FB720" s="76"/>
      <c r="FC720" s="76"/>
      <c r="FD720" s="76"/>
      <c r="FE720" s="76"/>
      <c r="FF720" s="76"/>
      <c r="FG720" s="76"/>
      <c r="FH720" s="76"/>
      <c r="FI720" s="76"/>
      <c r="FJ720" s="76"/>
      <c r="FK720" s="76"/>
      <c r="FL720" s="76"/>
      <c r="FM720" s="76"/>
      <c r="FN720" s="76"/>
      <c r="FO720" s="76"/>
      <c r="FP720" s="76"/>
      <c r="FQ720" s="76"/>
      <c r="FR720" s="76"/>
      <c r="FS720" s="76"/>
      <c r="FT720" s="76"/>
      <c r="FU720" s="76"/>
      <c r="FV720" s="76"/>
      <c r="FW720" s="76"/>
      <c r="FX720" s="76"/>
      <c r="FY720" s="76"/>
      <c r="FZ720" s="76"/>
      <c r="GA720" s="76"/>
      <c r="GB720" s="76"/>
      <c r="GC720" s="76"/>
      <c r="GD720" s="76"/>
      <c r="GE720" s="76"/>
      <c r="GF720" s="76"/>
      <c r="GG720" s="76"/>
      <c r="GH720" s="76"/>
      <c r="GI720" s="76"/>
      <c r="GJ720" s="76"/>
      <c r="GK720" s="76"/>
      <c r="GL720" s="76"/>
      <c r="GM720" s="76"/>
      <c r="GN720" s="76"/>
      <c r="GO720" s="76"/>
      <c r="GP720" s="76"/>
      <c r="GQ720" s="76"/>
      <c r="GR720" s="76"/>
      <c r="GS720" s="76"/>
      <c r="GT720" s="76"/>
      <c r="GU720" s="76"/>
      <c r="GV720" s="76"/>
      <c r="GW720" s="76"/>
      <c r="GX720" s="76"/>
      <c r="GY720" s="76"/>
      <c r="GZ720" s="76"/>
      <c r="HA720" s="76"/>
      <c r="HB720" s="76"/>
      <c r="HC720" s="76"/>
      <c r="HD720" s="76"/>
      <c r="HE720" s="76"/>
      <c r="HF720" s="76"/>
      <c r="HG720" s="76"/>
      <c r="HH720" s="76"/>
      <c r="HI720" s="76"/>
      <c r="HJ720" s="76"/>
      <c r="HK720" s="76"/>
      <c r="HL720" s="76"/>
      <c r="HM720" s="76"/>
      <c r="HN720" s="76"/>
      <c r="HO720" s="76"/>
      <c r="HP720" s="76"/>
      <c r="HQ720" s="76"/>
      <c r="HR720" s="76"/>
      <c r="HS720" s="76"/>
      <c r="HT720" s="76"/>
      <c r="HU720" s="76"/>
      <c r="HV720" s="76"/>
      <c r="HW720" s="76"/>
      <c r="HX720" s="76"/>
      <c r="HY720" s="76"/>
      <c r="HZ720" s="76"/>
      <c r="IA720" s="76"/>
      <c r="IB720" s="76"/>
      <c r="IC720" s="76"/>
      <c r="ID720" s="76"/>
      <c r="IE720" s="76"/>
      <c r="IF720" s="76"/>
      <c r="IG720" s="76"/>
      <c r="IH720" s="76"/>
      <c r="II720" s="76"/>
      <c r="IJ720" s="76"/>
      <c r="IK720" s="76"/>
    </row>
    <row r="721" spans="1:245" s="125" customFormat="1">
      <c r="A721" s="19"/>
      <c r="B721" s="19"/>
      <c r="C721" s="19"/>
      <c r="D721" s="19"/>
      <c r="E721" s="89"/>
      <c r="F721" s="89"/>
      <c r="G721" s="19"/>
      <c r="H721" s="90"/>
      <c r="I721" s="90"/>
      <c r="J721" s="19"/>
      <c r="K721" s="19"/>
      <c r="L721" s="19"/>
      <c r="M721" s="19"/>
      <c r="N721" s="19"/>
      <c r="O721" s="19"/>
      <c r="P721" s="19"/>
      <c r="Q721" s="19"/>
      <c r="R721" s="141"/>
      <c r="S721" s="141"/>
      <c r="T721" s="141"/>
      <c r="U721" s="141"/>
      <c r="V721" s="141"/>
      <c r="W721" s="141"/>
      <c r="X721" s="141"/>
      <c r="Y721" s="141"/>
      <c r="Z721" s="19"/>
      <c r="AA721" s="19"/>
      <c r="AB721" s="19"/>
      <c r="AC721" s="19"/>
      <c r="AD721" s="19"/>
      <c r="AE721" s="19"/>
      <c r="AF721" s="19"/>
      <c r="AG721" s="19"/>
      <c r="AH721" s="19"/>
      <c r="AI721" s="19"/>
      <c r="AJ721" s="19"/>
      <c r="AK721" s="19"/>
      <c r="AL721" s="19"/>
      <c r="AM721" s="19"/>
      <c r="AN721" s="19"/>
      <c r="AO721" s="19"/>
      <c r="AP721" s="19"/>
      <c r="AQ721" s="19"/>
      <c r="AR721" s="8"/>
      <c r="AS721" s="19"/>
      <c r="AT721" s="19"/>
      <c r="AU721" s="19"/>
      <c r="AV721" s="19"/>
      <c r="AW721" s="19"/>
      <c r="AX721" s="19"/>
      <c r="AY721" s="19"/>
      <c r="AZ721" s="19"/>
      <c r="BA721" s="19"/>
      <c r="BB721" s="19"/>
      <c r="BC721" s="19"/>
      <c r="BQ721" s="12"/>
      <c r="BR721" s="12"/>
      <c r="BS721" s="12"/>
      <c r="BV721" s="76"/>
      <c r="BW721" s="76"/>
      <c r="BX721" s="76"/>
      <c r="BY721" s="76"/>
      <c r="BZ721" s="76"/>
      <c r="CA721" s="76"/>
      <c r="CB721" s="76"/>
      <c r="CC721" s="76"/>
      <c r="CD721" s="76"/>
      <c r="CE721" s="76"/>
      <c r="CF721" s="76"/>
      <c r="CG721" s="76"/>
      <c r="CH721" s="76"/>
      <c r="CI721" s="76"/>
      <c r="CJ721" s="76"/>
      <c r="CK721" s="76"/>
      <c r="CL721" s="76"/>
      <c r="CM721" s="76"/>
      <c r="CN721" s="76"/>
      <c r="CO721" s="76"/>
      <c r="CP721" s="76"/>
      <c r="CQ721" s="76"/>
      <c r="CR721" s="76"/>
      <c r="CS721" s="76"/>
      <c r="CT721" s="76"/>
      <c r="CU721" s="76"/>
      <c r="CV721" s="76"/>
      <c r="CW721" s="76"/>
      <c r="CX721" s="76"/>
      <c r="CY721" s="76"/>
      <c r="CZ721" s="76"/>
      <c r="DA721" s="76"/>
      <c r="DB721" s="76"/>
      <c r="DC721" s="76"/>
      <c r="DD721" s="76"/>
      <c r="DE721" s="76"/>
      <c r="DF721" s="76"/>
      <c r="DG721" s="76"/>
      <c r="DH721" s="76"/>
      <c r="DI721" s="76"/>
      <c r="DJ721" s="76"/>
      <c r="DK721" s="76"/>
      <c r="DL721" s="76"/>
      <c r="DM721" s="76"/>
      <c r="DN721" s="76"/>
      <c r="DO721" s="76"/>
      <c r="DP721" s="76"/>
      <c r="DQ721" s="76"/>
      <c r="DR721" s="76"/>
      <c r="DS721" s="76"/>
      <c r="DT721" s="76"/>
      <c r="DU721" s="76"/>
      <c r="DV721" s="76"/>
      <c r="DW721" s="76"/>
      <c r="DX721" s="76"/>
      <c r="DY721" s="76"/>
      <c r="DZ721" s="76"/>
      <c r="EA721" s="76"/>
      <c r="EB721" s="76"/>
      <c r="EC721" s="76"/>
      <c r="ED721" s="76"/>
      <c r="EE721" s="76"/>
      <c r="EF721" s="76"/>
      <c r="EG721" s="76"/>
      <c r="EH721" s="76"/>
      <c r="EI721" s="76"/>
      <c r="EJ721" s="76"/>
      <c r="EK721" s="76"/>
      <c r="EL721" s="76"/>
      <c r="EM721" s="76"/>
      <c r="EN721" s="76"/>
      <c r="EO721" s="76"/>
      <c r="EP721" s="76"/>
      <c r="EQ721" s="76"/>
      <c r="ER721" s="76"/>
      <c r="ES721" s="76"/>
      <c r="ET721" s="76"/>
      <c r="EU721" s="76"/>
      <c r="EV721" s="76"/>
      <c r="EW721" s="76"/>
      <c r="EX721" s="76"/>
      <c r="EY721" s="76"/>
      <c r="EZ721" s="76"/>
      <c r="FA721" s="76"/>
      <c r="FB721" s="76"/>
      <c r="FC721" s="76"/>
      <c r="FD721" s="76"/>
      <c r="FE721" s="76"/>
      <c r="FF721" s="76"/>
      <c r="FG721" s="76"/>
      <c r="FH721" s="76"/>
      <c r="FI721" s="76"/>
      <c r="FJ721" s="76"/>
      <c r="FK721" s="76"/>
      <c r="FL721" s="76"/>
      <c r="FM721" s="76"/>
      <c r="FN721" s="76"/>
      <c r="FO721" s="76"/>
      <c r="FP721" s="76"/>
      <c r="FQ721" s="76"/>
      <c r="FR721" s="76"/>
      <c r="FS721" s="76"/>
      <c r="FT721" s="76"/>
      <c r="FU721" s="76"/>
      <c r="FV721" s="76"/>
      <c r="FW721" s="76"/>
      <c r="FX721" s="76"/>
      <c r="FY721" s="76"/>
      <c r="FZ721" s="76"/>
      <c r="GA721" s="76"/>
      <c r="GB721" s="76"/>
      <c r="GC721" s="76"/>
      <c r="GD721" s="76"/>
      <c r="GE721" s="76"/>
      <c r="GF721" s="76"/>
      <c r="GG721" s="76"/>
      <c r="GH721" s="76"/>
      <c r="GI721" s="76"/>
      <c r="GJ721" s="76"/>
      <c r="GK721" s="76"/>
      <c r="GL721" s="76"/>
      <c r="GM721" s="76"/>
      <c r="GN721" s="76"/>
      <c r="GO721" s="76"/>
      <c r="GP721" s="76"/>
      <c r="GQ721" s="76"/>
      <c r="GR721" s="76"/>
      <c r="GS721" s="76"/>
      <c r="GT721" s="76"/>
      <c r="GU721" s="76"/>
      <c r="GV721" s="76"/>
      <c r="GW721" s="76"/>
      <c r="GX721" s="76"/>
      <c r="GY721" s="76"/>
      <c r="GZ721" s="76"/>
      <c r="HA721" s="76"/>
      <c r="HB721" s="76"/>
      <c r="HC721" s="76"/>
      <c r="HD721" s="76"/>
      <c r="HE721" s="76"/>
      <c r="HF721" s="76"/>
      <c r="HG721" s="76"/>
      <c r="HH721" s="76"/>
      <c r="HI721" s="76"/>
      <c r="HJ721" s="76"/>
      <c r="HK721" s="76"/>
      <c r="HL721" s="76"/>
      <c r="HM721" s="76"/>
      <c r="HN721" s="76"/>
      <c r="HO721" s="76"/>
      <c r="HP721" s="76"/>
      <c r="HQ721" s="76"/>
      <c r="HR721" s="76"/>
      <c r="HS721" s="76"/>
      <c r="HT721" s="76"/>
      <c r="HU721" s="76"/>
      <c r="HV721" s="76"/>
      <c r="HW721" s="76"/>
      <c r="HX721" s="76"/>
      <c r="HY721" s="76"/>
      <c r="HZ721" s="76"/>
      <c r="IA721" s="76"/>
      <c r="IB721" s="76"/>
      <c r="IC721" s="76"/>
      <c r="ID721" s="76"/>
      <c r="IE721" s="76"/>
      <c r="IF721" s="76"/>
      <c r="IG721" s="76"/>
      <c r="IH721" s="76"/>
      <c r="II721" s="76"/>
      <c r="IJ721" s="76"/>
      <c r="IK721" s="76"/>
    </row>
    <row r="722" spans="1:245" s="125" customFormat="1">
      <c r="A722" s="19"/>
      <c r="B722" s="19"/>
      <c r="C722" s="19"/>
      <c r="D722" s="19"/>
      <c r="E722" s="89"/>
      <c r="F722" s="89"/>
      <c r="G722" s="19"/>
      <c r="H722" s="90"/>
      <c r="I722" s="90"/>
      <c r="J722" s="19"/>
      <c r="K722" s="19"/>
      <c r="L722" s="19"/>
      <c r="M722" s="19"/>
      <c r="N722" s="19"/>
      <c r="O722" s="19"/>
      <c r="P722" s="19"/>
      <c r="Q722" s="19"/>
      <c r="R722" s="141"/>
      <c r="S722" s="141"/>
      <c r="T722" s="141"/>
      <c r="U722" s="141"/>
      <c r="V722" s="141"/>
      <c r="W722" s="141"/>
      <c r="X722" s="141"/>
      <c r="Y722" s="141"/>
      <c r="Z722" s="19"/>
      <c r="AA722" s="19"/>
      <c r="AB722" s="19"/>
      <c r="AC722" s="19"/>
      <c r="AD722" s="19"/>
      <c r="AE722" s="19"/>
      <c r="AF722" s="19"/>
      <c r="AG722" s="19"/>
      <c r="AH722" s="19"/>
      <c r="AI722" s="19"/>
      <c r="AJ722" s="19"/>
      <c r="AK722" s="19"/>
      <c r="AL722" s="19"/>
      <c r="AM722" s="19"/>
      <c r="AN722" s="19"/>
      <c r="AO722" s="19"/>
      <c r="AP722" s="19"/>
      <c r="AQ722" s="19"/>
      <c r="AR722" s="8"/>
      <c r="AS722" s="19"/>
      <c r="AT722" s="19"/>
      <c r="AU722" s="19"/>
      <c r="AV722" s="19"/>
      <c r="AW722" s="19"/>
      <c r="AX722" s="19"/>
      <c r="AY722" s="19"/>
      <c r="AZ722" s="19"/>
      <c r="BA722" s="19"/>
      <c r="BB722" s="19"/>
      <c r="BC722" s="19"/>
      <c r="BQ722" s="12"/>
      <c r="BR722" s="12"/>
      <c r="BS722" s="12"/>
      <c r="BV722" s="76"/>
      <c r="BW722" s="76"/>
      <c r="BX722" s="76"/>
      <c r="BY722" s="76"/>
      <c r="BZ722" s="76"/>
      <c r="CA722" s="76"/>
      <c r="CB722" s="76"/>
      <c r="CC722" s="76"/>
      <c r="CD722" s="76"/>
      <c r="CE722" s="76"/>
      <c r="CF722" s="76"/>
      <c r="CG722" s="76"/>
      <c r="CH722" s="76"/>
      <c r="CI722" s="76"/>
      <c r="CJ722" s="76"/>
      <c r="CK722" s="76"/>
      <c r="CL722" s="76"/>
      <c r="CM722" s="76"/>
      <c r="CN722" s="76"/>
      <c r="CO722" s="76"/>
      <c r="CP722" s="76"/>
      <c r="CQ722" s="76"/>
      <c r="CR722" s="76"/>
      <c r="CS722" s="76"/>
      <c r="CT722" s="76"/>
      <c r="CU722" s="76"/>
      <c r="CV722" s="76"/>
      <c r="CW722" s="76"/>
      <c r="CX722" s="76"/>
      <c r="CY722" s="76"/>
      <c r="CZ722" s="76"/>
      <c r="DA722" s="76"/>
      <c r="DB722" s="76"/>
      <c r="DC722" s="76"/>
      <c r="DD722" s="76"/>
      <c r="DE722" s="76"/>
      <c r="DF722" s="76"/>
      <c r="DG722" s="76"/>
      <c r="DH722" s="76"/>
      <c r="DI722" s="76"/>
      <c r="DJ722" s="76"/>
      <c r="DK722" s="76"/>
      <c r="DL722" s="76"/>
      <c r="DM722" s="76"/>
      <c r="DN722" s="76"/>
      <c r="DO722" s="76"/>
      <c r="DP722" s="76"/>
      <c r="DQ722" s="76"/>
      <c r="DR722" s="76"/>
      <c r="DS722" s="76"/>
      <c r="DT722" s="76"/>
      <c r="DU722" s="76"/>
      <c r="DV722" s="76"/>
      <c r="DW722" s="76"/>
      <c r="DX722" s="76"/>
      <c r="DY722" s="76"/>
      <c r="DZ722" s="76"/>
      <c r="EA722" s="76"/>
      <c r="EB722" s="76"/>
      <c r="EC722" s="76"/>
      <c r="ED722" s="76"/>
      <c r="EE722" s="76"/>
      <c r="EF722" s="76"/>
      <c r="EG722" s="76"/>
      <c r="EH722" s="76"/>
      <c r="EI722" s="76"/>
      <c r="EJ722" s="76"/>
      <c r="EK722" s="76"/>
      <c r="EL722" s="76"/>
      <c r="EM722" s="76"/>
      <c r="EN722" s="76"/>
      <c r="EO722" s="76"/>
      <c r="EP722" s="76"/>
      <c r="EQ722" s="76"/>
      <c r="ER722" s="76"/>
      <c r="ES722" s="76"/>
      <c r="ET722" s="76"/>
      <c r="EU722" s="76"/>
      <c r="EV722" s="76"/>
      <c r="EW722" s="76"/>
      <c r="EX722" s="76"/>
      <c r="EY722" s="76"/>
      <c r="EZ722" s="76"/>
      <c r="FA722" s="76"/>
      <c r="FB722" s="76"/>
      <c r="FC722" s="76"/>
      <c r="FD722" s="76"/>
      <c r="FE722" s="76"/>
      <c r="FF722" s="76"/>
      <c r="FG722" s="76"/>
      <c r="FH722" s="76"/>
      <c r="FI722" s="76"/>
      <c r="FJ722" s="76"/>
      <c r="FK722" s="76"/>
      <c r="FL722" s="76"/>
      <c r="FM722" s="76"/>
      <c r="FN722" s="76"/>
      <c r="FO722" s="76"/>
      <c r="FP722" s="76"/>
      <c r="FQ722" s="76"/>
      <c r="FR722" s="76"/>
      <c r="FS722" s="76"/>
      <c r="FT722" s="76"/>
      <c r="FU722" s="76"/>
      <c r="FV722" s="76"/>
      <c r="FW722" s="76"/>
      <c r="FX722" s="76"/>
      <c r="FY722" s="76"/>
      <c r="FZ722" s="76"/>
      <c r="GA722" s="76"/>
      <c r="GB722" s="76"/>
      <c r="GC722" s="76"/>
      <c r="GD722" s="76"/>
      <c r="GE722" s="76"/>
      <c r="GF722" s="76"/>
      <c r="GG722" s="76"/>
      <c r="GH722" s="76"/>
      <c r="GI722" s="76"/>
      <c r="GJ722" s="76"/>
      <c r="GK722" s="76"/>
      <c r="GL722" s="76"/>
      <c r="GM722" s="76"/>
      <c r="GN722" s="76"/>
      <c r="GO722" s="76"/>
      <c r="GP722" s="76"/>
      <c r="GQ722" s="76"/>
      <c r="GR722" s="76"/>
      <c r="GS722" s="76"/>
      <c r="GT722" s="76"/>
      <c r="GU722" s="76"/>
      <c r="GV722" s="76"/>
      <c r="GW722" s="76"/>
      <c r="GX722" s="76"/>
      <c r="GY722" s="76"/>
      <c r="GZ722" s="76"/>
      <c r="HA722" s="76"/>
      <c r="HB722" s="76"/>
      <c r="HC722" s="76"/>
      <c r="HD722" s="76"/>
      <c r="HE722" s="76"/>
      <c r="HF722" s="76"/>
      <c r="HG722" s="76"/>
      <c r="HH722" s="76"/>
      <c r="HI722" s="76"/>
      <c r="HJ722" s="76"/>
      <c r="HK722" s="76"/>
      <c r="HL722" s="76"/>
      <c r="HM722" s="76"/>
      <c r="HN722" s="76"/>
      <c r="HO722" s="76"/>
      <c r="HP722" s="76"/>
      <c r="HQ722" s="76"/>
      <c r="HR722" s="76"/>
      <c r="HS722" s="76"/>
      <c r="HT722" s="76"/>
      <c r="HU722" s="76"/>
      <c r="HV722" s="76"/>
      <c r="HW722" s="76"/>
      <c r="HX722" s="76"/>
      <c r="HY722" s="76"/>
      <c r="HZ722" s="76"/>
      <c r="IA722" s="76"/>
      <c r="IB722" s="76"/>
      <c r="IC722" s="76"/>
      <c r="ID722" s="76"/>
      <c r="IE722" s="76"/>
      <c r="IF722" s="76"/>
      <c r="IG722" s="76"/>
      <c r="IH722" s="76"/>
      <c r="II722" s="76"/>
      <c r="IJ722" s="76"/>
      <c r="IK722" s="76"/>
    </row>
    <row r="723" spans="1:245" s="125" customFormat="1">
      <c r="A723" s="19"/>
      <c r="B723" s="19"/>
      <c r="C723" s="19"/>
      <c r="D723" s="19"/>
      <c r="E723" s="89"/>
      <c r="F723" s="89"/>
      <c r="G723" s="19"/>
      <c r="H723" s="90"/>
      <c r="I723" s="90"/>
      <c r="J723" s="19"/>
      <c r="K723" s="19"/>
      <c r="L723" s="19"/>
      <c r="M723" s="19"/>
      <c r="N723" s="19"/>
      <c r="O723" s="19"/>
      <c r="P723" s="19"/>
      <c r="Q723" s="19"/>
      <c r="R723" s="141"/>
      <c r="S723" s="141"/>
      <c r="T723" s="141"/>
      <c r="U723" s="141"/>
      <c r="V723" s="141"/>
      <c r="W723" s="141"/>
      <c r="X723" s="141"/>
      <c r="Y723" s="141"/>
      <c r="Z723" s="19"/>
      <c r="AA723" s="19"/>
      <c r="AB723" s="19"/>
      <c r="AC723" s="19"/>
      <c r="AD723" s="19"/>
      <c r="AE723" s="19"/>
      <c r="AF723" s="19"/>
      <c r="AG723" s="19"/>
      <c r="AH723" s="19"/>
      <c r="AI723" s="19"/>
      <c r="AJ723" s="19"/>
      <c r="AK723" s="19"/>
      <c r="AL723" s="19"/>
      <c r="AM723" s="19"/>
      <c r="AN723" s="19"/>
      <c r="AO723" s="19"/>
      <c r="AP723" s="19"/>
      <c r="AQ723" s="19"/>
      <c r="AR723" s="8"/>
      <c r="AS723" s="19"/>
      <c r="AT723" s="19"/>
      <c r="AU723" s="19"/>
      <c r="AV723" s="19"/>
      <c r="AW723" s="19"/>
      <c r="AX723" s="19"/>
      <c r="AY723" s="19"/>
      <c r="AZ723" s="19"/>
      <c r="BA723" s="19"/>
      <c r="BB723" s="19"/>
      <c r="BC723" s="19"/>
      <c r="BQ723" s="12"/>
      <c r="BR723" s="12"/>
      <c r="BS723" s="12"/>
      <c r="BV723" s="76"/>
      <c r="BW723" s="76"/>
      <c r="BX723" s="76"/>
      <c r="BY723" s="76"/>
      <c r="BZ723" s="76"/>
      <c r="CA723" s="76"/>
      <c r="CB723" s="76"/>
      <c r="CC723" s="76"/>
      <c r="CD723" s="76"/>
      <c r="CE723" s="76"/>
      <c r="CF723" s="76"/>
      <c r="CG723" s="76"/>
      <c r="CH723" s="76"/>
      <c r="CI723" s="76"/>
      <c r="CJ723" s="76"/>
      <c r="CK723" s="76"/>
      <c r="CL723" s="76"/>
      <c r="CM723" s="76"/>
      <c r="CN723" s="76"/>
      <c r="CO723" s="76"/>
      <c r="CP723" s="76"/>
      <c r="CQ723" s="76"/>
      <c r="CR723" s="76"/>
      <c r="CS723" s="76"/>
      <c r="CT723" s="76"/>
      <c r="CU723" s="76"/>
      <c r="CV723" s="76"/>
      <c r="CW723" s="76"/>
      <c r="CX723" s="76"/>
      <c r="CY723" s="76"/>
      <c r="CZ723" s="76"/>
      <c r="DA723" s="76"/>
      <c r="DB723" s="76"/>
      <c r="DC723" s="76"/>
      <c r="DD723" s="76"/>
      <c r="DE723" s="76"/>
      <c r="DF723" s="76"/>
      <c r="DG723" s="76"/>
      <c r="DH723" s="76"/>
      <c r="DI723" s="76"/>
      <c r="DJ723" s="76"/>
      <c r="DK723" s="76"/>
      <c r="DL723" s="76"/>
      <c r="DM723" s="76"/>
      <c r="DN723" s="76"/>
      <c r="DO723" s="76"/>
      <c r="DP723" s="76"/>
      <c r="DQ723" s="76"/>
      <c r="DR723" s="76"/>
      <c r="DS723" s="76"/>
      <c r="DT723" s="76"/>
      <c r="DU723" s="76"/>
      <c r="DV723" s="76"/>
      <c r="DW723" s="76"/>
      <c r="DX723" s="76"/>
      <c r="DY723" s="76"/>
      <c r="DZ723" s="76"/>
      <c r="EA723" s="76"/>
      <c r="EB723" s="76"/>
      <c r="EC723" s="76"/>
      <c r="ED723" s="76"/>
      <c r="EE723" s="76"/>
      <c r="EF723" s="76"/>
      <c r="EG723" s="76"/>
      <c r="EH723" s="76"/>
      <c r="EI723" s="76"/>
      <c r="EJ723" s="76"/>
      <c r="EK723" s="76"/>
      <c r="EL723" s="76"/>
      <c r="EM723" s="76"/>
      <c r="EN723" s="76"/>
      <c r="EO723" s="76"/>
      <c r="EP723" s="76"/>
      <c r="EQ723" s="76"/>
      <c r="ER723" s="76"/>
      <c r="ES723" s="76"/>
      <c r="ET723" s="76"/>
      <c r="EU723" s="76"/>
      <c r="EV723" s="76"/>
      <c r="EW723" s="76"/>
      <c r="EX723" s="76"/>
      <c r="EY723" s="76"/>
      <c r="EZ723" s="76"/>
      <c r="FA723" s="76"/>
      <c r="FB723" s="76"/>
      <c r="FC723" s="76"/>
      <c r="FD723" s="76"/>
      <c r="FE723" s="76"/>
      <c r="FF723" s="76"/>
      <c r="FG723" s="76"/>
      <c r="FH723" s="76"/>
      <c r="FI723" s="76"/>
      <c r="FJ723" s="76"/>
      <c r="FK723" s="76"/>
      <c r="FL723" s="76"/>
      <c r="FM723" s="76"/>
      <c r="FN723" s="76"/>
      <c r="FO723" s="76"/>
      <c r="FP723" s="76"/>
      <c r="FQ723" s="76"/>
      <c r="FR723" s="76"/>
      <c r="FS723" s="76"/>
      <c r="FT723" s="76"/>
      <c r="FU723" s="76"/>
      <c r="FV723" s="76"/>
      <c r="FW723" s="76"/>
      <c r="FX723" s="76"/>
      <c r="FY723" s="76"/>
      <c r="FZ723" s="76"/>
      <c r="GA723" s="76"/>
      <c r="GB723" s="76"/>
      <c r="GC723" s="76"/>
      <c r="GD723" s="76"/>
      <c r="GE723" s="76"/>
      <c r="GF723" s="76"/>
      <c r="GG723" s="76"/>
      <c r="GH723" s="76"/>
      <c r="GI723" s="76"/>
      <c r="GJ723" s="76"/>
      <c r="GK723" s="76"/>
      <c r="GL723" s="76"/>
      <c r="GM723" s="76"/>
      <c r="GN723" s="76"/>
      <c r="GO723" s="76"/>
      <c r="GP723" s="76"/>
      <c r="GQ723" s="76"/>
      <c r="GR723" s="76"/>
      <c r="GS723" s="76"/>
      <c r="GT723" s="76"/>
      <c r="GU723" s="76"/>
      <c r="GV723" s="76"/>
      <c r="GW723" s="76"/>
      <c r="GX723" s="76"/>
      <c r="GY723" s="76"/>
      <c r="GZ723" s="76"/>
      <c r="HA723" s="76"/>
      <c r="HB723" s="76"/>
      <c r="HC723" s="76"/>
      <c r="HD723" s="76"/>
      <c r="HE723" s="76"/>
      <c r="HF723" s="76"/>
      <c r="HG723" s="76"/>
      <c r="HH723" s="76"/>
      <c r="HI723" s="76"/>
      <c r="HJ723" s="76"/>
      <c r="HK723" s="76"/>
      <c r="HL723" s="76"/>
      <c r="HM723" s="76"/>
      <c r="HN723" s="76"/>
      <c r="HO723" s="76"/>
      <c r="HP723" s="76"/>
      <c r="HQ723" s="76"/>
      <c r="HR723" s="76"/>
      <c r="HS723" s="76"/>
      <c r="HT723" s="76"/>
      <c r="HU723" s="76"/>
      <c r="HV723" s="76"/>
      <c r="HW723" s="76"/>
      <c r="HX723" s="76"/>
      <c r="HY723" s="76"/>
      <c r="HZ723" s="76"/>
      <c r="IA723" s="76"/>
      <c r="IB723" s="76"/>
      <c r="IC723" s="76"/>
      <c r="ID723" s="76"/>
      <c r="IE723" s="76"/>
      <c r="IF723" s="76"/>
      <c r="IG723" s="76"/>
      <c r="IH723" s="76"/>
      <c r="II723" s="76"/>
      <c r="IJ723" s="76"/>
      <c r="IK723" s="76"/>
    </row>
    <row r="724" spans="1:245" s="125" customFormat="1">
      <c r="A724" s="19"/>
      <c r="B724" s="19"/>
      <c r="C724" s="19"/>
      <c r="D724" s="19"/>
      <c r="E724" s="89"/>
      <c r="F724" s="89"/>
      <c r="G724" s="19"/>
      <c r="H724" s="90"/>
      <c r="I724" s="90"/>
      <c r="J724" s="19"/>
      <c r="K724" s="19"/>
      <c r="L724" s="19"/>
      <c r="M724" s="19"/>
      <c r="N724" s="19"/>
      <c r="O724" s="19"/>
      <c r="P724" s="19"/>
      <c r="Q724" s="19"/>
      <c r="R724" s="141"/>
      <c r="S724" s="141"/>
      <c r="T724" s="141"/>
      <c r="U724" s="141"/>
      <c r="V724" s="141"/>
      <c r="W724" s="141"/>
      <c r="X724" s="141"/>
      <c r="Y724" s="141"/>
      <c r="Z724" s="19"/>
      <c r="AA724" s="19"/>
      <c r="AB724" s="19"/>
      <c r="AC724" s="19"/>
      <c r="AD724" s="19"/>
      <c r="AE724" s="19"/>
      <c r="AF724" s="19"/>
      <c r="AG724" s="19"/>
      <c r="AH724" s="19"/>
      <c r="AI724" s="19"/>
      <c r="AJ724" s="19"/>
      <c r="AK724" s="19"/>
      <c r="AL724" s="19"/>
      <c r="AM724" s="19"/>
      <c r="AN724" s="19"/>
      <c r="AO724" s="19"/>
      <c r="AP724" s="19"/>
      <c r="AQ724" s="19"/>
      <c r="AR724" s="8"/>
      <c r="AS724" s="19"/>
      <c r="AT724" s="19"/>
      <c r="AU724" s="19"/>
      <c r="AV724" s="19"/>
      <c r="AW724" s="19"/>
      <c r="AX724" s="19"/>
      <c r="AY724" s="19"/>
      <c r="AZ724" s="19"/>
      <c r="BA724" s="19"/>
      <c r="BB724" s="19"/>
      <c r="BC724" s="19"/>
      <c r="BQ724" s="12"/>
      <c r="BR724" s="12"/>
      <c r="BS724" s="12"/>
      <c r="BV724" s="76"/>
      <c r="BW724" s="76"/>
      <c r="BX724" s="76"/>
      <c r="BY724" s="76"/>
      <c r="BZ724" s="76"/>
      <c r="CA724" s="76"/>
      <c r="CB724" s="76"/>
      <c r="CC724" s="76"/>
      <c r="CD724" s="76"/>
      <c r="CE724" s="76"/>
      <c r="CF724" s="76"/>
      <c r="CG724" s="76"/>
      <c r="CH724" s="76"/>
      <c r="CI724" s="76"/>
      <c r="CJ724" s="76"/>
      <c r="CK724" s="76"/>
      <c r="CL724" s="76"/>
      <c r="CM724" s="76"/>
      <c r="CN724" s="76"/>
      <c r="CO724" s="76"/>
      <c r="CP724" s="76"/>
      <c r="CQ724" s="76"/>
      <c r="CR724" s="76"/>
      <c r="CS724" s="76"/>
      <c r="CT724" s="76"/>
      <c r="CU724" s="76"/>
      <c r="CV724" s="76"/>
      <c r="CW724" s="76"/>
      <c r="CX724" s="76"/>
      <c r="CY724" s="76"/>
      <c r="CZ724" s="76"/>
      <c r="DA724" s="76"/>
      <c r="DB724" s="76"/>
      <c r="DC724" s="76"/>
      <c r="DD724" s="76"/>
      <c r="DE724" s="76"/>
      <c r="DF724" s="76"/>
      <c r="DG724" s="76"/>
      <c r="DH724" s="76"/>
      <c r="DI724" s="76"/>
      <c r="DJ724" s="76"/>
      <c r="DK724" s="76"/>
      <c r="DL724" s="76"/>
      <c r="DM724" s="76"/>
      <c r="DN724" s="76"/>
      <c r="DO724" s="76"/>
      <c r="DP724" s="76"/>
      <c r="DQ724" s="76"/>
      <c r="DR724" s="76"/>
      <c r="DS724" s="76"/>
      <c r="DT724" s="76"/>
      <c r="DU724" s="76"/>
      <c r="DV724" s="76"/>
      <c r="DW724" s="76"/>
      <c r="DX724" s="76"/>
      <c r="DY724" s="76"/>
      <c r="DZ724" s="76"/>
      <c r="EA724" s="76"/>
      <c r="EB724" s="76"/>
      <c r="EC724" s="76"/>
      <c r="ED724" s="76"/>
      <c r="EE724" s="76"/>
      <c r="EF724" s="76"/>
      <c r="EG724" s="76"/>
      <c r="EH724" s="76"/>
      <c r="EI724" s="76"/>
      <c r="EJ724" s="76"/>
      <c r="EK724" s="76"/>
      <c r="EL724" s="76"/>
      <c r="EM724" s="76"/>
      <c r="EN724" s="76"/>
      <c r="EO724" s="76"/>
      <c r="EP724" s="76"/>
      <c r="EQ724" s="76"/>
      <c r="ER724" s="76"/>
      <c r="ES724" s="76"/>
      <c r="ET724" s="76"/>
      <c r="EU724" s="76"/>
      <c r="EV724" s="76"/>
      <c r="EW724" s="76"/>
      <c r="EX724" s="76"/>
      <c r="EY724" s="76"/>
      <c r="EZ724" s="76"/>
      <c r="FA724" s="76"/>
      <c r="FB724" s="76"/>
      <c r="FC724" s="76"/>
      <c r="FD724" s="76"/>
      <c r="FE724" s="76"/>
      <c r="FF724" s="76"/>
      <c r="FG724" s="76"/>
      <c r="FH724" s="76"/>
      <c r="FI724" s="76"/>
      <c r="FJ724" s="76"/>
      <c r="FK724" s="76"/>
      <c r="FL724" s="76"/>
      <c r="FM724" s="76"/>
      <c r="FN724" s="76"/>
      <c r="FO724" s="76"/>
      <c r="FP724" s="76"/>
      <c r="FQ724" s="76"/>
      <c r="FR724" s="76"/>
      <c r="FS724" s="76"/>
      <c r="FT724" s="76"/>
      <c r="FU724" s="76"/>
      <c r="FV724" s="76"/>
      <c r="FW724" s="76"/>
      <c r="FX724" s="76"/>
      <c r="FY724" s="76"/>
      <c r="FZ724" s="76"/>
      <c r="GA724" s="76"/>
      <c r="GB724" s="76"/>
      <c r="GC724" s="76"/>
      <c r="GD724" s="76"/>
      <c r="GE724" s="76"/>
      <c r="GF724" s="76"/>
      <c r="GG724" s="76"/>
      <c r="GH724" s="76"/>
      <c r="GI724" s="76"/>
      <c r="GJ724" s="76"/>
      <c r="GK724" s="76"/>
      <c r="GL724" s="76"/>
      <c r="GM724" s="76"/>
      <c r="GN724" s="76"/>
      <c r="GO724" s="76"/>
      <c r="GP724" s="76"/>
      <c r="GQ724" s="76"/>
      <c r="GR724" s="76"/>
      <c r="GS724" s="76"/>
      <c r="GT724" s="76"/>
      <c r="GU724" s="76"/>
      <c r="GV724" s="76"/>
      <c r="GW724" s="76"/>
      <c r="GX724" s="76"/>
      <c r="GY724" s="76"/>
      <c r="GZ724" s="76"/>
      <c r="HA724" s="76"/>
      <c r="HB724" s="76"/>
      <c r="HC724" s="76"/>
      <c r="HD724" s="76"/>
      <c r="HE724" s="76"/>
      <c r="HF724" s="76"/>
      <c r="HG724" s="76"/>
      <c r="HH724" s="76"/>
      <c r="HI724" s="76"/>
      <c r="HJ724" s="76"/>
      <c r="HK724" s="76"/>
      <c r="HL724" s="76"/>
      <c r="HM724" s="76"/>
      <c r="HN724" s="76"/>
      <c r="HO724" s="76"/>
      <c r="HP724" s="76"/>
      <c r="HQ724" s="76"/>
      <c r="HR724" s="76"/>
      <c r="HS724" s="76"/>
      <c r="HT724" s="76"/>
      <c r="HU724" s="76"/>
      <c r="HV724" s="76"/>
      <c r="HW724" s="76"/>
      <c r="HX724" s="76"/>
      <c r="HY724" s="76"/>
      <c r="HZ724" s="76"/>
      <c r="IA724" s="76"/>
      <c r="IB724" s="76"/>
      <c r="IC724" s="76"/>
      <c r="ID724" s="76"/>
      <c r="IE724" s="76"/>
      <c r="IF724" s="76"/>
      <c r="IG724" s="76"/>
      <c r="IH724" s="76"/>
      <c r="II724" s="76"/>
      <c r="IJ724" s="76"/>
      <c r="IK724" s="76"/>
    </row>
    <row r="725" spans="1:245" s="125" customFormat="1">
      <c r="A725" s="19"/>
      <c r="B725" s="19"/>
      <c r="C725" s="19"/>
      <c r="D725" s="19"/>
      <c r="E725" s="89"/>
      <c r="F725" s="89"/>
      <c r="G725" s="19"/>
      <c r="H725" s="90"/>
      <c r="I725" s="90"/>
      <c r="J725" s="19"/>
      <c r="K725" s="19"/>
      <c r="L725" s="19"/>
      <c r="M725" s="19"/>
      <c r="N725" s="19"/>
      <c r="O725" s="19"/>
      <c r="P725" s="19"/>
      <c r="Q725" s="19"/>
      <c r="R725" s="141"/>
      <c r="S725" s="141"/>
      <c r="T725" s="141"/>
      <c r="U725" s="141"/>
      <c r="V725" s="141"/>
      <c r="W725" s="141"/>
      <c r="X725" s="141"/>
      <c r="Y725" s="141"/>
      <c r="Z725" s="19"/>
      <c r="AA725" s="19"/>
      <c r="AB725" s="19"/>
      <c r="AC725" s="19"/>
      <c r="AD725" s="19"/>
      <c r="AE725" s="19"/>
      <c r="AF725" s="19"/>
      <c r="AG725" s="19"/>
      <c r="AH725" s="19"/>
      <c r="AI725" s="19"/>
      <c r="AJ725" s="19"/>
      <c r="AK725" s="19"/>
      <c r="AL725" s="19"/>
      <c r="AM725" s="19"/>
      <c r="AN725" s="19"/>
      <c r="AO725" s="19"/>
      <c r="AP725" s="19"/>
      <c r="AQ725" s="19"/>
      <c r="AR725" s="8"/>
      <c r="AS725" s="19"/>
      <c r="AT725" s="19"/>
      <c r="AU725" s="19"/>
      <c r="AV725" s="19"/>
      <c r="AW725" s="19"/>
      <c r="AX725" s="19"/>
      <c r="AY725" s="19"/>
      <c r="AZ725" s="19"/>
      <c r="BA725" s="19"/>
      <c r="BB725" s="19"/>
      <c r="BC725" s="19"/>
      <c r="BQ725" s="12"/>
      <c r="BR725" s="12"/>
      <c r="BS725" s="12"/>
      <c r="BV725" s="76"/>
      <c r="BW725" s="76"/>
      <c r="BX725" s="76"/>
      <c r="BY725" s="76"/>
      <c r="BZ725" s="76"/>
      <c r="CA725" s="76"/>
      <c r="CB725" s="76"/>
      <c r="CC725" s="76"/>
      <c r="CD725" s="76"/>
      <c r="CE725" s="76"/>
      <c r="CF725" s="76"/>
      <c r="CG725" s="76"/>
      <c r="CH725" s="76"/>
      <c r="CI725" s="76"/>
      <c r="CJ725" s="76"/>
      <c r="CK725" s="76"/>
      <c r="CL725" s="76"/>
      <c r="CM725" s="76"/>
      <c r="CN725" s="76"/>
      <c r="CO725" s="76"/>
      <c r="CP725" s="76"/>
      <c r="CQ725" s="76"/>
      <c r="CR725" s="76"/>
      <c r="CS725" s="76"/>
      <c r="CT725" s="76"/>
      <c r="CU725" s="76"/>
      <c r="CV725" s="76"/>
      <c r="CW725" s="76"/>
      <c r="CX725" s="76"/>
      <c r="CY725" s="76"/>
      <c r="CZ725" s="76"/>
      <c r="DA725" s="76"/>
      <c r="DB725" s="76"/>
      <c r="DC725" s="76"/>
      <c r="DD725" s="76"/>
      <c r="DE725" s="76"/>
      <c r="DF725" s="76"/>
      <c r="DG725" s="76"/>
      <c r="DH725" s="76"/>
      <c r="DI725" s="76"/>
      <c r="DJ725" s="76"/>
      <c r="DK725" s="76"/>
      <c r="DL725" s="76"/>
      <c r="DM725" s="76"/>
      <c r="DN725" s="76"/>
      <c r="DO725" s="76"/>
      <c r="DP725" s="76"/>
      <c r="DQ725" s="76"/>
      <c r="DR725" s="76"/>
      <c r="DS725" s="76"/>
      <c r="DT725" s="76"/>
      <c r="DU725" s="76"/>
      <c r="DV725" s="76"/>
      <c r="DW725" s="76"/>
      <c r="DX725" s="76"/>
      <c r="DY725" s="76"/>
      <c r="DZ725" s="76"/>
      <c r="EA725" s="76"/>
      <c r="EB725" s="76"/>
      <c r="EC725" s="76"/>
      <c r="ED725" s="76"/>
      <c r="EE725" s="76"/>
      <c r="EF725" s="76"/>
      <c r="EG725" s="76"/>
      <c r="EH725" s="76"/>
      <c r="EI725" s="76"/>
      <c r="EJ725" s="76"/>
      <c r="EK725" s="76"/>
      <c r="EL725" s="76"/>
      <c r="EM725" s="76"/>
      <c r="EN725" s="76"/>
      <c r="EO725" s="76"/>
      <c r="EP725" s="76"/>
      <c r="EQ725" s="76"/>
      <c r="ER725" s="76"/>
      <c r="ES725" s="76"/>
      <c r="ET725" s="76"/>
      <c r="EU725" s="76"/>
      <c r="EV725" s="76"/>
      <c r="EW725" s="76"/>
      <c r="EX725" s="76"/>
      <c r="EY725" s="76"/>
      <c r="EZ725" s="76"/>
      <c r="FA725" s="76"/>
      <c r="FB725" s="76"/>
      <c r="FC725" s="76"/>
      <c r="FD725" s="76"/>
      <c r="FE725" s="76"/>
      <c r="FF725" s="76"/>
      <c r="FG725" s="76"/>
      <c r="FH725" s="76"/>
      <c r="FI725" s="76"/>
      <c r="FJ725" s="76"/>
      <c r="FK725" s="76"/>
      <c r="FL725" s="76"/>
      <c r="FM725" s="76"/>
      <c r="FN725" s="76"/>
      <c r="FO725" s="76"/>
      <c r="FP725" s="76"/>
      <c r="FQ725" s="76"/>
      <c r="FR725" s="76"/>
      <c r="FS725" s="76"/>
      <c r="FT725" s="76"/>
      <c r="FU725" s="76"/>
      <c r="FV725" s="76"/>
      <c r="FW725" s="76"/>
      <c r="FX725" s="76"/>
      <c r="FY725" s="76"/>
      <c r="FZ725" s="76"/>
      <c r="GA725" s="76"/>
      <c r="GB725" s="76"/>
      <c r="GC725" s="76"/>
      <c r="GD725" s="76"/>
      <c r="GE725" s="76"/>
      <c r="GF725" s="76"/>
      <c r="GG725" s="76"/>
      <c r="GH725" s="76"/>
      <c r="GI725" s="76"/>
      <c r="GJ725" s="76"/>
      <c r="GK725" s="76"/>
      <c r="GL725" s="76"/>
      <c r="GM725" s="76"/>
      <c r="GN725" s="76"/>
      <c r="GO725" s="76"/>
      <c r="GP725" s="76"/>
      <c r="GQ725" s="76"/>
      <c r="GR725" s="76"/>
      <c r="GS725" s="76"/>
      <c r="GT725" s="76"/>
      <c r="GU725" s="76"/>
      <c r="GV725" s="76"/>
      <c r="GW725" s="76"/>
      <c r="GX725" s="76"/>
      <c r="GY725" s="76"/>
      <c r="GZ725" s="76"/>
      <c r="HA725" s="76"/>
      <c r="HB725" s="76"/>
      <c r="HC725" s="76"/>
      <c r="HD725" s="76"/>
      <c r="HE725" s="76"/>
      <c r="HF725" s="76"/>
      <c r="HG725" s="76"/>
      <c r="HH725" s="76"/>
      <c r="HI725" s="76"/>
      <c r="HJ725" s="76"/>
      <c r="HK725" s="76"/>
      <c r="HL725" s="76"/>
      <c r="HM725" s="76"/>
      <c r="HN725" s="76"/>
      <c r="HO725" s="76"/>
      <c r="HP725" s="76"/>
      <c r="HQ725" s="76"/>
      <c r="HR725" s="76"/>
      <c r="HS725" s="76"/>
      <c r="HT725" s="76"/>
      <c r="HU725" s="76"/>
      <c r="HV725" s="76"/>
      <c r="HW725" s="76"/>
      <c r="HX725" s="76"/>
      <c r="HY725" s="76"/>
      <c r="HZ725" s="76"/>
      <c r="IA725" s="76"/>
      <c r="IB725" s="76"/>
      <c r="IC725" s="76"/>
      <c r="ID725" s="76"/>
      <c r="IE725" s="76"/>
      <c r="IF725" s="76"/>
      <c r="IG725" s="76"/>
      <c r="IH725" s="76"/>
      <c r="II725" s="76"/>
      <c r="IJ725" s="76"/>
      <c r="IK725" s="76"/>
    </row>
    <row r="726" spans="1:245" s="125" customFormat="1">
      <c r="A726" s="19"/>
      <c r="B726" s="19"/>
      <c r="C726" s="19"/>
      <c r="D726" s="19"/>
      <c r="E726" s="89"/>
      <c r="F726" s="89"/>
      <c r="G726" s="19"/>
      <c r="H726" s="90"/>
      <c r="I726" s="90"/>
      <c r="J726" s="19"/>
      <c r="K726" s="19"/>
      <c r="L726" s="19"/>
      <c r="M726" s="19"/>
      <c r="N726" s="19"/>
      <c r="O726" s="19"/>
      <c r="P726" s="19"/>
      <c r="Q726" s="19"/>
      <c r="R726" s="141"/>
      <c r="S726" s="141"/>
      <c r="T726" s="141"/>
      <c r="U726" s="141"/>
      <c r="V726" s="141"/>
      <c r="W726" s="141"/>
      <c r="X726" s="141"/>
      <c r="Y726" s="141"/>
      <c r="Z726" s="19"/>
      <c r="AA726" s="19"/>
      <c r="AB726" s="19"/>
      <c r="AC726" s="19"/>
      <c r="AD726" s="19"/>
      <c r="AE726" s="19"/>
      <c r="AF726" s="19"/>
      <c r="AG726" s="19"/>
      <c r="AH726" s="19"/>
      <c r="AI726" s="19"/>
      <c r="AJ726" s="19"/>
      <c r="AK726" s="19"/>
      <c r="AL726" s="19"/>
      <c r="AM726" s="19"/>
      <c r="AN726" s="19"/>
      <c r="AO726" s="19"/>
      <c r="AP726" s="19"/>
      <c r="AQ726" s="19"/>
      <c r="AR726" s="8"/>
      <c r="AS726" s="19"/>
      <c r="AT726" s="19"/>
      <c r="AU726" s="19"/>
      <c r="AV726" s="19"/>
      <c r="AW726" s="19"/>
      <c r="AX726" s="19"/>
      <c r="AY726" s="19"/>
      <c r="AZ726" s="19"/>
      <c r="BA726" s="19"/>
      <c r="BB726" s="19"/>
      <c r="BC726" s="19"/>
      <c r="BQ726" s="12"/>
      <c r="BR726" s="12"/>
      <c r="BS726" s="12"/>
      <c r="BV726" s="76"/>
      <c r="BW726" s="76"/>
      <c r="BX726" s="76"/>
      <c r="BY726" s="76"/>
      <c r="BZ726" s="76"/>
      <c r="CA726" s="76"/>
      <c r="CB726" s="76"/>
      <c r="CC726" s="76"/>
      <c r="CD726" s="76"/>
      <c r="CE726" s="76"/>
      <c r="CF726" s="76"/>
      <c r="CG726" s="76"/>
      <c r="CH726" s="76"/>
      <c r="CI726" s="76"/>
      <c r="CJ726" s="76"/>
      <c r="CK726" s="76"/>
      <c r="CL726" s="76"/>
      <c r="CM726" s="76"/>
      <c r="CN726" s="76"/>
      <c r="CO726" s="76"/>
      <c r="CP726" s="76"/>
      <c r="CQ726" s="76"/>
      <c r="CR726" s="76"/>
      <c r="CS726" s="76"/>
      <c r="CT726" s="76"/>
      <c r="CU726" s="76"/>
      <c r="CV726" s="76"/>
      <c r="CW726" s="76"/>
      <c r="CX726" s="76"/>
      <c r="CY726" s="76"/>
      <c r="CZ726" s="76"/>
      <c r="DA726" s="76"/>
      <c r="DB726" s="76"/>
      <c r="DC726" s="76"/>
      <c r="DD726" s="76"/>
      <c r="DE726" s="76"/>
      <c r="DF726" s="76"/>
      <c r="DG726" s="76"/>
      <c r="DH726" s="76"/>
      <c r="DI726" s="76"/>
      <c r="DJ726" s="76"/>
      <c r="DK726" s="76"/>
      <c r="DL726" s="76"/>
      <c r="DM726" s="76"/>
      <c r="DN726" s="76"/>
      <c r="DO726" s="76"/>
      <c r="DP726" s="76"/>
      <c r="DQ726" s="76"/>
      <c r="DR726" s="76"/>
      <c r="DS726" s="76"/>
      <c r="DT726" s="76"/>
      <c r="DU726" s="76"/>
      <c r="DV726" s="76"/>
      <c r="DW726" s="76"/>
      <c r="DX726" s="76"/>
      <c r="DY726" s="76"/>
      <c r="DZ726" s="76"/>
      <c r="EA726" s="76"/>
      <c r="EB726" s="76"/>
      <c r="EC726" s="76"/>
      <c r="ED726" s="76"/>
      <c r="EE726" s="76"/>
      <c r="EF726" s="76"/>
      <c r="EG726" s="76"/>
      <c r="EH726" s="76"/>
      <c r="EI726" s="76"/>
      <c r="EJ726" s="76"/>
      <c r="EK726" s="76"/>
      <c r="EL726" s="76"/>
      <c r="EM726" s="76"/>
      <c r="EN726" s="76"/>
      <c r="EO726" s="76"/>
      <c r="EP726" s="76"/>
      <c r="EQ726" s="76"/>
      <c r="ER726" s="76"/>
      <c r="ES726" s="76"/>
      <c r="ET726" s="76"/>
      <c r="EU726" s="76"/>
      <c r="EV726" s="76"/>
      <c r="EW726" s="76"/>
      <c r="EX726" s="76"/>
      <c r="EY726" s="76"/>
      <c r="EZ726" s="76"/>
      <c r="FA726" s="76"/>
      <c r="FB726" s="76"/>
      <c r="FC726" s="76"/>
      <c r="FD726" s="76"/>
      <c r="FE726" s="76"/>
      <c r="FF726" s="76"/>
      <c r="FG726" s="76"/>
      <c r="FH726" s="76"/>
      <c r="FI726" s="76"/>
      <c r="FJ726" s="76"/>
      <c r="FK726" s="76"/>
      <c r="FL726" s="76"/>
      <c r="FM726" s="76"/>
      <c r="FN726" s="76"/>
      <c r="FO726" s="76"/>
      <c r="FP726" s="76"/>
      <c r="FQ726" s="76"/>
      <c r="FR726" s="76"/>
      <c r="FS726" s="76"/>
      <c r="FT726" s="76"/>
      <c r="FU726" s="76"/>
      <c r="FV726" s="76"/>
      <c r="FW726" s="76"/>
      <c r="FX726" s="76"/>
      <c r="FY726" s="76"/>
      <c r="FZ726" s="76"/>
      <c r="GA726" s="76"/>
      <c r="GB726" s="76"/>
      <c r="GC726" s="76"/>
      <c r="GD726" s="76"/>
      <c r="GE726" s="76"/>
      <c r="GF726" s="76"/>
      <c r="GG726" s="76"/>
      <c r="GH726" s="76"/>
      <c r="GI726" s="76"/>
      <c r="GJ726" s="76"/>
      <c r="GK726" s="76"/>
      <c r="GL726" s="76"/>
      <c r="GM726" s="76"/>
      <c r="GN726" s="76"/>
      <c r="GO726" s="76"/>
      <c r="GP726" s="76"/>
      <c r="GQ726" s="76"/>
      <c r="GR726" s="76"/>
      <c r="GS726" s="76"/>
      <c r="GT726" s="76"/>
      <c r="GU726" s="76"/>
      <c r="GV726" s="76"/>
      <c r="GW726" s="76"/>
      <c r="GX726" s="76"/>
      <c r="GY726" s="76"/>
      <c r="GZ726" s="76"/>
      <c r="HA726" s="76"/>
      <c r="HB726" s="76"/>
      <c r="HC726" s="76"/>
      <c r="HD726" s="76"/>
      <c r="HE726" s="76"/>
      <c r="HF726" s="76"/>
      <c r="HG726" s="76"/>
      <c r="HH726" s="76"/>
      <c r="HI726" s="76"/>
      <c r="HJ726" s="76"/>
      <c r="HK726" s="76"/>
      <c r="HL726" s="76"/>
      <c r="HM726" s="76"/>
      <c r="HN726" s="76"/>
      <c r="HO726" s="76"/>
      <c r="HP726" s="76"/>
      <c r="HQ726" s="76"/>
      <c r="HR726" s="76"/>
      <c r="HS726" s="76"/>
      <c r="HT726" s="76"/>
      <c r="HU726" s="76"/>
      <c r="HV726" s="76"/>
      <c r="HW726" s="76"/>
      <c r="HX726" s="76"/>
      <c r="HY726" s="76"/>
      <c r="HZ726" s="76"/>
      <c r="IA726" s="76"/>
      <c r="IB726" s="76"/>
      <c r="IC726" s="76"/>
      <c r="ID726" s="76"/>
      <c r="IE726" s="76"/>
      <c r="IF726" s="76"/>
      <c r="IG726" s="76"/>
      <c r="IH726" s="76"/>
      <c r="II726" s="76"/>
      <c r="IJ726" s="76"/>
      <c r="IK726" s="76"/>
    </row>
    <row r="727" spans="1:245" s="125" customFormat="1">
      <c r="A727" s="19"/>
      <c r="B727" s="19"/>
      <c r="C727" s="19"/>
      <c r="D727" s="19"/>
      <c r="E727" s="89"/>
      <c r="F727" s="89"/>
      <c r="G727" s="19"/>
      <c r="H727" s="90"/>
      <c r="I727" s="90"/>
      <c r="J727" s="19"/>
      <c r="K727" s="19"/>
      <c r="L727" s="19"/>
      <c r="M727" s="19"/>
      <c r="N727" s="19"/>
      <c r="O727" s="19"/>
      <c r="P727" s="19"/>
      <c r="Q727" s="19"/>
      <c r="R727" s="141"/>
      <c r="S727" s="141"/>
      <c r="T727" s="141"/>
      <c r="U727" s="141"/>
      <c r="V727" s="141"/>
      <c r="W727" s="141"/>
      <c r="X727" s="141"/>
      <c r="Y727" s="141"/>
      <c r="Z727" s="19"/>
      <c r="AA727" s="19"/>
      <c r="AB727" s="19"/>
      <c r="AC727" s="19"/>
      <c r="AD727" s="19"/>
      <c r="AE727" s="19"/>
      <c r="AF727" s="19"/>
      <c r="AG727" s="19"/>
      <c r="AH727" s="19"/>
      <c r="AI727" s="19"/>
      <c r="AJ727" s="19"/>
      <c r="AK727" s="19"/>
      <c r="AL727" s="19"/>
      <c r="AM727" s="19"/>
      <c r="AN727" s="19"/>
      <c r="AO727" s="19"/>
      <c r="AP727" s="19"/>
      <c r="AQ727" s="19"/>
      <c r="AR727" s="8"/>
      <c r="AS727" s="19"/>
      <c r="AT727" s="19"/>
      <c r="AU727" s="19"/>
      <c r="AV727" s="19"/>
      <c r="AW727" s="19"/>
      <c r="AX727" s="19"/>
      <c r="AY727" s="19"/>
      <c r="AZ727" s="19"/>
      <c r="BA727" s="19"/>
      <c r="BB727" s="19"/>
      <c r="BC727" s="19"/>
      <c r="BQ727" s="12"/>
      <c r="BR727" s="12"/>
      <c r="BS727" s="12"/>
      <c r="BV727" s="76"/>
      <c r="BW727" s="76"/>
      <c r="BX727" s="76"/>
      <c r="BY727" s="76"/>
      <c r="BZ727" s="76"/>
      <c r="CA727" s="76"/>
      <c r="CB727" s="76"/>
      <c r="CC727" s="76"/>
      <c r="CD727" s="76"/>
      <c r="CE727" s="76"/>
      <c r="CF727" s="76"/>
      <c r="CG727" s="76"/>
      <c r="CH727" s="76"/>
      <c r="CI727" s="76"/>
      <c r="CJ727" s="76"/>
      <c r="CK727" s="76"/>
      <c r="CL727" s="76"/>
      <c r="CM727" s="76"/>
      <c r="CN727" s="76"/>
      <c r="CO727" s="76"/>
      <c r="CP727" s="76"/>
      <c r="CQ727" s="76"/>
      <c r="CR727" s="76"/>
      <c r="CS727" s="76"/>
      <c r="CT727" s="76"/>
      <c r="CU727" s="76"/>
      <c r="CV727" s="76"/>
      <c r="CW727" s="76"/>
      <c r="CX727" s="76"/>
      <c r="CY727" s="76"/>
      <c r="CZ727" s="76"/>
      <c r="DA727" s="76"/>
      <c r="DB727" s="76"/>
      <c r="DC727" s="76"/>
      <c r="DD727" s="76"/>
      <c r="DE727" s="76"/>
      <c r="DF727" s="76"/>
      <c r="DG727" s="76"/>
      <c r="DH727" s="76"/>
      <c r="DI727" s="76"/>
      <c r="DJ727" s="76"/>
      <c r="DK727" s="76"/>
      <c r="DL727" s="76"/>
      <c r="DM727" s="76"/>
      <c r="DN727" s="76"/>
      <c r="DO727" s="76"/>
      <c r="DP727" s="76"/>
      <c r="DQ727" s="76"/>
      <c r="DR727" s="76"/>
      <c r="DS727" s="76"/>
      <c r="DT727" s="76"/>
      <c r="DU727" s="76"/>
      <c r="DV727" s="76"/>
      <c r="DW727" s="76"/>
      <c r="DX727" s="76"/>
      <c r="DY727" s="76"/>
      <c r="DZ727" s="76"/>
      <c r="EA727" s="76"/>
      <c r="EB727" s="76"/>
      <c r="EC727" s="76"/>
      <c r="ED727" s="76"/>
      <c r="EE727" s="76"/>
      <c r="EF727" s="76"/>
      <c r="EG727" s="76"/>
      <c r="EH727" s="76"/>
      <c r="EI727" s="76"/>
      <c r="EJ727" s="76"/>
      <c r="EK727" s="76"/>
      <c r="EL727" s="76"/>
      <c r="EM727" s="76"/>
      <c r="EN727" s="76"/>
      <c r="EO727" s="76"/>
      <c r="EP727" s="76"/>
      <c r="EQ727" s="76"/>
      <c r="ER727" s="76"/>
      <c r="ES727" s="76"/>
      <c r="ET727" s="76"/>
      <c r="EU727" s="76"/>
      <c r="EV727" s="76"/>
      <c r="EW727" s="76"/>
      <c r="EX727" s="76"/>
      <c r="EY727" s="76"/>
      <c r="EZ727" s="76"/>
      <c r="FA727" s="76"/>
      <c r="FB727" s="76"/>
      <c r="FC727" s="76"/>
      <c r="FD727" s="76"/>
      <c r="FE727" s="76"/>
      <c r="FF727" s="76"/>
      <c r="FG727" s="76"/>
      <c r="FH727" s="76"/>
      <c r="FI727" s="76"/>
      <c r="FJ727" s="76"/>
      <c r="FK727" s="76"/>
      <c r="FL727" s="76"/>
      <c r="FM727" s="76"/>
      <c r="FN727" s="76"/>
      <c r="FO727" s="76"/>
      <c r="FP727" s="76"/>
      <c r="FQ727" s="76"/>
      <c r="FR727" s="76"/>
      <c r="FS727" s="76"/>
      <c r="FT727" s="76"/>
      <c r="FU727" s="76"/>
      <c r="FV727" s="76"/>
      <c r="FW727" s="76"/>
      <c r="FX727" s="76"/>
      <c r="FY727" s="76"/>
      <c r="FZ727" s="76"/>
      <c r="GA727" s="76"/>
      <c r="GB727" s="76"/>
      <c r="GC727" s="76"/>
      <c r="GD727" s="76"/>
      <c r="GE727" s="76"/>
      <c r="GF727" s="76"/>
      <c r="GG727" s="76"/>
      <c r="GH727" s="76"/>
      <c r="GI727" s="76"/>
      <c r="GJ727" s="76"/>
      <c r="GK727" s="76"/>
      <c r="GL727" s="76"/>
      <c r="GM727" s="76"/>
      <c r="GN727" s="76"/>
      <c r="GO727" s="76"/>
      <c r="GP727" s="76"/>
      <c r="GQ727" s="76"/>
      <c r="GR727" s="76"/>
      <c r="GS727" s="76"/>
      <c r="GT727" s="76"/>
      <c r="GU727" s="76"/>
      <c r="GV727" s="76"/>
      <c r="GW727" s="76"/>
      <c r="GX727" s="76"/>
      <c r="GY727" s="76"/>
      <c r="GZ727" s="76"/>
      <c r="HA727" s="76"/>
      <c r="HB727" s="76"/>
      <c r="HC727" s="76"/>
      <c r="HD727" s="76"/>
      <c r="HE727" s="76"/>
      <c r="HF727" s="76"/>
      <c r="HG727" s="76"/>
      <c r="HH727" s="76"/>
      <c r="HI727" s="76"/>
      <c r="HJ727" s="76"/>
      <c r="HK727" s="76"/>
      <c r="HL727" s="76"/>
      <c r="HM727" s="76"/>
      <c r="HN727" s="76"/>
      <c r="HO727" s="76"/>
      <c r="HP727" s="76"/>
      <c r="HQ727" s="76"/>
      <c r="HR727" s="76"/>
      <c r="HS727" s="76"/>
      <c r="HT727" s="76"/>
      <c r="HU727" s="76"/>
      <c r="HV727" s="76"/>
      <c r="HW727" s="76"/>
      <c r="HX727" s="76"/>
      <c r="HY727" s="76"/>
      <c r="HZ727" s="76"/>
      <c r="IA727" s="76"/>
      <c r="IB727" s="76"/>
      <c r="IC727" s="76"/>
      <c r="ID727" s="76"/>
      <c r="IE727" s="76"/>
      <c r="IF727" s="76"/>
      <c r="IG727" s="76"/>
      <c r="IH727" s="76"/>
      <c r="II727" s="76"/>
      <c r="IJ727" s="76"/>
      <c r="IK727" s="76"/>
    </row>
    <row r="728" spans="1:245" s="125" customFormat="1">
      <c r="A728" s="19"/>
      <c r="B728" s="19"/>
      <c r="C728" s="19"/>
      <c r="D728" s="19"/>
      <c r="E728" s="89"/>
      <c r="F728" s="89"/>
      <c r="G728" s="19"/>
      <c r="H728" s="90"/>
      <c r="I728" s="90"/>
      <c r="J728" s="19"/>
      <c r="K728" s="19"/>
      <c r="L728" s="19"/>
      <c r="M728" s="19"/>
      <c r="N728" s="19"/>
      <c r="O728" s="19"/>
      <c r="P728" s="19"/>
      <c r="Q728" s="19"/>
      <c r="R728" s="141"/>
      <c r="S728" s="141"/>
      <c r="T728" s="141"/>
      <c r="U728" s="141"/>
      <c r="V728" s="141"/>
      <c r="W728" s="141"/>
      <c r="X728" s="141"/>
      <c r="Y728" s="141"/>
      <c r="Z728" s="19"/>
      <c r="AA728" s="19"/>
      <c r="AB728" s="19"/>
      <c r="AC728" s="19"/>
      <c r="AD728" s="19"/>
      <c r="AE728" s="19"/>
      <c r="AF728" s="19"/>
      <c r="AG728" s="19"/>
      <c r="AH728" s="19"/>
      <c r="AI728" s="19"/>
      <c r="AJ728" s="19"/>
      <c r="AK728" s="19"/>
      <c r="AL728" s="19"/>
      <c r="AM728" s="19"/>
      <c r="AN728" s="19"/>
      <c r="AO728" s="19"/>
      <c r="AP728" s="19"/>
      <c r="AQ728" s="19"/>
      <c r="AR728" s="8"/>
      <c r="AS728" s="19"/>
      <c r="AT728" s="19"/>
      <c r="AU728" s="19"/>
      <c r="AV728" s="19"/>
      <c r="AW728" s="19"/>
      <c r="AX728" s="19"/>
      <c r="AY728" s="19"/>
      <c r="AZ728" s="19"/>
      <c r="BA728" s="19"/>
      <c r="BB728" s="19"/>
      <c r="BC728" s="19"/>
      <c r="BQ728" s="12"/>
      <c r="BR728" s="12"/>
      <c r="BS728" s="12"/>
      <c r="BV728" s="76"/>
      <c r="BW728" s="76"/>
      <c r="BX728" s="76"/>
      <c r="BY728" s="76"/>
      <c r="BZ728" s="76"/>
      <c r="CA728" s="76"/>
      <c r="CB728" s="76"/>
      <c r="CC728" s="76"/>
      <c r="CD728" s="76"/>
      <c r="CE728" s="76"/>
      <c r="CF728" s="76"/>
      <c r="CG728" s="76"/>
      <c r="CH728" s="76"/>
      <c r="CI728" s="76"/>
      <c r="CJ728" s="76"/>
      <c r="CK728" s="76"/>
      <c r="CL728" s="76"/>
      <c r="CM728" s="76"/>
      <c r="CN728" s="76"/>
      <c r="CO728" s="76"/>
      <c r="CP728" s="76"/>
      <c r="CQ728" s="76"/>
      <c r="CR728" s="76"/>
      <c r="CS728" s="76"/>
      <c r="CT728" s="76"/>
      <c r="CU728" s="76"/>
      <c r="CV728" s="76"/>
      <c r="CW728" s="76"/>
      <c r="CX728" s="76"/>
      <c r="CY728" s="76"/>
      <c r="CZ728" s="76"/>
      <c r="DA728" s="76"/>
      <c r="DB728" s="76"/>
      <c r="DC728" s="76"/>
      <c r="DD728" s="76"/>
      <c r="DE728" s="76"/>
      <c r="DF728" s="76"/>
      <c r="DG728" s="76"/>
      <c r="DH728" s="76"/>
      <c r="DI728" s="76"/>
      <c r="DJ728" s="76"/>
      <c r="DK728" s="76"/>
      <c r="DL728" s="76"/>
      <c r="DM728" s="76"/>
      <c r="DN728" s="76"/>
      <c r="DO728" s="76"/>
      <c r="DP728" s="76"/>
      <c r="DQ728" s="76"/>
      <c r="DR728" s="76"/>
      <c r="DS728" s="76"/>
      <c r="DT728" s="76"/>
      <c r="DU728" s="76"/>
      <c r="DV728" s="76"/>
      <c r="DW728" s="76"/>
      <c r="DX728" s="76"/>
      <c r="DY728" s="76"/>
      <c r="DZ728" s="76"/>
      <c r="EA728" s="76"/>
      <c r="EB728" s="76"/>
      <c r="EC728" s="76"/>
      <c r="ED728" s="76"/>
      <c r="EE728" s="76"/>
      <c r="EF728" s="76"/>
      <c r="EG728" s="76"/>
      <c r="EH728" s="76"/>
      <c r="EI728" s="76"/>
      <c r="EJ728" s="76"/>
      <c r="EK728" s="76"/>
      <c r="EL728" s="76"/>
      <c r="EM728" s="76"/>
      <c r="EN728" s="76"/>
      <c r="EO728" s="76"/>
      <c r="EP728" s="76"/>
      <c r="EQ728" s="76"/>
      <c r="ER728" s="76"/>
      <c r="ES728" s="76"/>
      <c r="ET728" s="76"/>
      <c r="EU728" s="76"/>
      <c r="EV728" s="76"/>
      <c r="EW728" s="76"/>
      <c r="EX728" s="76"/>
      <c r="EY728" s="76"/>
      <c r="EZ728" s="76"/>
      <c r="FA728" s="76"/>
      <c r="FB728" s="76"/>
      <c r="FC728" s="76"/>
      <c r="FD728" s="76"/>
      <c r="FE728" s="76"/>
      <c r="FF728" s="76"/>
      <c r="FG728" s="76"/>
      <c r="FH728" s="76"/>
      <c r="FI728" s="76"/>
      <c r="FJ728" s="76"/>
      <c r="FK728" s="76"/>
      <c r="FL728" s="76"/>
      <c r="FM728" s="76"/>
      <c r="FN728" s="76"/>
      <c r="FO728" s="76"/>
      <c r="FP728" s="76"/>
      <c r="FQ728" s="76"/>
      <c r="FR728" s="76"/>
      <c r="FS728" s="76"/>
      <c r="FT728" s="76"/>
      <c r="FU728" s="76"/>
      <c r="FV728" s="76"/>
      <c r="FW728" s="76"/>
      <c r="FX728" s="76"/>
      <c r="FY728" s="76"/>
      <c r="FZ728" s="76"/>
      <c r="GA728" s="76"/>
      <c r="GB728" s="76"/>
      <c r="GC728" s="76"/>
      <c r="GD728" s="76"/>
      <c r="GE728" s="76"/>
      <c r="GF728" s="76"/>
      <c r="GG728" s="76"/>
      <c r="GH728" s="76"/>
      <c r="GI728" s="76"/>
      <c r="GJ728" s="76"/>
      <c r="GK728" s="76"/>
      <c r="GL728" s="76"/>
      <c r="GM728" s="76"/>
      <c r="GN728" s="76"/>
      <c r="GO728" s="76"/>
      <c r="GP728" s="76"/>
      <c r="GQ728" s="76"/>
      <c r="GR728" s="76"/>
      <c r="GS728" s="76"/>
      <c r="GT728" s="76"/>
      <c r="GU728" s="76"/>
      <c r="GV728" s="76"/>
      <c r="GW728" s="76"/>
      <c r="GX728" s="76"/>
      <c r="GY728" s="76"/>
      <c r="GZ728" s="76"/>
      <c r="HA728" s="76"/>
      <c r="HB728" s="76"/>
      <c r="HC728" s="76"/>
      <c r="HD728" s="76"/>
      <c r="HE728" s="76"/>
      <c r="HF728" s="76"/>
      <c r="HG728" s="76"/>
      <c r="HH728" s="76"/>
      <c r="HI728" s="76"/>
      <c r="HJ728" s="76"/>
      <c r="HK728" s="76"/>
      <c r="HL728" s="76"/>
      <c r="HM728" s="76"/>
      <c r="HN728" s="76"/>
      <c r="HO728" s="76"/>
      <c r="HP728" s="76"/>
      <c r="HQ728" s="76"/>
      <c r="HR728" s="76"/>
      <c r="HS728" s="76"/>
      <c r="HT728" s="76"/>
      <c r="HU728" s="76"/>
      <c r="HV728" s="76"/>
      <c r="HW728" s="76"/>
      <c r="HX728" s="76"/>
      <c r="HY728" s="76"/>
      <c r="HZ728" s="76"/>
      <c r="IA728" s="76"/>
      <c r="IB728" s="76"/>
      <c r="IC728" s="76"/>
      <c r="ID728" s="76"/>
      <c r="IE728" s="76"/>
      <c r="IF728" s="76"/>
      <c r="IG728" s="76"/>
      <c r="IH728" s="76"/>
      <c r="II728" s="76"/>
      <c r="IJ728" s="76"/>
      <c r="IK728" s="76"/>
    </row>
    <row r="729" spans="1:245" s="125" customFormat="1">
      <c r="A729" s="19"/>
      <c r="B729" s="19"/>
      <c r="C729" s="19"/>
      <c r="D729" s="19"/>
      <c r="E729" s="89"/>
      <c r="F729" s="89"/>
      <c r="G729" s="19"/>
      <c r="H729" s="90"/>
      <c r="I729" s="90"/>
      <c r="J729" s="19"/>
      <c r="K729" s="19"/>
      <c r="L729" s="19"/>
      <c r="M729" s="19"/>
      <c r="N729" s="19"/>
      <c r="O729" s="19"/>
      <c r="P729" s="19"/>
      <c r="Q729" s="19"/>
      <c r="R729" s="141"/>
      <c r="S729" s="141"/>
      <c r="T729" s="141"/>
      <c r="U729" s="141"/>
      <c r="V729" s="141"/>
      <c r="W729" s="141"/>
      <c r="X729" s="141"/>
      <c r="Y729" s="141"/>
      <c r="Z729" s="19"/>
      <c r="AA729" s="19"/>
      <c r="AB729" s="19"/>
      <c r="AC729" s="19"/>
      <c r="AD729" s="19"/>
      <c r="AE729" s="19"/>
      <c r="AF729" s="19"/>
      <c r="AG729" s="19"/>
      <c r="AH729" s="19"/>
      <c r="AI729" s="19"/>
      <c r="AJ729" s="19"/>
      <c r="AK729" s="19"/>
      <c r="AL729" s="19"/>
      <c r="AM729" s="19"/>
      <c r="AN729" s="19"/>
      <c r="AO729" s="19"/>
      <c r="AP729" s="19"/>
      <c r="AQ729" s="19"/>
      <c r="AR729" s="8"/>
      <c r="AS729" s="19"/>
      <c r="AT729" s="19"/>
      <c r="AU729" s="19"/>
      <c r="AV729" s="19"/>
      <c r="AW729" s="19"/>
      <c r="AX729" s="19"/>
      <c r="AY729" s="19"/>
      <c r="AZ729" s="19"/>
      <c r="BA729" s="19"/>
      <c r="BB729" s="19"/>
      <c r="BC729" s="19"/>
      <c r="BQ729" s="12"/>
      <c r="BR729" s="12"/>
      <c r="BS729" s="12"/>
      <c r="BV729" s="76"/>
      <c r="BW729" s="76"/>
      <c r="BX729" s="76"/>
      <c r="BY729" s="76"/>
      <c r="BZ729" s="76"/>
      <c r="CA729" s="76"/>
      <c r="CB729" s="76"/>
      <c r="CC729" s="76"/>
      <c r="CD729" s="76"/>
      <c r="CE729" s="76"/>
      <c r="CF729" s="76"/>
      <c r="CG729" s="76"/>
      <c r="CH729" s="76"/>
      <c r="CI729" s="76"/>
      <c r="CJ729" s="76"/>
      <c r="CK729" s="76"/>
      <c r="CL729" s="76"/>
      <c r="CM729" s="76"/>
      <c r="CN729" s="76"/>
      <c r="CO729" s="76"/>
      <c r="CP729" s="76"/>
      <c r="CQ729" s="76"/>
      <c r="CR729" s="76"/>
      <c r="CS729" s="76"/>
      <c r="CT729" s="76"/>
      <c r="CU729" s="76"/>
      <c r="CV729" s="76"/>
      <c r="CW729" s="76"/>
      <c r="CX729" s="76"/>
      <c r="CY729" s="76"/>
      <c r="CZ729" s="76"/>
      <c r="DA729" s="76"/>
      <c r="DB729" s="76"/>
      <c r="DC729" s="76"/>
      <c r="DD729" s="76"/>
      <c r="DE729" s="76"/>
      <c r="DF729" s="76"/>
      <c r="DG729" s="76"/>
      <c r="DH729" s="76"/>
      <c r="DI729" s="76"/>
      <c r="DJ729" s="76"/>
      <c r="DK729" s="76"/>
      <c r="DL729" s="76"/>
      <c r="DM729" s="76"/>
      <c r="DN729" s="76"/>
      <c r="DO729" s="76"/>
      <c r="DP729" s="76"/>
      <c r="DQ729" s="76"/>
      <c r="DR729" s="76"/>
      <c r="DS729" s="76"/>
      <c r="DT729" s="76"/>
      <c r="DU729" s="76"/>
      <c r="DV729" s="76"/>
      <c r="DW729" s="76"/>
      <c r="DX729" s="76"/>
      <c r="DY729" s="76"/>
      <c r="DZ729" s="76"/>
      <c r="EA729" s="76"/>
      <c r="EB729" s="76"/>
      <c r="EC729" s="76"/>
      <c r="ED729" s="76"/>
      <c r="EE729" s="76"/>
      <c r="EF729" s="76"/>
      <c r="EG729" s="76"/>
      <c r="EH729" s="76"/>
      <c r="EI729" s="76"/>
      <c r="EJ729" s="76"/>
      <c r="EK729" s="76"/>
      <c r="EL729" s="76"/>
      <c r="EM729" s="76"/>
      <c r="EN729" s="76"/>
      <c r="EO729" s="76"/>
      <c r="EP729" s="76"/>
      <c r="EQ729" s="76"/>
      <c r="ER729" s="76"/>
      <c r="ES729" s="76"/>
      <c r="ET729" s="76"/>
      <c r="EU729" s="76"/>
      <c r="EV729" s="76"/>
      <c r="EW729" s="76"/>
      <c r="EX729" s="76"/>
      <c r="EY729" s="76"/>
      <c r="EZ729" s="76"/>
      <c r="FA729" s="76"/>
      <c r="FB729" s="76"/>
      <c r="FC729" s="76"/>
      <c r="FD729" s="76"/>
      <c r="FE729" s="76"/>
      <c r="FF729" s="76"/>
      <c r="FG729" s="76"/>
      <c r="FH729" s="76"/>
      <c r="FI729" s="76"/>
      <c r="FJ729" s="76"/>
      <c r="FK729" s="76"/>
      <c r="FL729" s="76"/>
      <c r="FM729" s="76"/>
      <c r="FN729" s="76"/>
      <c r="FO729" s="76"/>
      <c r="FP729" s="76"/>
      <c r="FQ729" s="76"/>
      <c r="FR729" s="76"/>
      <c r="FS729" s="76"/>
      <c r="FT729" s="76"/>
      <c r="FU729" s="76"/>
      <c r="FV729" s="76"/>
      <c r="FW729" s="76"/>
      <c r="FX729" s="76"/>
      <c r="FY729" s="76"/>
      <c r="FZ729" s="76"/>
      <c r="GA729" s="76"/>
      <c r="GB729" s="76"/>
      <c r="GC729" s="76"/>
      <c r="GD729" s="76"/>
      <c r="GE729" s="76"/>
      <c r="GF729" s="76"/>
      <c r="GG729" s="76"/>
      <c r="GH729" s="76"/>
      <c r="GI729" s="76"/>
      <c r="GJ729" s="76"/>
      <c r="GK729" s="76"/>
      <c r="GL729" s="76"/>
      <c r="GM729" s="76"/>
      <c r="GN729" s="76"/>
      <c r="GO729" s="76"/>
      <c r="GP729" s="76"/>
      <c r="GQ729" s="76"/>
      <c r="GR729" s="76"/>
      <c r="GS729" s="76"/>
      <c r="GT729" s="76"/>
      <c r="GU729" s="76"/>
      <c r="GV729" s="76"/>
      <c r="GW729" s="76"/>
      <c r="GX729" s="76"/>
      <c r="GY729" s="76"/>
      <c r="GZ729" s="76"/>
      <c r="HA729" s="76"/>
      <c r="HB729" s="76"/>
      <c r="HC729" s="76"/>
      <c r="HD729" s="76"/>
      <c r="HE729" s="76"/>
      <c r="HF729" s="76"/>
      <c r="HG729" s="76"/>
      <c r="HH729" s="76"/>
      <c r="HI729" s="76"/>
      <c r="HJ729" s="76"/>
      <c r="HK729" s="76"/>
      <c r="HL729" s="76"/>
      <c r="HM729" s="76"/>
      <c r="HN729" s="76"/>
      <c r="HO729" s="76"/>
      <c r="HP729" s="76"/>
      <c r="HQ729" s="76"/>
      <c r="HR729" s="76"/>
      <c r="HS729" s="76"/>
      <c r="HT729" s="76"/>
      <c r="HU729" s="76"/>
      <c r="HV729" s="76"/>
      <c r="HW729" s="76"/>
      <c r="HX729" s="76"/>
      <c r="HY729" s="76"/>
      <c r="HZ729" s="76"/>
      <c r="IA729" s="76"/>
      <c r="IB729" s="76"/>
      <c r="IC729" s="76"/>
      <c r="ID729" s="76"/>
      <c r="IE729" s="76"/>
      <c r="IF729" s="76"/>
      <c r="IG729" s="76"/>
      <c r="IH729" s="76"/>
      <c r="II729" s="76"/>
      <c r="IJ729" s="76"/>
      <c r="IK729" s="76"/>
    </row>
    <row r="730" spans="1:245" s="125" customFormat="1">
      <c r="A730" s="19"/>
      <c r="B730" s="19"/>
      <c r="C730" s="19"/>
      <c r="D730" s="19"/>
      <c r="E730" s="89"/>
      <c r="F730" s="89"/>
      <c r="G730" s="19"/>
      <c r="H730" s="90"/>
      <c r="I730" s="90"/>
      <c r="J730" s="19"/>
      <c r="K730" s="19"/>
      <c r="L730" s="19"/>
      <c r="M730" s="19"/>
      <c r="N730" s="19"/>
      <c r="O730" s="19"/>
      <c r="P730" s="19"/>
      <c r="Q730" s="19"/>
      <c r="R730" s="141"/>
      <c r="S730" s="141"/>
      <c r="T730" s="141"/>
      <c r="U730" s="141"/>
      <c r="V730" s="141"/>
      <c r="W730" s="141"/>
      <c r="X730" s="141"/>
      <c r="Y730" s="141"/>
      <c r="Z730" s="19"/>
      <c r="AA730" s="19"/>
      <c r="AB730" s="19"/>
      <c r="AC730" s="19"/>
      <c r="AD730" s="19"/>
      <c r="AE730" s="19"/>
      <c r="AF730" s="19"/>
      <c r="AG730" s="19"/>
      <c r="AH730" s="19"/>
      <c r="AI730" s="19"/>
      <c r="AJ730" s="19"/>
      <c r="AK730" s="19"/>
      <c r="AL730" s="19"/>
      <c r="AM730" s="19"/>
      <c r="AN730" s="19"/>
      <c r="AO730" s="19"/>
      <c r="AP730" s="19"/>
      <c r="AQ730" s="19"/>
      <c r="AR730" s="8"/>
      <c r="AS730" s="19"/>
      <c r="AT730" s="19"/>
      <c r="AU730" s="19"/>
      <c r="AV730" s="19"/>
      <c r="AW730" s="19"/>
      <c r="AX730" s="19"/>
      <c r="AY730" s="19"/>
      <c r="AZ730" s="19"/>
      <c r="BA730" s="19"/>
      <c r="BB730" s="19"/>
      <c r="BC730" s="19"/>
      <c r="BQ730" s="12"/>
      <c r="BR730" s="12"/>
      <c r="BS730" s="12"/>
      <c r="BV730" s="76"/>
      <c r="BW730" s="76"/>
      <c r="BX730" s="76"/>
      <c r="BY730" s="76"/>
      <c r="BZ730" s="76"/>
      <c r="CA730" s="76"/>
      <c r="CB730" s="76"/>
      <c r="CC730" s="76"/>
      <c r="CD730" s="76"/>
      <c r="CE730" s="76"/>
      <c r="CF730" s="76"/>
      <c r="CG730" s="76"/>
      <c r="CH730" s="76"/>
      <c r="CI730" s="76"/>
      <c r="CJ730" s="76"/>
      <c r="CK730" s="76"/>
      <c r="CL730" s="76"/>
      <c r="CM730" s="76"/>
      <c r="CN730" s="76"/>
      <c r="CO730" s="76"/>
      <c r="CP730" s="76"/>
      <c r="CQ730" s="76"/>
      <c r="CR730" s="76"/>
      <c r="CS730" s="76"/>
      <c r="CT730" s="76"/>
      <c r="CU730" s="76"/>
      <c r="CV730" s="76"/>
      <c r="CW730" s="76"/>
      <c r="CX730" s="76"/>
      <c r="CY730" s="76"/>
      <c r="CZ730" s="76"/>
      <c r="DA730" s="76"/>
      <c r="DB730" s="76"/>
      <c r="DC730" s="76"/>
      <c r="DD730" s="76"/>
      <c r="DE730" s="76"/>
      <c r="DF730" s="76"/>
      <c r="DG730" s="76"/>
      <c r="DH730" s="76"/>
      <c r="DI730" s="76"/>
      <c r="DJ730" s="76"/>
      <c r="DK730" s="76"/>
      <c r="DL730" s="76"/>
      <c r="DM730" s="76"/>
      <c r="DN730" s="76"/>
      <c r="DO730" s="76"/>
      <c r="DP730" s="76"/>
      <c r="DQ730" s="76"/>
      <c r="DR730" s="76"/>
      <c r="DS730" s="76"/>
      <c r="DT730" s="76"/>
      <c r="DU730" s="76"/>
      <c r="DV730" s="76"/>
      <c r="DW730" s="76"/>
      <c r="DX730" s="76"/>
      <c r="DY730" s="76"/>
      <c r="DZ730" s="76"/>
      <c r="EA730" s="76"/>
      <c r="EB730" s="76"/>
      <c r="EC730" s="76"/>
      <c r="ED730" s="76"/>
      <c r="EE730" s="76"/>
      <c r="EF730" s="76"/>
      <c r="EG730" s="76"/>
      <c r="EH730" s="76"/>
      <c r="EI730" s="76"/>
      <c r="EJ730" s="76"/>
      <c r="EK730" s="76"/>
      <c r="EL730" s="76"/>
      <c r="EM730" s="76"/>
      <c r="EN730" s="76"/>
      <c r="EO730" s="76"/>
      <c r="EP730" s="76"/>
      <c r="EQ730" s="76"/>
      <c r="ER730" s="76"/>
      <c r="ES730" s="76"/>
      <c r="ET730" s="76"/>
      <c r="EU730" s="76"/>
      <c r="EV730" s="76"/>
      <c r="EW730" s="76"/>
      <c r="EX730" s="76"/>
      <c r="EY730" s="76"/>
      <c r="EZ730" s="76"/>
      <c r="FA730" s="76"/>
      <c r="FB730" s="76"/>
      <c r="FC730" s="76"/>
      <c r="FD730" s="76"/>
      <c r="FE730" s="76"/>
      <c r="FF730" s="76"/>
      <c r="FG730" s="76"/>
      <c r="FH730" s="76"/>
      <c r="FI730" s="76"/>
      <c r="FJ730" s="76"/>
      <c r="FK730" s="76"/>
      <c r="FL730" s="76"/>
      <c r="FM730" s="76"/>
      <c r="FN730" s="76"/>
      <c r="FO730" s="76"/>
      <c r="FP730" s="76"/>
      <c r="FQ730" s="76"/>
      <c r="FR730" s="76"/>
      <c r="FS730" s="76"/>
      <c r="FT730" s="76"/>
      <c r="FU730" s="76"/>
      <c r="FV730" s="76"/>
      <c r="FW730" s="76"/>
      <c r="FX730" s="76"/>
      <c r="FY730" s="76"/>
      <c r="FZ730" s="76"/>
      <c r="GA730" s="76"/>
      <c r="GB730" s="76"/>
      <c r="GC730" s="76"/>
      <c r="GD730" s="76"/>
      <c r="GE730" s="76"/>
      <c r="GF730" s="76"/>
      <c r="GG730" s="76"/>
      <c r="GH730" s="76"/>
      <c r="GI730" s="76"/>
      <c r="GJ730" s="76"/>
      <c r="GK730" s="76"/>
      <c r="GL730" s="76"/>
      <c r="GM730" s="76"/>
      <c r="GN730" s="76"/>
      <c r="GO730" s="76"/>
      <c r="GP730" s="76"/>
      <c r="GQ730" s="76"/>
      <c r="GR730" s="76"/>
      <c r="GS730" s="76"/>
      <c r="GT730" s="76"/>
      <c r="GU730" s="76"/>
      <c r="GV730" s="76"/>
      <c r="GW730" s="76"/>
      <c r="GX730" s="76"/>
      <c r="GY730" s="76"/>
      <c r="GZ730" s="76"/>
      <c r="HA730" s="76"/>
      <c r="HB730" s="76"/>
      <c r="HC730" s="76"/>
      <c r="HD730" s="76"/>
      <c r="HE730" s="76"/>
      <c r="HF730" s="76"/>
      <c r="HG730" s="76"/>
      <c r="HH730" s="76"/>
      <c r="HI730" s="76"/>
      <c r="HJ730" s="76"/>
      <c r="HK730" s="76"/>
      <c r="HL730" s="76"/>
      <c r="HM730" s="76"/>
      <c r="HN730" s="76"/>
      <c r="HO730" s="76"/>
      <c r="HP730" s="76"/>
      <c r="HQ730" s="76"/>
      <c r="HR730" s="76"/>
      <c r="HS730" s="76"/>
      <c r="HT730" s="76"/>
      <c r="HU730" s="76"/>
      <c r="HV730" s="76"/>
      <c r="HW730" s="76"/>
      <c r="HX730" s="76"/>
      <c r="HY730" s="76"/>
      <c r="HZ730" s="76"/>
      <c r="IA730" s="76"/>
      <c r="IB730" s="76"/>
      <c r="IC730" s="76"/>
      <c r="ID730" s="76"/>
      <c r="IE730" s="76"/>
      <c r="IF730" s="76"/>
      <c r="IG730" s="76"/>
      <c r="IH730" s="76"/>
      <c r="II730" s="76"/>
      <c r="IJ730" s="76"/>
      <c r="IK730" s="76"/>
    </row>
    <row r="731" spans="1:245" s="125" customForma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c r="AH731" s="19"/>
      <c r="AI731" s="19"/>
      <c r="AJ731" s="19"/>
      <c r="AK731" s="19"/>
      <c r="AL731" s="19"/>
      <c r="AM731" s="19"/>
      <c r="AN731" s="19"/>
      <c r="AO731" s="19"/>
      <c r="AP731" s="19"/>
      <c r="AQ731" s="19"/>
      <c r="AR731" s="8"/>
      <c r="AS731" s="19"/>
      <c r="AT731" s="19"/>
      <c r="AU731" s="19"/>
      <c r="AV731" s="19"/>
      <c r="AW731" s="19"/>
      <c r="AX731" s="19"/>
      <c r="AY731" s="19"/>
      <c r="AZ731" s="19"/>
      <c r="BA731" s="19"/>
      <c r="BB731" s="19"/>
      <c r="BC731" s="19"/>
      <c r="BG731" s="12"/>
      <c r="BH731" s="12"/>
      <c r="BI731" s="12"/>
      <c r="BJ731" s="12"/>
      <c r="BK731" s="12"/>
      <c r="BL731" s="12"/>
      <c r="BM731" s="12"/>
      <c r="BN731" s="12"/>
      <c r="BO731" s="12"/>
      <c r="BP731" s="12"/>
      <c r="BQ731" s="12"/>
      <c r="BR731" s="12"/>
      <c r="BS731" s="12"/>
      <c r="BV731" s="76"/>
      <c r="BW731" s="76"/>
      <c r="BX731" s="76"/>
      <c r="BY731" s="76"/>
      <c r="BZ731" s="76"/>
      <c r="CA731" s="76"/>
      <c r="CB731" s="76"/>
      <c r="CC731" s="76"/>
      <c r="CD731" s="76"/>
      <c r="CE731" s="76"/>
      <c r="CF731" s="76"/>
      <c r="CG731" s="76"/>
      <c r="CH731" s="76"/>
      <c r="CI731" s="76"/>
      <c r="CJ731" s="76"/>
      <c r="CK731" s="76"/>
      <c r="CL731" s="76"/>
      <c r="CM731" s="76"/>
      <c r="CN731" s="76"/>
      <c r="CO731" s="76"/>
      <c r="CP731" s="76"/>
      <c r="CQ731" s="76"/>
      <c r="CR731" s="76"/>
      <c r="CS731" s="76"/>
      <c r="CT731" s="76"/>
      <c r="CU731" s="76"/>
      <c r="CV731" s="76"/>
      <c r="CW731" s="76"/>
      <c r="CX731" s="76"/>
      <c r="CY731" s="76"/>
      <c r="CZ731" s="76"/>
      <c r="DA731" s="76"/>
      <c r="DB731" s="76"/>
      <c r="DC731" s="76"/>
      <c r="DD731" s="76"/>
      <c r="DE731" s="76"/>
      <c r="DF731" s="76"/>
      <c r="DG731" s="76"/>
      <c r="DH731" s="76"/>
      <c r="DI731" s="76"/>
      <c r="DJ731" s="76"/>
      <c r="DK731" s="76"/>
      <c r="DL731" s="76"/>
      <c r="DM731" s="76"/>
      <c r="DN731" s="76"/>
      <c r="DO731" s="76"/>
      <c r="DP731" s="76"/>
      <c r="DQ731" s="76"/>
      <c r="DR731" s="76"/>
      <c r="DS731" s="76"/>
      <c r="DT731" s="76"/>
      <c r="DU731" s="76"/>
      <c r="DV731" s="76"/>
      <c r="DW731" s="76"/>
      <c r="DX731" s="76"/>
      <c r="DY731" s="76"/>
      <c r="DZ731" s="76"/>
      <c r="EA731" s="76"/>
      <c r="EB731" s="76"/>
      <c r="EC731" s="76"/>
      <c r="ED731" s="76"/>
      <c r="EE731" s="76"/>
      <c r="EF731" s="76"/>
      <c r="EG731" s="76"/>
      <c r="EH731" s="76"/>
      <c r="EI731" s="76"/>
      <c r="EJ731" s="76"/>
      <c r="EK731" s="76"/>
      <c r="EL731" s="76"/>
      <c r="EM731" s="76"/>
      <c r="EN731" s="76"/>
      <c r="EO731" s="76"/>
      <c r="EP731" s="76"/>
      <c r="EQ731" s="76"/>
      <c r="ER731" s="76"/>
      <c r="ES731" s="76"/>
      <c r="ET731" s="76"/>
      <c r="EU731" s="76"/>
      <c r="EV731" s="76"/>
      <c r="EW731" s="76"/>
      <c r="EX731" s="76"/>
      <c r="EY731" s="76"/>
      <c r="EZ731" s="76"/>
      <c r="FA731" s="76"/>
      <c r="FB731" s="76"/>
      <c r="FC731" s="76"/>
      <c r="FD731" s="76"/>
      <c r="FE731" s="76"/>
      <c r="FF731" s="76"/>
      <c r="FG731" s="76"/>
      <c r="FH731" s="76"/>
      <c r="FI731" s="76"/>
      <c r="FJ731" s="76"/>
      <c r="FK731" s="76"/>
      <c r="FL731" s="76"/>
      <c r="FM731" s="76"/>
      <c r="FN731" s="76"/>
      <c r="FO731" s="76"/>
      <c r="FP731" s="76"/>
      <c r="FQ731" s="76"/>
      <c r="FR731" s="76"/>
      <c r="FS731" s="76"/>
      <c r="FT731" s="76"/>
      <c r="FU731" s="76"/>
      <c r="FV731" s="76"/>
      <c r="FW731" s="76"/>
      <c r="FX731" s="76"/>
      <c r="FY731" s="76"/>
      <c r="FZ731" s="76"/>
      <c r="GA731" s="76"/>
      <c r="GB731" s="76"/>
      <c r="GC731" s="76"/>
      <c r="GD731" s="76"/>
      <c r="GE731" s="76"/>
      <c r="GF731" s="76"/>
      <c r="GG731" s="76"/>
      <c r="GH731" s="76"/>
      <c r="GI731" s="76"/>
      <c r="GJ731" s="76"/>
      <c r="GK731" s="76"/>
      <c r="GL731" s="76"/>
      <c r="GM731" s="76"/>
      <c r="GN731" s="76"/>
      <c r="GO731" s="76"/>
      <c r="GP731" s="76"/>
      <c r="GQ731" s="76"/>
      <c r="GR731" s="76"/>
      <c r="GS731" s="76"/>
      <c r="GT731" s="76"/>
      <c r="GU731" s="76"/>
      <c r="GV731" s="76"/>
      <c r="GW731" s="76"/>
      <c r="GX731" s="76"/>
      <c r="GY731" s="76"/>
      <c r="GZ731" s="76"/>
      <c r="HA731" s="76"/>
      <c r="HB731" s="76"/>
      <c r="HC731" s="76"/>
      <c r="HD731" s="76"/>
      <c r="HE731" s="76"/>
      <c r="HF731" s="76"/>
      <c r="HG731" s="76"/>
      <c r="HH731" s="76"/>
      <c r="HI731" s="76"/>
      <c r="HJ731" s="76"/>
      <c r="HK731" s="76"/>
      <c r="HL731" s="76"/>
      <c r="HM731" s="76"/>
      <c r="HN731" s="76"/>
      <c r="HO731" s="76"/>
      <c r="HP731" s="76"/>
      <c r="HQ731" s="76"/>
      <c r="HR731" s="76"/>
      <c r="HS731" s="76"/>
      <c r="HT731" s="76"/>
      <c r="HU731" s="76"/>
      <c r="HV731" s="76"/>
      <c r="HW731" s="76"/>
      <c r="HX731" s="76"/>
      <c r="HY731" s="76"/>
      <c r="HZ731" s="76"/>
      <c r="IA731" s="76"/>
      <c r="IB731" s="76"/>
      <c r="IC731" s="76"/>
      <c r="ID731" s="76"/>
      <c r="IE731" s="76"/>
      <c r="IF731" s="76"/>
      <c r="IG731" s="76"/>
      <c r="IH731" s="76"/>
      <c r="II731" s="76"/>
      <c r="IJ731" s="76"/>
      <c r="IK731" s="76"/>
    </row>
    <row r="732" spans="1:245" s="125" customForma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c r="AH732" s="19"/>
      <c r="AI732" s="19"/>
      <c r="AJ732" s="19"/>
      <c r="AK732" s="19"/>
      <c r="AL732" s="19"/>
      <c r="AM732" s="19"/>
      <c r="AN732" s="19"/>
      <c r="AO732" s="19"/>
      <c r="AP732" s="19"/>
      <c r="AQ732" s="19"/>
      <c r="AR732" s="8"/>
      <c r="AS732" s="19"/>
      <c r="AT732" s="19"/>
      <c r="AU732" s="19"/>
      <c r="AV732" s="19"/>
      <c r="AW732" s="19"/>
      <c r="AX732" s="19"/>
      <c r="AY732" s="19"/>
      <c r="AZ732" s="19"/>
      <c r="BA732" s="19"/>
      <c r="BB732" s="19"/>
      <c r="BC732" s="19"/>
      <c r="BG732" s="12"/>
      <c r="BH732" s="12"/>
      <c r="BI732" s="12"/>
      <c r="BJ732" s="12"/>
      <c r="BK732" s="12"/>
      <c r="BL732" s="12"/>
      <c r="BM732" s="12"/>
      <c r="BN732" s="12"/>
      <c r="BO732" s="12"/>
      <c r="BP732" s="12"/>
      <c r="BQ732" s="12"/>
      <c r="BR732" s="12"/>
      <c r="BS732" s="12"/>
      <c r="BV732" s="76"/>
      <c r="BW732" s="76"/>
      <c r="BX732" s="76"/>
      <c r="BY732" s="76"/>
      <c r="BZ732" s="76"/>
      <c r="CA732" s="76"/>
      <c r="CB732" s="76"/>
      <c r="CC732" s="76"/>
      <c r="CD732" s="76"/>
      <c r="CE732" s="76"/>
      <c r="CF732" s="76"/>
      <c r="CG732" s="76"/>
      <c r="CH732" s="76"/>
      <c r="CI732" s="76"/>
      <c r="CJ732" s="76"/>
      <c r="CK732" s="76"/>
      <c r="CL732" s="76"/>
      <c r="CM732" s="76"/>
      <c r="CN732" s="76"/>
      <c r="CO732" s="76"/>
      <c r="CP732" s="76"/>
      <c r="CQ732" s="76"/>
      <c r="CR732" s="76"/>
      <c r="CS732" s="76"/>
      <c r="CT732" s="76"/>
      <c r="CU732" s="76"/>
      <c r="CV732" s="76"/>
      <c r="CW732" s="76"/>
      <c r="CX732" s="76"/>
      <c r="CY732" s="76"/>
      <c r="CZ732" s="76"/>
      <c r="DA732" s="76"/>
      <c r="DB732" s="76"/>
      <c r="DC732" s="76"/>
      <c r="DD732" s="76"/>
      <c r="DE732" s="76"/>
      <c r="DF732" s="76"/>
      <c r="DG732" s="76"/>
      <c r="DH732" s="76"/>
      <c r="DI732" s="76"/>
      <c r="DJ732" s="76"/>
      <c r="DK732" s="76"/>
      <c r="DL732" s="76"/>
      <c r="DM732" s="76"/>
      <c r="DN732" s="76"/>
      <c r="DO732" s="76"/>
      <c r="DP732" s="76"/>
      <c r="DQ732" s="76"/>
      <c r="DR732" s="76"/>
      <c r="DS732" s="76"/>
      <c r="DT732" s="76"/>
      <c r="DU732" s="76"/>
      <c r="DV732" s="76"/>
      <c r="DW732" s="76"/>
      <c r="DX732" s="76"/>
      <c r="DY732" s="76"/>
      <c r="DZ732" s="76"/>
      <c r="EA732" s="76"/>
      <c r="EB732" s="76"/>
      <c r="EC732" s="76"/>
      <c r="ED732" s="76"/>
      <c r="EE732" s="76"/>
      <c r="EF732" s="76"/>
      <c r="EG732" s="76"/>
      <c r="EH732" s="76"/>
      <c r="EI732" s="76"/>
      <c r="EJ732" s="76"/>
      <c r="EK732" s="76"/>
      <c r="EL732" s="76"/>
      <c r="EM732" s="76"/>
      <c r="EN732" s="76"/>
      <c r="EO732" s="76"/>
      <c r="EP732" s="76"/>
      <c r="EQ732" s="76"/>
      <c r="ER732" s="76"/>
      <c r="ES732" s="76"/>
      <c r="ET732" s="76"/>
      <c r="EU732" s="76"/>
      <c r="EV732" s="76"/>
      <c r="EW732" s="76"/>
      <c r="EX732" s="76"/>
      <c r="EY732" s="76"/>
      <c r="EZ732" s="76"/>
      <c r="FA732" s="76"/>
      <c r="FB732" s="76"/>
      <c r="FC732" s="76"/>
      <c r="FD732" s="76"/>
      <c r="FE732" s="76"/>
      <c r="FF732" s="76"/>
      <c r="FG732" s="76"/>
      <c r="FH732" s="76"/>
      <c r="FI732" s="76"/>
      <c r="FJ732" s="76"/>
      <c r="FK732" s="76"/>
      <c r="FL732" s="76"/>
      <c r="FM732" s="76"/>
      <c r="FN732" s="76"/>
      <c r="FO732" s="76"/>
      <c r="FP732" s="76"/>
      <c r="FQ732" s="76"/>
      <c r="FR732" s="76"/>
      <c r="FS732" s="76"/>
      <c r="FT732" s="76"/>
      <c r="FU732" s="76"/>
      <c r="FV732" s="76"/>
      <c r="FW732" s="76"/>
      <c r="FX732" s="76"/>
      <c r="FY732" s="76"/>
      <c r="FZ732" s="76"/>
      <c r="GA732" s="76"/>
      <c r="GB732" s="76"/>
      <c r="GC732" s="76"/>
      <c r="GD732" s="76"/>
      <c r="GE732" s="76"/>
      <c r="GF732" s="76"/>
      <c r="GG732" s="76"/>
      <c r="GH732" s="76"/>
      <c r="GI732" s="76"/>
      <c r="GJ732" s="76"/>
      <c r="GK732" s="76"/>
      <c r="GL732" s="76"/>
      <c r="GM732" s="76"/>
      <c r="GN732" s="76"/>
      <c r="GO732" s="76"/>
      <c r="GP732" s="76"/>
      <c r="GQ732" s="76"/>
      <c r="GR732" s="76"/>
      <c r="GS732" s="76"/>
      <c r="GT732" s="76"/>
      <c r="GU732" s="76"/>
      <c r="GV732" s="76"/>
      <c r="GW732" s="76"/>
      <c r="GX732" s="76"/>
      <c r="GY732" s="76"/>
      <c r="GZ732" s="76"/>
      <c r="HA732" s="76"/>
      <c r="HB732" s="76"/>
      <c r="HC732" s="76"/>
      <c r="HD732" s="76"/>
      <c r="HE732" s="76"/>
      <c r="HF732" s="76"/>
      <c r="HG732" s="76"/>
      <c r="HH732" s="76"/>
      <c r="HI732" s="76"/>
      <c r="HJ732" s="76"/>
      <c r="HK732" s="76"/>
      <c r="HL732" s="76"/>
      <c r="HM732" s="76"/>
      <c r="HN732" s="76"/>
      <c r="HO732" s="76"/>
      <c r="HP732" s="76"/>
      <c r="HQ732" s="76"/>
      <c r="HR732" s="76"/>
      <c r="HS732" s="76"/>
      <c r="HT732" s="76"/>
      <c r="HU732" s="76"/>
      <c r="HV732" s="76"/>
      <c r="HW732" s="76"/>
      <c r="HX732" s="76"/>
      <c r="HY732" s="76"/>
      <c r="HZ732" s="76"/>
      <c r="IA732" s="76"/>
      <c r="IB732" s="76"/>
      <c r="IC732" s="76"/>
      <c r="ID732" s="76"/>
      <c r="IE732" s="76"/>
      <c r="IF732" s="76"/>
      <c r="IG732" s="76"/>
      <c r="IH732" s="76"/>
      <c r="II732" s="76"/>
      <c r="IJ732" s="76"/>
      <c r="IK732" s="76"/>
    </row>
    <row r="733" spans="1:245" s="125" customForma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c r="AH733" s="19"/>
      <c r="AI733" s="19"/>
      <c r="AJ733" s="19"/>
      <c r="AK733" s="19"/>
      <c r="AL733" s="19"/>
      <c r="AM733" s="19"/>
      <c r="AN733" s="19"/>
      <c r="AO733" s="19"/>
      <c r="AP733" s="19"/>
      <c r="AQ733" s="19"/>
      <c r="AR733" s="8"/>
      <c r="AS733" s="19"/>
      <c r="AT733" s="19"/>
      <c r="AU733" s="19"/>
      <c r="AV733" s="19"/>
      <c r="AW733" s="19"/>
      <c r="AX733" s="19"/>
      <c r="AY733" s="19"/>
      <c r="AZ733" s="19"/>
      <c r="BA733" s="19"/>
      <c r="BB733" s="19"/>
      <c r="BC733" s="19"/>
      <c r="BG733" s="12"/>
      <c r="BH733" s="12"/>
      <c r="BI733" s="12"/>
      <c r="BJ733" s="12"/>
      <c r="BK733" s="12"/>
      <c r="BL733" s="12"/>
      <c r="BM733" s="12"/>
      <c r="BN733" s="12"/>
      <c r="BO733" s="12"/>
      <c r="BP733" s="12"/>
      <c r="BQ733" s="12"/>
      <c r="BR733" s="12"/>
      <c r="BS733" s="12"/>
      <c r="BV733" s="76"/>
      <c r="BW733" s="76"/>
      <c r="BX733" s="76"/>
      <c r="BY733" s="76"/>
      <c r="BZ733" s="76"/>
      <c r="CA733" s="76"/>
      <c r="CB733" s="76"/>
      <c r="CC733" s="76"/>
      <c r="CD733" s="76"/>
      <c r="CE733" s="76"/>
      <c r="CF733" s="76"/>
      <c r="CG733" s="76"/>
      <c r="CH733" s="76"/>
      <c r="CI733" s="76"/>
      <c r="CJ733" s="76"/>
      <c r="CK733" s="76"/>
      <c r="CL733" s="76"/>
      <c r="CM733" s="76"/>
      <c r="CN733" s="76"/>
      <c r="CO733" s="76"/>
      <c r="CP733" s="76"/>
      <c r="CQ733" s="76"/>
      <c r="CR733" s="76"/>
      <c r="CS733" s="76"/>
      <c r="CT733" s="76"/>
      <c r="CU733" s="76"/>
      <c r="CV733" s="76"/>
      <c r="CW733" s="76"/>
      <c r="CX733" s="76"/>
      <c r="CY733" s="76"/>
      <c r="CZ733" s="76"/>
      <c r="DA733" s="76"/>
      <c r="DB733" s="76"/>
      <c r="DC733" s="76"/>
      <c r="DD733" s="76"/>
      <c r="DE733" s="76"/>
      <c r="DF733" s="76"/>
      <c r="DG733" s="76"/>
      <c r="DH733" s="76"/>
      <c r="DI733" s="76"/>
      <c r="DJ733" s="76"/>
      <c r="DK733" s="76"/>
      <c r="DL733" s="76"/>
      <c r="DM733" s="76"/>
      <c r="DN733" s="76"/>
      <c r="DO733" s="76"/>
      <c r="DP733" s="76"/>
      <c r="DQ733" s="76"/>
      <c r="DR733" s="76"/>
      <c r="DS733" s="76"/>
      <c r="DT733" s="76"/>
      <c r="DU733" s="76"/>
      <c r="DV733" s="76"/>
      <c r="DW733" s="76"/>
      <c r="DX733" s="76"/>
      <c r="DY733" s="76"/>
      <c r="DZ733" s="76"/>
      <c r="EA733" s="76"/>
      <c r="EB733" s="76"/>
      <c r="EC733" s="76"/>
      <c r="ED733" s="76"/>
      <c r="EE733" s="76"/>
      <c r="EF733" s="76"/>
      <c r="EG733" s="76"/>
      <c r="EH733" s="76"/>
      <c r="EI733" s="76"/>
      <c r="EJ733" s="76"/>
      <c r="EK733" s="76"/>
      <c r="EL733" s="76"/>
      <c r="EM733" s="76"/>
      <c r="EN733" s="76"/>
      <c r="EO733" s="76"/>
      <c r="EP733" s="76"/>
      <c r="EQ733" s="76"/>
      <c r="ER733" s="76"/>
      <c r="ES733" s="76"/>
      <c r="ET733" s="76"/>
      <c r="EU733" s="76"/>
      <c r="EV733" s="76"/>
      <c r="EW733" s="76"/>
      <c r="EX733" s="76"/>
      <c r="EY733" s="76"/>
      <c r="EZ733" s="76"/>
      <c r="FA733" s="76"/>
      <c r="FB733" s="76"/>
      <c r="FC733" s="76"/>
      <c r="FD733" s="76"/>
      <c r="FE733" s="76"/>
      <c r="FF733" s="76"/>
      <c r="FG733" s="76"/>
      <c r="FH733" s="76"/>
      <c r="FI733" s="76"/>
      <c r="FJ733" s="76"/>
      <c r="FK733" s="76"/>
      <c r="FL733" s="76"/>
      <c r="FM733" s="76"/>
      <c r="FN733" s="76"/>
      <c r="FO733" s="76"/>
      <c r="FP733" s="76"/>
      <c r="FQ733" s="76"/>
      <c r="FR733" s="76"/>
      <c r="FS733" s="76"/>
      <c r="FT733" s="76"/>
      <c r="FU733" s="76"/>
      <c r="FV733" s="76"/>
      <c r="FW733" s="76"/>
      <c r="FX733" s="76"/>
      <c r="FY733" s="76"/>
      <c r="FZ733" s="76"/>
      <c r="GA733" s="76"/>
      <c r="GB733" s="76"/>
      <c r="GC733" s="76"/>
      <c r="GD733" s="76"/>
      <c r="GE733" s="76"/>
      <c r="GF733" s="76"/>
      <c r="GG733" s="76"/>
      <c r="GH733" s="76"/>
      <c r="GI733" s="76"/>
      <c r="GJ733" s="76"/>
      <c r="GK733" s="76"/>
      <c r="GL733" s="76"/>
      <c r="GM733" s="76"/>
      <c r="GN733" s="76"/>
      <c r="GO733" s="76"/>
      <c r="GP733" s="76"/>
      <c r="GQ733" s="76"/>
      <c r="GR733" s="76"/>
      <c r="GS733" s="76"/>
      <c r="GT733" s="76"/>
      <c r="GU733" s="76"/>
      <c r="GV733" s="76"/>
      <c r="GW733" s="76"/>
      <c r="GX733" s="76"/>
      <c r="GY733" s="76"/>
      <c r="GZ733" s="76"/>
      <c r="HA733" s="76"/>
      <c r="HB733" s="76"/>
      <c r="HC733" s="76"/>
      <c r="HD733" s="76"/>
      <c r="HE733" s="76"/>
      <c r="HF733" s="76"/>
      <c r="HG733" s="76"/>
      <c r="HH733" s="76"/>
      <c r="HI733" s="76"/>
      <c r="HJ733" s="76"/>
      <c r="HK733" s="76"/>
      <c r="HL733" s="76"/>
      <c r="HM733" s="76"/>
      <c r="HN733" s="76"/>
      <c r="HO733" s="76"/>
      <c r="HP733" s="76"/>
      <c r="HQ733" s="76"/>
      <c r="HR733" s="76"/>
      <c r="HS733" s="76"/>
      <c r="HT733" s="76"/>
      <c r="HU733" s="76"/>
      <c r="HV733" s="76"/>
      <c r="HW733" s="76"/>
      <c r="HX733" s="76"/>
      <c r="HY733" s="76"/>
      <c r="HZ733" s="76"/>
      <c r="IA733" s="76"/>
      <c r="IB733" s="76"/>
      <c r="IC733" s="76"/>
      <c r="ID733" s="76"/>
      <c r="IE733" s="76"/>
      <c r="IF733" s="76"/>
      <c r="IG733" s="76"/>
      <c r="IH733" s="76"/>
      <c r="II733" s="76"/>
      <c r="IJ733" s="76"/>
      <c r="IK733" s="76"/>
    </row>
    <row r="734" spans="1:245" s="125" customForma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c r="AH734" s="19"/>
      <c r="AI734" s="19"/>
      <c r="AJ734" s="19"/>
      <c r="AK734" s="19"/>
      <c r="AL734" s="19"/>
      <c r="AM734" s="19"/>
      <c r="AN734" s="19"/>
      <c r="AO734" s="19"/>
      <c r="AP734" s="19"/>
      <c r="AQ734" s="19"/>
      <c r="AR734" s="8"/>
      <c r="AS734" s="19"/>
      <c r="AT734" s="19"/>
      <c r="AU734" s="19"/>
      <c r="AV734" s="19"/>
      <c r="AW734" s="19"/>
      <c r="AX734" s="19"/>
      <c r="AY734" s="19"/>
      <c r="AZ734" s="19"/>
      <c r="BA734" s="19"/>
      <c r="BB734" s="19"/>
      <c r="BC734" s="19"/>
      <c r="BG734" s="12"/>
      <c r="BH734" s="12"/>
      <c r="BI734" s="12"/>
      <c r="BJ734" s="12"/>
      <c r="BK734" s="12"/>
      <c r="BL734" s="12"/>
      <c r="BM734" s="12"/>
      <c r="BN734" s="12"/>
      <c r="BO734" s="12"/>
      <c r="BP734" s="12"/>
      <c r="BQ734" s="12"/>
      <c r="BR734" s="12"/>
      <c r="BS734" s="12"/>
      <c r="BV734" s="76"/>
      <c r="BW734" s="76"/>
      <c r="BX734" s="76"/>
      <c r="BY734" s="76"/>
      <c r="BZ734" s="76"/>
      <c r="CA734" s="76"/>
      <c r="CB734" s="76"/>
      <c r="CC734" s="76"/>
      <c r="CD734" s="76"/>
      <c r="CE734" s="76"/>
      <c r="CF734" s="76"/>
      <c r="CG734" s="76"/>
      <c r="CH734" s="76"/>
      <c r="CI734" s="76"/>
      <c r="CJ734" s="76"/>
      <c r="CK734" s="76"/>
      <c r="CL734" s="76"/>
      <c r="CM734" s="76"/>
      <c r="CN734" s="76"/>
      <c r="CO734" s="76"/>
      <c r="CP734" s="76"/>
      <c r="CQ734" s="76"/>
      <c r="CR734" s="76"/>
      <c r="CS734" s="76"/>
      <c r="CT734" s="76"/>
      <c r="CU734" s="76"/>
      <c r="CV734" s="76"/>
      <c r="CW734" s="76"/>
      <c r="CX734" s="76"/>
      <c r="CY734" s="76"/>
      <c r="CZ734" s="76"/>
      <c r="DA734" s="76"/>
      <c r="DB734" s="76"/>
      <c r="DC734" s="76"/>
      <c r="DD734" s="76"/>
      <c r="DE734" s="76"/>
      <c r="DF734" s="76"/>
      <c r="DG734" s="76"/>
      <c r="DH734" s="76"/>
      <c r="DI734" s="76"/>
      <c r="DJ734" s="76"/>
      <c r="DK734" s="76"/>
      <c r="DL734" s="76"/>
      <c r="DM734" s="76"/>
      <c r="DN734" s="76"/>
      <c r="DO734" s="76"/>
      <c r="DP734" s="76"/>
      <c r="DQ734" s="76"/>
      <c r="DR734" s="76"/>
      <c r="DS734" s="76"/>
      <c r="DT734" s="76"/>
      <c r="DU734" s="76"/>
      <c r="DV734" s="76"/>
      <c r="DW734" s="76"/>
      <c r="DX734" s="76"/>
      <c r="DY734" s="76"/>
      <c r="DZ734" s="76"/>
      <c r="EA734" s="76"/>
      <c r="EB734" s="76"/>
      <c r="EC734" s="76"/>
      <c r="ED734" s="76"/>
      <c r="EE734" s="76"/>
      <c r="EF734" s="76"/>
      <c r="EG734" s="76"/>
      <c r="EH734" s="76"/>
      <c r="EI734" s="76"/>
      <c r="EJ734" s="76"/>
      <c r="EK734" s="76"/>
      <c r="EL734" s="76"/>
      <c r="EM734" s="76"/>
      <c r="EN734" s="76"/>
      <c r="EO734" s="76"/>
      <c r="EP734" s="76"/>
      <c r="EQ734" s="76"/>
      <c r="ER734" s="76"/>
      <c r="ES734" s="76"/>
      <c r="ET734" s="76"/>
      <c r="EU734" s="76"/>
      <c r="EV734" s="76"/>
      <c r="EW734" s="76"/>
      <c r="EX734" s="76"/>
      <c r="EY734" s="76"/>
      <c r="EZ734" s="76"/>
      <c r="FA734" s="76"/>
      <c r="FB734" s="76"/>
      <c r="FC734" s="76"/>
      <c r="FD734" s="76"/>
      <c r="FE734" s="76"/>
      <c r="FF734" s="76"/>
      <c r="FG734" s="76"/>
      <c r="FH734" s="76"/>
      <c r="FI734" s="76"/>
      <c r="FJ734" s="76"/>
      <c r="FK734" s="76"/>
      <c r="FL734" s="76"/>
      <c r="FM734" s="76"/>
      <c r="FN734" s="76"/>
      <c r="FO734" s="76"/>
      <c r="FP734" s="76"/>
      <c r="FQ734" s="76"/>
      <c r="FR734" s="76"/>
      <c r="FS734" s="76"/>
      <c r="FT734" s="76"/>
      <c r="FU734" s="76"/>
      <c r="FV734" s="76"/>
      <c r="FW734" s="76"/>
      <c r="FX734" s="76"/>
      <c r="FY734" s="76"/>
      <c r="FZ734" s="76"/>
      <c r="GA734" s="76"/>
      <c r="GB734" s="76"/>
      <c r="GC734" s="76"/>
      <c r="GD734" s="76"/>
      <c r="GE734" s="76"/>
      <c r="GF734" s="76"/>
      <c r="GG734" s="76"/>
      <c r="GH734" s="76"/>
      <c r="GI734" s="76"/>
      <c r="GJ734" s="76"/>
      <c r="GK734" s="76"/>
      <c r="GL734" s="76"/>
      <c r="GM734" s="76"/>
      <c r="GN734" s="76"/>
      <c r="GO734" s="76"/>
      <c r="GP734" s="76"/>
      <c r="GQ734" s="76"/>
      <c r="GR734" s="76"/>
      <c r="GS734" s="76"/>
      <c r="GT734" s="76"/>
      <c r="GU734" s="76"/>
      <c r="GV734" s="76"/>
      <c r="GW734" s="76"/>
      <c r="GX734" s="76"/>
      <c r="GY734" s="76"/>
      <c r="GZ734" s="76"/>
      <c r="HA734" s="76"/>
      <c r="HB734" s="76"/>
      <c r="HC734" s="76"/>
      <c r="HD734" s="76"/>
      <c r="HE734" s="76"/>
      <c r="HF734" s="76"/>
      <c r="HG734" s="76"/>
      <c r="HH734" s="76"/>
      <c r="HI734" s="76"/>
      <c r="HJ734" s="76"/>
      <c r="HK734" s="76"/>
      <c r="HL734" s="76"/>
      <c r="HM734" s="76"/>
      <c r="HN734" s="76"/>
      <c r="HO734" s="76"/>
      <c r="HP734" s="76"/>
      <c r="HQ734" s="76"/>
      <c r="HR734" s="76"/>
      <c r="HS734" s="76"/>
      <c r="HT734" s="76"/>
      <c r="HU734" s="76"/>
      <c r="HV734" s="76"/>
      <c r="HW734" s="76"/>
      <c r="HX734" s="76"/>
      <c r="HY734" s="76"/>
      <c r="HZ734" s="76"/>
      <c r="IA734" s="76"/>
      <c r="IB734" s="76"/>
      <c r="IC734" s="76"/>
      <c r="ID734" s="76"/>
      <c r="IE734" s="76"/>
      <c r="IF734" s="76"/>
      <c r="IG734" s="76"/>
      <c r="IH734" s="76"/>
      <c r="II734" s="76"/>
      <c r="IJ734" s="76"/>
      <c r="IK734" s="76"/>
    </row>
    <row r="735" spans="1:245" s="125" customForma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c r="AH735" s="19"/>
      <c r="AI735" s="19"/>
      <c r="AJ735" s="19"/>
      <c r="AK735" s="19"/>
      <c r="AL735" s="19"/>
      <c r="AM735" s="19"/>
      <c r="AN735" s="19"/>
      <c r="AO735" s="19"/>
      <c r="AP735" s="19"/>
      <c r="AR735" s="8"/>
      <c r="AS735" s="19"/>
      <c r="AT735" s="19"/>
      <c r="AU735" s="19"/>
      <c r="AV735" s="19"/>
      <c r="AW735" s="19"/>
      <c r="AX735" s="19"/>
      <c r="AY735" s="19"/>
      <c r="AZ735" s="19"/>
      <c r="BA735" s="19"/>
      <c r="BB735" s="19"/>
      <c r="BC735" s="19"/>
      <c r="BG735" s="12"/>
      <c r="BH735" s="12"/>
      <c r="BI735" s="12"/>
      <c r="BJ735" s="12"/>
      <c r="BK735" s="12"/>
      <c r="BL735" s="12"/>
      <c r="BM735" s="12"/>
      <c r="BN735" s="12"/>
      <c r="BO735" s="12"/>
      <c r="BP735" s="12"/>
      <c r="BQ735" s="12"/>
      <c r="BR735" s="12"/>
      <c r="BS735" s="12"/>
      <c r="BV735" s="76"/>
      <c r="BW735" s="76"/>
      <c r="BX735" s="76"/>
      <c r="BY735" s="76"/>
      <c r="BZ735" s="76"/>
      <c r="CA735" s="76"/>
      <c r="CB735" s="76"/>
      <c r="CC735" s="76"/>
      <c r="CD735" s="76"/>
      <c r="CE735" s="76"/>
      <c r="CF735" s="76"/>
      <c r="CG735" s="76"/>
      <c r="CH735" s="76"/>
      <c r="CI735" s="76"/>
      <c r="CJ735" s="76"/>
      <c r="CK735" s="76"/>
      <c r="CL735" s="76"/>
      <c r="CM735" s="76"/>
      <c r="CN735" s="76"/>
      <c r="CO735" s="76"/>
      <c r="CP735" s="76"/>
      <c r="CQ735" s="76"/>
      <c r="CR735" s="76"/>
      <c r="CS735" s="76"/>
      <c r="CT735" s="76"/>
      <c r="CU735" s="76"/>
      <c r="CV735" s="76"/>
      <c r="CW735" s="76"/>
      <c r="CX735" s="76"/>
      <c r="CY735" s="76"/>
      <c r="CZ735" s="76"/>
      <c r="DA735" s="76"/>
      <c r="DB735" s="76"/>
      <c r="DC735" s="76"/>
      <c r="DD735" s="76"/>
      <c r="DE735" s="76"/>
      <c r="DF735" s="76"/>
      <c r="DG735" s="76"/>
      <c r="DH735" s="76"/>
      <c r="DI735" s="76"/>
      <c r="DJ735" s="76"/>
      <c r="DK735" s="76"/>
      <c r="DL735" s="76"/>
      <c r="DM735" s="76"/>
      <c r="DN735" s="76"/>
      <c r="DO735" s="76"/>
      <c r="DP735" s="76"/>
      <c r="DQ735" s="76"/>
      <c r="DR735" s="76"/>
      <c r="DS735" s="76"/>
      <c r="DT735" s="76"/>
      <c r="DU735" s="76"/>
      <c r="DV735" s="76"/>
      <c r="DW735" s="76"/>
      <c r="DX735" s="76"/>
      <c r="DY735" s="76"/>
      <c r="DZ735" s="76"/>
      <c r="EA735" s="76"/>
      <c r="EB735" s="76"/>
      <c r="EC735" s="76"/>
      <c r="ED735" s="76"/>
      <c r="EE735" s="76"/>
      <c r="EF735" s="76"/>
      <c r="EG735" s="76"/>
      <c r="EH735" s="76"/>
      <c r="EI735" s="76"/>
      <c r="EJ735" s="76"/>
      <c r="EK735" s="76"/>
      <c r="EL735" s="76"/>
      <c r="EM735" s="76"/>
      <c r="EN735" s="76"/>
      <c r="EO735" s="76"/>
      <c r="EP735" s="76"/>
      <c r="EQ735" s="76"/>
      <c r="ER735" s="76"/>
      <c r="ES735" s="76"/>
      <c r="ET735" s="76"/>
      <c r="EU735" s="76"/>
      <c r="EV735" s="76"/>
      <c r="EW735" s="76"/>
      <c r="EX735" s="76"/>
      <c r="EY735" s="76"/>
      <c r="EZ735" s="76"/>
      <c r="FA735" s="76"/>
      <c r="FB735" s="76"/>
      <c r="FC735" s="76"/>
      <c r="FD735" s="76"/>
      <c r="FE735" s="76"/>
      <c r="FF735" s="76"/>
      <c r="FG735" s="76"/>
      <c r="FH735" s="76"/>
      <c r="FI735" s="76"/>
      <c r="FJ735" s="76"/>
      <c r="FK735" s="76"/>
      <c r="FL735" s="76"/>
      <c r="FM735" s="76"/>
      <c r="FN735" s="76"/>
      <c r="FO735" s="76"/>
      <c r="FP735" s="76"/>
      <c r="FQ735" s="76"/>
      <c r="FR735" s="76"/>
      <c r="FS735" s="76"/>
      <c r="FT735" s="76"/>
      <c r="FU735" s="76"/>
      <c r="FV735" s="76"/>
      <c r="FW735" s="76"/>
      <c r="FX735" s="76"/>
      <c r="FY735" s="76"/>
      <c r="FZ735" s="76"/>
      <c r="GA735" s="76"/>
      <c r="GB735" s="76"/>
      <c r="GC735" s="76"/>
      <c r="GD735" s="76"/>
      <c r="GE735" s="76"/>
      <c r="GF735" s="76"/>
      <c r="GG735" s="76"/>
      <c r="GH735" s="76"/>
      <c r="GI735" s="76"/>
      <c r="GJ735" s="76"/>
      <c r="GK735" s="76"/>
      <c r="GL735" s="76"/>
      <c r="GM735" s="76"/>
      <c r="GN735" s="76"/>
      <c r="GO735" s="76"/>
      <c r="GP735" s="76"/>
      <c r="GQ735" s="76"/>
      <c r="GR735" s="76"/>
      <c r="GS735" s="76"/>
      <c r="GT735" s="76"/>
      <c r="GU735" s="76"/>
      <c r="GV735" s="76"/>
      <c r="GW735" s="76"/>
      <c r="GX735" s="76"/>
      <c r="GY735" s="76"/>
      <c r="GZ735" s="76"/>
      <c r="HA735" s="76"/>
      <c r="HB735" s="76"/>
      <c r="HC735" s="76"/>
      <c r="HD735" s="76"/>
      <c r="HE735" s="76"/>
      <c r="HF735" s="76"/>
      <c r="HG735" s="76"/>
      <c r="HH735" s="76"/>
      <c r="HI735" s="76"/>
      <c r="HJ735" s="76"/>
      <c r="HK735" s="76"/>
      <c r="HL735" s="76"/>
      <c r="HM735" s="76"/>
      <c r="HN735" s="76"/>
      <c r="HO735" s="76"/>
      <c r="HP735" s="76"/>
      <c r="HQ735" s="76"/>
      <c r="HR735" s="76"/>
      <c r="HS735" s="76"/>
      <c r="HT735" s="76"/>
      <c r="HU735" s="76"/>
      <c r="HV735" s="76"/>
      <c r="HW735" s="76"/>
      <c r="HX735" s="76"/>
      <c r="HY735" s="76"/>
      <c r="HZ735" s="76"/>
      <c r="IA735" s="76"/>
      <c r="IB735" s="76"/>
      <c r="IC735" s="76"/>
      <c r="ID735" s="76"/>
      <c r="IE735" s="76"/>
      <c r="IF735" s="76"/>
      <c r="IG735" s="76"/>
      <c r="IH735" s="76"/>
      <c r="II735" s="76"/>
      <c r="IJ735" s="76"/>
      <c r="IK735" s="76"/>
    </row>
    <row r="736" spans="1:245" s="125" customFormat="1" ht="15.75">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248"/>
      <c r="AB736" s="19"/>
      <c r="AC736" s="600" t="s">
        <v>104</v>
      </c>
      <c r="AD736" s="600"/>
      <c r="AE736" s="118"/>
      <c r="AF736" s="118"/>
      <c r="AG736" s="118"/>
      <c r="AH736" s="118"/>
      <c r="AI736" s="118"/>
      <c r="AJ736" s="118"/>
      <c r="AK736" s="118"/>
      <c r="AL736" s="118"/>
      <c r="AM736" s="118"/>
      <c r="AN736" s="118"/>
      <c r="AO736" s="118"/>
      <c r="AP736" s="118"/>
      <c r="AQ736" s="118"/>
      <c r="AR736" s="8"/>
      <c r="AS736" s="19"/>
      <c r="AT736" s="19"/>
      <c r="AU736" s="19"/>
      <c r="AV736" s="19"/>
      <c r="AW736" s="19"/>
      <c r="AX736" s="19"/>
      <c r="AY736" s="19"/>
      <c r="AZ736" s="19"/>
      <c r="BA736" s="19"/>
      <c r="BB736" s="19"/>
      <c r="BC736" s="19"/>
      <c r="BG736" s="12"/>
      <c r="BH736" s="12"/>
      <c r="BI736" s="12"/>
      <c r="BJ736" s="12"/>
      <c r="BK736" s="12"/>
      <c r="BL736" s="12"/>
      <c r="BM736" s="12"/>
      <c r="BN736" s="12"/>
      <c r="BO736" s="12"/>
      <c r="BP736" s="12"/>
      <c r="BQ736" s="12"/>
      <c r="BR736" s="12"/>
      <c r="BS736" s="12"/>
      <c r="BV736" s="76"/>
      <c r="BW736" s="76"/>
      <c r="BX736" s="76"/>
      <c r="BY736" s="76"/>
      <c r="BZ736" s="76"/>
      <c r="CA736" s="76"/>
      <c r="CB736" s="76"/>
      <c r="CC736" s="76"/>
      <c r="CD736" s="76"/>
      <c r="CE736" s="76"/>
      <c r="CF736" s="76"/>
      <c r="CG736" s="76"/>
      <c r="CH736" s="76"/>
      <c r="CI736" s="76"/>
      <c r="CJ736" s="76"/>
      <c r="CK736" s="76"/>
      <c r="CL736" s="76"/>
      <c r="CM736" s="76"/>
      <c r="CN736" s="76"/>
      <c r="CO736" s="76"/>
      <c r="CP736" s="76"/>
      <c r="CQ736" s="76"/>
      <c r="CR736" s="76"/>
      <c r="CS736" s="76"/>
      <c r="CT736" s="76"/>
      <c r="CU736" s="76"/>
      <c r="CV736" s="76"/>
      <c r="CW736" s="76"/>
      <c r="CX736" s="76"/>
      <c r="CY736" s="76"/>
      <c r="CZ736" s="76"/>
      <c r="DA736" s="76"/>
      <c r="DB736" s="76"/>
      <c r="DC736" s="76"/>
      <c r="DD736" s="76"/>
      <c r="DE736" s="76"/>
      <c r="DF736" s="76"/>
      <c r="DG736" s="76"/>
      <c r="DH736" s="76"/>
      <c r="DI736" s="76"/>
      <c r="DJ736" s="76"/>
      <c r="DK736" s="76"/>
      <c r="DL736" s="76"/>
      <c r="DM736" s="76"/>
      <c r="DN736" s="76"/>
      <c r="DO736" s="76"/>
      <c r="DP736" s="76"/>
      <c r="DQ736" s="76"/>
      <c r="DR736" s="76"/>
      <c r="DS736" s="76"/>
      <c r="DT736" s="76"/>
      <c r="DU736" s="76"/>
      <c r="DV736" s="76"/>
      <c r="DW736" s="76"/>
      <c r="DX736" s="76"/>
      <c r="DY736" s="76"/>
      <c r="DZ736" s="76"/>
      <c r="EA736" s="76"/>
      <c r="EB736" s="76"/>
      <c r="EC736" s="76"/>
      <c r="ED736" s="76"/>
      <c r="EE736" s="76"/>
      <c r="EF736" s="76"/>
      <c r="EG736" s="76"/>
      <c r="EH736" s="76"/>
      <c r="EI736" s="76"/>
      <c r="EJ736" s="76"/>
      <c r="EK736" s="76"/>
      <c r="EL736" s="76"/>
      <c r="EM736" s="76"/>
      <c r="EN736" s="76"/>
      <c r="EO736" s="76"/>
      <c r="EP736" s="76"/>
      <c r="EQ736" s="76"/>
      <c r="ER736" s="76"/>
      <c r="ES736" s="76"/>
      <c r="ET736" s="76"/>
      <c r="EU736" s="76"/>
      <c r="EV736" s="76"/>
      <c r="EW736" s="76"/>
      <c r="EX736" s="76"/>
      <c r="EY736" s="76"/>
      <c r="EZ736" s="76"/>
      <c r="FA736" s="76"/>
      <c r="FB736" s="76"/>
      <c r="FC736" s="76"/>
      <c r="FD736" s="76"/>
      <c r="FE736" s="76"/>
      <c r="FF736" s="76"/>
      <c r="FG736" s="76"/>
      <c r="FH736" s="76"/>
      <c r="FI736" s="76"/>
      <c r="FJ736" s="76"/>
      <c r="FK736" s="76"/>
      <c r="FL736" s="76"/>
      <c r="FM736" s="76"/>
      <c r="FN736" s="76"/>
      <c r="FO736" s="76"/>
      <c r="FP736" s="76"/>
      <c r="FQ736" s="76"/>
      <c r="FR736" s="76"/>
      <c r="FS736" s="76"/>
      <c r="FT736" s="76"/>
      <c r="FU736" s="76"/>
      <c r="FV736" s="76"/>
      <c r="FW736" s="76"/>
      <c r="FX736" s="76"/>
      <c r="FY736" s="76"/>
      <c r="FZ736" s="76"/>
      <c r="GA736" s="76"/>
      <c r="GB736" s="76"/>
      <c r="GC736" s="76"/>
      <c r="GD736" s="76"/>
      <c r="GE736" s="76"/>
      <c r="GF736" s="76"/>
      <c r="GG736" s="76"/>
      <c r="GH736" s="76"/>
      <c r="GI736" s="76"/>
      <c r="GJ736" s="76"/>
      <c r="GK736" s="76"/>
      <c r="GL736" s="76"/>
      <c r="GM736" s="76"/>
      <c r="GN736" s="76"/>
      <c r="GO736" s="76"/>
      <c r="GP736" s="76"/>
      <c r="GQ736" s="76"/>
      <c r="GR736" s="76"/>
      <c r="GS736" s="76"/>
      <c r="GT736" s="76"/>
      <c r="GU736" s="76"/>
      <c r="GV736" s="76"/>
      <c r="GW736" s="76"/>
      <c r="GX736" s="76"/>
      <c r="GY736" s="76"/>
      <c r="GZ736" s="76"/>
      <c r="HA736" s="76"/>
      <c r="HB736" s="76"/>
      <c r="HC736" s="76"/>
      <c r="HD736" s="76"/>
      <c r="HE736" s="76"/>
      <c r="HF736" s="76"/>
      <c r="HG736" s="76"/>
      <c r="HH736" s="76"/>
      <c r="HI736" s="76"/>
      <c r="HJ736" s="76"/>
      <c r="HK736" s="76"/>
      <c r="HL736" s="76"/>
      <c r="HM736" s="76"/>
      <c r="HN736" s="76"/>
      <c r="HO736" s="76"/>
      <c r="HP736" s="76"/>
      <c r="HQ736" s="76"/>
      <c r="HR736" s="76"/>
      <c r="HS736" s="76"/>
      <c r="HT736" s="76"/>
      <c r="HU736" s="76"/>
      <c r="HV736" s="76"/>
      <c r="HW736" s="76"/>
      <c r="HX736" s="76"/>
      <c r="HY736" s="76"/>
      <c r="HZ736" s="76"/>
      <c r="IA736" s="76"/>
      <c r="IB736" s="76"/>
      <c r="IC736" s="76"/>
      <c r="ID736" s="76"/>
      <c r="IE736" s="76"/>
      <c r="IF736" s="76"/>
      <c r="IG736" s="76"/>
      <c r="IH736" s="76"/>
      <c r="II736" s="76"/>
      <c r="IJ736" s="76"/>
      <c r="IK736" s="76"/>
    </row>
    <row r="737" spans="1:245" s="125" customFormat="1" ht="15.75">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339"/>
      <c r="AB737" s="19"/>
      <c r="AC737" s="340"/>
      <c r="AD737" s="340"/>
      <c r="AE737" s="118"/>
      <c r="AF737" s="118"/>
      <c r="AG737" s="118"/>
      <c r="AH737" s="118"/>
      <c r="AI737" s="118"/>
      <c r="AJ737" s="118"/>
      <c r="AK737" s="118"/>
      <c r="AL737" s="118"/>
      <c r="AM737" s="118"/>
      <c r="AN737" s="118"/>
      <c r="AO737" s="118"/>
      <c r="AP737" s="118"/>
      <c r="AQ737" s="118"/>
      <c r="AR737" s="8"/>
      <c r="AS737" s="19"/>
      <c r="AT737" s="19"/>
      <c r="AU737" s="19"/>
      <c r="AV737" s="19"/>
      <c r="AW737" s="19"/>
      <c r="AX737" s="19"/>
      <c r="AY737" s="19"/>
      <c r="AZ737" s="19"/>
      <c r="BA737" s="19"/>
      <c r="BB737" s="19"/>
      <c r="BC737" s="19"/>
      <c r="BG737" s="12"/>
      <c r="BH737" s="12"/>
      <c r="BI737" s="12"/>
      <c r="BJ737" s="12"/>
      <c r="BK737" s="12"/>
      <c r="BL737" s="12"/>
      <c r="BM737" s="12"/>
      <c r="BN737" s="12"/>
      <c r="BO737" s="12"/>
      <c r="BP737" s="12"/>
      <c r="BQ737" s="12"/>
      <c r="BR737" s="12"/>
      <c r="BS737" s="12"/>
      <c r="BV737" s="76"/>
      <c r="BW737" s="76"/>
      <c r="BX737" s="76"/>
      <c r="BY737" s="76"/>
      <c r="BZ737" s="76"/>
      <c r="CA737" s="76"/>
      <c r="CB737" s="76"/>
      <c r="CC737" s="76"/>
      <c r="CD737" s="76"/>
      <c r="CE737" s="76"/>
      <c r="CF737" s="76"/>
      <c r="CG737" s="76"/>
      <c r="CH737" s="76"/>
      <c r="CI737" s="76"/>
      <c r="CJ737" s="76"/>
      <c r="CK737" s="76"/>
      <c r="CL737" s="76"/>
      <c r="CM737" s="76"/>
      <c r="CN737" s="76"/>
      <c r="CO737" s="76"/>
      <c r="CP737" s="76"/>
      <c r="CQ737" s="76"/>
      <c r="CR737" s="76"/>
      <c r="CS737" s="76"/>
      <c r="CT737" s="76"/>
      <c r="CU737" s="76"/>
      <c r="CV737" s="76"/>
      <c r="CW737" s="76"/>
      <c r="CX737" s="76"/>
      <c r="CY737" s="76"/>
      <c r="CZ737" s="76"/>
      <c r="DA737" s="76"/>
      <c r="DB737" s="76"/>
      <c r="DC737" s="76"/>
      <c r="DD737" s="76"/>
      <c r="DE737" s="76"/>
      <c r="DF737" s="76"/>
      <c r="DG737" s="76"/>
      <c r="DH737" s="76"/>
      <c r="DI737" s="76"/>
      <c r="DJ737" s="76"/>
      <c r="DK737" s="76"/>
      <c r="DL737" s="76"/>
      <c r="DM737" s="76"/>
      <c r="DN737" s="76"/>
      <c r="DO737" s="76"/>
      <c r="DP737" s="76"/>
      <c r="DQ737" s="76"/>
      <c r="DR737" s="76"/>
      <c r="DS737" s="76"/>
      <c r="DT737" s="76"/>
      <c r="DU737" s="76"/>
      <c r="DV737" s="76"/>
      <c r="DW737" s="76"/>
      <c r="DX737" s="76"/>
      <c r="DY737" s="76"/>
      <c r="DZ737" s="76"/>
      <c r="EA737" s="76"/>
      <c r="EB737" s="76"/>
      <c r="EC737" s="76"/>
      <c r="ED737" s="76"/>
      <c r="EE737" s="76"/>
      <c r="EF737" s="76"/>
      <c r="EG737" s="76"/>
      <c r="EH737" s="76"/>
      <c r="EI737" s="76"/>
      <c r="EJ737" s="76"/>
      <c r="EK737" s="76"/>
      <c r="EL737" s="76"/>
      <c r="EM737" s="76"/>
      <c r="EN737" s="76"/>
      <c r="EO737" s="76"/>
      <c r="EP737" s="76"/>
      <c r="EQ737" s="76"/>
      <c r="ER737" s="76"/>
      <c r="ES737" s="76"/>
      <c r="ET737" s="76"/>
      <c r="EU737" s="76"/>
      <c r="EV737" s="76"/>
      <c r="EW737" s="76"/>
      <c r="EX737" s="76"/>
      <c r="EY737" s="76"/>
      <c r="EZ737" s="76"/>
      <c r="FA737" s="76"/>
      <c r="FB737" s="76"/>
      <c r="FC737" s="76"/>
      <c r="FD737" s="76"/>
      <c r="FE737" s="76"/>
      <c r="FF737" s="76"/>
      <c r="FG737" s="76"/>
      <c r="FH737" s="76"/>
      <c r="FI737" s="76"/>
      <c r="FJ737" s="76"/>
      <c r="FK737" s="76"/>
      <c r="FL737" s="76"/>
      <c r="FM737" s="76"/>
      <c r="FN737" s="76"/>
      <c r="FO737" s="76"/>
      <c r="FP737" s="76"/>
      <c r="FQ737" s="76"/>
      <c r="FR737" s="76"/>
      <c r="FS737" s="76"/>
      <c r="FT737" s="76"/>
      <c r="FU737" s="76"/>
      <c r="FV737" s="76"/>
      <c r="FW737" s="76"/>
      <c r="FX737" s="76"/>
      <c r="FY737" s="76"/>
      <c r="FZ737" s="76"/>
      <c r="GA737" s="76"/>
      <c r="GB737" s="76"/>
      <c r="GC737" s="76"/>
      <c r="GD737" s="76"/>
      <c r="GE737" s="76"/>
      <c r="GF737" s="76"/>
      <c r="GG737" s="76"/>
      <c r="GH737" s="76"/>
      <c r="GI737" s="76"/>
      <c r="GJ737" s="76"/>
      <c r="GK737" s="76"/>
      <c r="GL737" s="76"/>
      <c r="GM737" s="76"/>
      <c r="GN737" s="76"/>
      <c r="GO737" s="76"/>
      <c r="GP737" s="76"/>
      <c r="GQ737" s="76"/>
      <c r="GR737" s="76"/>
      <c r="GS737" s="76"/>
      <c r="GT737" s="76"/>
      <c r="GU737" s="76"/>
      <c r="GV737" s="76"/>
      <c r="GW737" s="76"/>
      <c r="GX737" s="76"/>
      <c r="GY737" s="76"/>
      <c r="GZ737" s="76"/>
      <c r="HA737" s="76"/>
      <c r="HB737" s="76"/>
      <c r="HC737" s="76"/>
      <c r="HD737" s="76"/>
      <c r="HE737" s="76"/>
      <c r="HF737" s="76"/>
      <c r="HG737" s="76"/>
      <c r="HH737" s="76"/>
      <c r="HI737" s="76"/>
      <c r="HJ737" s="76"/>
      <c r="HK737" s="76"/>
      <c r="HL737" s="76"/>
      <c r="HM737" s="76"/>
      <c r="HN737" s="76"/>
      <c r="HO737" s="76"/>
      <c r="HP737" s="76"/>
      <c r="HQ737" s="76"/>
      <c r="HR737" s="76"/>
      <c r="HS737" s="76"/>
      <c r="HT737" s="76"/>
      <c r="HU737" s="76"/>
      <c r="HV737" s="76"/>
      <c r="HW737" s="76"/>
      <c r="HX737" s="76"/>
      <c r="HY737" s="76"/>
      <c r="HZ737" s="76"/>
      <c r="IA737" s="76"/>
      <c r="IB737" s="76"/>
      <c r="IC737" s="76"/>
      <c r="ID737" s="76"/>
      <c r="IE737" s="76"/>
      <c r="IF737" s="76"/>
      <c r="IG737" s="76"/>
      <c r="IH737" s="76"/>
      <c r="II737" s="76"/>
      <c r="IJ737" s="76"/>
      <c r="IK737" s="76"/>
    </row>
    <row r="738" spans="1:245" s="125" customFormat="1" ht="15.75">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214"/>
      <c r="AB738" s="19"/>
      <c r="AC738" s="340"/>
      <c r="AD738" s="340"/>
      <c r="AE738" s="118"/>
      <c r="AF738" s="118"/>
      <c r="AG738" s="118"/>
      <c r="AH738" s="118"/>
      <c r="AI738" s="118"/>
      <c r="AJ738" s="118"/>
      <c r="AK738" s="118"/>
      <c r="AL738" s="118"/>
      <c r="AM738" s="118"/>
      <c r="AN738" s="118"/>
      <c r="AO738" s="118"/>
      <c r="AP738" s="118"/>
      <c r="AQ738" s="118"/>
      <c r="AR738" s="8"/>
      <c r="AS738" s="19"/>
      <c r="AT738" s="19"/>
      <c r="AU738" s="19"/>
      <c r="AV738" s="19"/>
      <c r="AW738" s="19"/>
      <c r="AX738" s="19"/>
      <c r="AY738" s="19"/>
      <c r="AZ738" s="19"/>
      <c r="BA738" s="19"/>
      <c r="BB738" s="19"/>
      <c r="BC738" s="19"/>
      <c r="BG738" s="12"/>
      <c r="BH738" s="12"/>
      <c r="BI738" s="12"/>
      <c r="BJ738" s="12"/>
      <c r="BK738" s="12"/>
      <c r="BL738" s="12"/>
      <c r="BM738" s="12"/>
      <c r="BN738" s="12"/>
      <c r="BO738" s="12"/>
      <c r="BP738" s="12"/>
      <c r="BQ738" s="12"/>
      <c r="BR738" s="12"/>
      <c r="BS738" s="12"/>
      <c r="BV738" s="76"/>
      <c r="BW738" s="76"/>
      <c r="BX738" s="76"/>
      <c r="BY738" s="76"/>
      <c r="BZ738" s="76"/>
      <c r="CA738" s="76"/>
      <c r="CB738" s="76"/>
      <c r="CC738" s="76"/>
      <c r="CD738" s="76"/>
      <c r="CE738" s="76"/>
      <c r="CF738" s="76"/>
      <c r="CG738" s="76"/>
      <c r="CH738" s="76"/>
      <c r="CI738" s="76"/>
      <c r="CJ738" s="76"/>
      <c r="CK738" s="76"/>
      <c r="CL738" s="76"/>
      <c r="CM738" s="76"/>
      <c r="CN738" s="76"/>
      <c r="CO738" s="76"/>
      <c r="CP738" s="76"/>
      <c r="CQ738" s="76"/>
      <c r="CR738" s="76"/>
      <c r="CS738" s="76"/>
      <c r="CT738" s="76"/>
      <c r="CU738" s="76"/>
      <c r="CV738" s="76"/>
      <c r="CW738" s="76"/>
      <c r="CX738" s="76"/>
      <c r="CY738" s="76"/>
      <c r="CZ738" s="76"/>
      <c r="DA738" s="76"/>
      <c r="DB738" s="76"/>
      <c r="DC738" s="76"/>
      <c r="DD738" s="76"/>
      <c r="DE738" s="76"/>
      <c r="DF738" s="76"/>
      <c r="DG738" s="76"/>
      <c r="DH738" s="76"/>
      <c r="DI738" s="76"/>
      <c r="DJ738" s="76"/>
      <c r="DK738" s="76"/>
      <c r="DL738" s="76"/>
      <c r="DM738" s="76"/>
      <c r="DN738" s="76"/>
      <c r="DO738" s="76"/>
      <c r="DP738" s="76"/>
      <c r="DQ738" s="76"/>
      <c r="DR738" s="76"/>
      <c r="DS738" s="76"/>
      <c r="DT738" s="76"/>
      <c r="DU738" s="76"/>
      <c r="DV738" s="76"/>
      <c r="DW738" s="76"/>
      <c r="DX738" s="76"/>
      <c r="DY738" s="76"/>
      <c r="DZ738" s="76"/>
      <c r="EA738" s="76"/>
      <c r="EB738" s="76"/>
      <c r="EC738" s="76"/>
      <c r="ED738" s="76"/>
      <c r="EE738" s="76"/>
      <c r="EF738" s="76"/>
      <c r="EG738" s="76"/>
      <c r="EH738" s="76"/>
      <c r="EI738" s="76"/>
      <c r="EJ738" s="76"/>
      <c r="EK738" s="76"/>
      <c r="EL738" s="76"/>
      <c r="EM738" s="76"/>
      <c r="EN738" s="76"/>
      <c r="EO738" s="76"/>
      <c r="EP738" s="76"/>
      <c r="EQ738" s="76"/>
      <c r="ER738" s="76"/>
      <c r="ES738" s="76"/>
      <c r="ET738" s="76"/>
      <c r="EU738" s="76"/>
      <c r="EV738" s="76"/>
      <c r="EW738" s="76"/>
      <c r="EX738" s="76"/>
      <c r="EY738" s="76"/>
      <c r="EZ738" s="76"/>
      <c r="FA738" s="76"/>
      <c r="FB738" s="76"/>
      <c r="FC738" s="76"/>
      <c r="FD738" s="76"/>
      <c r="FE738" s="76"/>
      <c r="FF738" s="76"/>
      <c r="FG738" s="76"/>
      <c r="FH738" s="76"/>
      <c r="FI738" s="76"/>
      <c r="FJ738" s="76"/>
      <c r="FK738" s="76"/>
      <c r="FL738" s="76"/>
      <c r="FM738" s="76"/>
      <c r="FN738" s="76"/>
      <c r="FO738" s="76"/>
      <c r="FP738" s="76"/>
      <c r="FQ738" s="76"/>
      <c r="FR738" s="76"/>
      <c r="FS738" s="76"/>
      <c r="FT738" s="76"/>
      <c r="FU738" s="76"/>
      <c r="FV738" s="76"/>
      <c r="FW738" s="76"/>
      <c r="FX738" s="76"/>
      <c r="FY738" s="76"/>
      <c r="FZ738" s="76"/>
      <c r="GA738" s="76"/>
      <c r="GB738" s="76"/>
      <c r="GC738" s="76"/>
      <c r="GD738" s="76"/>
      <c r="GE738" s="76"/>
      <c r="GF738" s="76"/>
      <c r="GG738" s="76"/>
      <c r="GH738" s="76"/>
      <c r="GI738" s="76"/>
      <c r="GJ738" s="76"/>
      <c r="GK738" s="76"/>
      <c r="GL738" s="76"/>
      <c r="GM738" s="76"/>
      <c r="GN738" s="76"/>
      <c r="GO738" s="76"/>
      <c r="GP738" s="76"/>
      <c r="GQ738" s="76"/>
      <c r="GR738" s="76"/>
      <c r="GS738" s="76"/>
      <c r="GT738" s="76"/>
      <c r="GU738" s="76"/>
      <c r="GV738" s="76"/>
      <c r="GW738" s="76"/>
      <c r="GX738" s="76"/>
      <c r="GY738" s="76"/>
      <c r="GZ738" s="76"/>
      <c r="HA738" s="76"/>
      <c r="HB738" s="76"/>
      <c r="HC738" s="76"/>
      <c r="HD738" s="76"/>
      <c r="HE738" s="76"/>
      <c r="HF738" s="76"/>
      <c r="HG738" s="76"/>
      <c r="HH738" s="76"/>
      <c r="HI738" s="76"/>
      <c r="HJ738" s="76"/>
      <c r="HK738" s="76"/>
      <c r="HL738" s="76"/>
      <c r="HM738" s="76"/>
      <c r="HN738" s="76"/>
      <c r="HO738" s="76"/>
      <c r="HP738" s="76"/>
      <c r="HQ738" s="76"/>
      <c r="HR738" s="76"/>
      <c r="HS738" s="76"/>
      <c r="HT738" s="76"/>
      <c r="HU738" s="76"/>
      <c r="HV738" s="76"/>
      <c r="HW738" s="76"/>
      <c r="HX738" s="76"/>
      <c r="HY738" s="76"/>
      <c r="HZ738" s="76"/>
      <c r="IA738" s="76"/>
      <c r="IB738" s="76"/>
      <c r="IC738" s="76"/>
      <c r="ID738" s="76"/>
      <c r="IE738" s="76"/>
      <c r="IF738" s="76"/>
      <c r="IG738" s="76"/>
      <c r="IH738" s="76"/>
      <c r="II738" s="76"/>
      <c r="IJ738" s="76"/>
      <c r="IK738" s="76"/>
    </row>
    <row r="739" spans="1:245" s="125" customFormat="1" ht="15.75">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340"/>
      <c r="AD739" s="340"/>
      <c r="AE739" s="118"/>
      <c r="AF739" s="118"/>
      <c r="AG739" s="118"/>
      <c r="AH739" s="118"/>
      <c r="AI739" s="118"/>
      <c r="AJ739" s="118"/>
      <c r="AK739" s="118"/>
      <c r="AL739" s="118"/>
      <c r="AM739" s="118"/>
      <c r="AN739" s="118"/>
      <c r="AO739" s="118"/>
      <c r="AP739" s="118"/>
      <c r="AQ739" s="118"/>
      <c r="AR739" s="8"/>
      <c r="AS739" s="19"/>
      <c r="AT739" s="19"/>
      <c r="AU739" s="19"/>
      <c r="AV739" s="19"/>
      <c r="AW739" s="19"/>
      <c r="AX739" s="19"/>
      <c r="AY739" s="19"/>
      <c r="AZ739" s="19"/>
      <c r="BA739" s="19"/>
      <c r="BB739" s="19"/>
      <c r="BC739" s="19"/>
      <c r="BG739" s="12"/>
      <c r="BH739" s="12"/>
      <c r="BI739" s="12"/>
      <c r="BJ739" s="12"/>
      <c r="BK739" s="12"/>
      <c r="BL739" s="12"/>
      <c r="BM739" s="12"/>
      <c r="BN739" s="12"/>
      <c r="BO739" s="12"/>
      <c r="BP739" s="12"/>
      <c r="BQ739" s="12"/>
      <c r="BR739" s="12"/>
      <c r="BS739" s="12"/>
      <c r="BV739" s="76"/>
      <c r="BW739" s="76"/>
      <c r="BX739" s="76"/>
      <c r="BY739" s="76"/>
      <c r="BZ739" s="76"/>
      <c r="CA739" s="76"/>
      <c r="CB739" s="76"/>
      <c r="CC739" s="76"/>
      <c r="CD739" s="76"/>
      <c r="CE739" s="76"/>
      <c r="CF739" s="76"/>
      <c r="CG739" s="76"/>
      <c r="CH739" s="76"/>
      <c r="CI739" s="76"/>
      <c r="CJ739" s="76"/>
      <c r="CK739" s="76"/>
      <c r="CL739" s="76"/>
      <c r="CM739" s="76"/>
      <c r="CN739" s="76"/>
      <c r="CO739" s="76"/>
      <c r="CP739" s="76"/>
      <c r="CQ739" s="76"/>
      <c r="CR739" s="76"/>
      <c r="CS739" s="76"/>
      <c r="CT739" s="76"/>
      <c r="CU739" s="76"/>
      <c r="CV739" s="76"/>
      <c r="CW739" s="76"/>
      <c r="CX739" s="76"/>
      <c r="CY739" s="76"/>
      <c r="CZ739" s="76"/>
      <c r="DA739" s="76"/>
      <c r="DB739" s="76"/>
      <c r="DC739" s="76"/>
      <c r="DD739" s="76"/>
      <c r="DE739" s="76"/>
      <c r="DF739" s="76"/>
      <c r="DG739" s="76"/>
      <c r="DH739" s="76"/>
      <c r="DI739" s="76"/>
      <c r="DJ739" s="76"/>
      <c r="DK739" s="76"/>
      <c r="DL739" s="76"/>
      <c r="DM739" s="76"/>
      <c r="DN739" s="76"/>
      <c r="DO739" s="76"/>
      <c r="DP739" s="76"/>
      <c r="DQ739" s="76"/>
      <c r="DR739" s="76"/>
      <c r="DS739" s="76"/>
      <c r="DT739" s="76"/>
      <c r="DU739" s="76"/>
      <c r="DV739" s="76"/>
      <c r="DW739" s="76"/>
      <c r="DX739" s="76"/>
      <c r="DY739" s="76"/>
      <c r="DZ739" s="76"/>
      <c r="EA739" s="76"/>
      <c r="EB739" s="76"/>
      <c r="EC739" s="76"/>
      <c r="ED739" s="76"/>
      <c r="EE739" s="76"/>
      <c r="EF739" s="76"/>
      <c r="EG739" s="76"/>
      <c r="EH739" s="76"/>
      <c r="EI739" s="76"/>
      <c r="EJ739" s="76"/>
      <c r="EK739" s="76"/>
      <c r="EL739" s="76"/>
      <c r="EM739" s="76"/>
      <c r="EN739" s="76"/>
      <c r="EO739" s="76"/>
      <c r="EP739" s="76"/>
      <c r="EQ739" s="76"/>
      <c r="ER739" s="76"/>
      <c r="ES739" s="76"/>
      <c r="ET739" s="76"/>
      <c r="EU739" s="76"/>
      <c r="EV739" s="76"/>
      <c r="EW739" s="76"/>
      <c r="EX739" s="76"/>
      <c r="EY739" s="76"/>
      <c r="EZ739" s="76"/>
      <c r="FA739" s="76"/>
      <c r="FB739" s="76"/>
      <c r="FC739" s="76"/>
      <c r="FD739" s="76"/>
      <c r="FE739" s="76"/>
      <c r="FF739" s="76"/>
      <c r="FG739" s="76"/>
      <c r="FH739" s="76"/>
      <c r="FI739" s="76"/>
      <c r="FJ739" s="76"/>
      <c r="FK739" s="76"/>
      <c r="FL739" s="76"/>
      <c r="FM739" s="76"/>
      <c r="FN739" s="76"/>
      <c r="FO739" s="76"/>
      <c r="FP739" s="76"/>
      <c r="FQ739" s="76"/>
      <c r="FR739" s="76"/>
      <c r="FS739" s="76"/>
      <c r="FT739" s="76"/>
      <c r="FU739" s="76"/>
      <c r="FV739" s="76"/>
      <c r="FW739" s="76"/>
      <c r="FX739" s="76"/>
      <c r="FY739" s="76"/>
      <c r="FZ739" s="76"/>
      <c r="GA739" s="76"/>
      <c r="GB739" s="76"/>
      <c r="GC739" s="76"/>
      <c r="GD739" s="76"/>
      <c r="GE739" s="76"/>
      <c r="GF739" s="76"/>
      <c r="GG739" s="76"/>
      <c r="GH739" s="76"/>
      <c r="GI739" s="76"/>
      <c r="GJ739" s="76"/>
      <c r="GK739" s="76"/>
      <c r="GL739" s="76"/>
      <c r="GM739" s="76"/>
      <c r="GN739" s="76"/>
      <c r="GO739" s="76"/>
      <c r="GP739" s="76"/>
      <c r="GQ739" s="76"/>
      <c r="GR739" s="76"/>
      <c r="GS739" s="76"/>
      <c r="GT739" s="76"/>
      <c r="GU739" s="76"/>
      <c r="GV739" s="76"/>
      <c r="GW739" s="76"/>
      <c r="GX739" s="76"/>
      <c r="GY739" s="76"/>
      <c r="GZ739" s="76"/>
      <c r="HA739" s="76"/>
      <c r="HB739" s="76"/>
      <c r="HC739" s="76"/>
      <c r="HD739" s="76"/>
      <c r="HE739" s="76"/>
      <c r="HF739" s="76"/>
      <c r="HG739" s="76"/>
      <c r="HH739" s="76"/>
      <c r="HI739" s="76"/>
      <c r="HJ739" s="76"/>
      <c r="HK739" s="76"/>
      <c r="HL739" s="76"/>
      <c r="HM739" s="76"/>
      <c r="HN739" s="76"/>
      <c r="HO739" s="76"/>
      <c r="HP739" s="76"/>
      <c r="HQ739" s="76"/>
      <c r="HR739" s="76"/>
      <c r="HS739" s="76"/>
      <c r="HT739" s="76"/>
      <c r="HU739" s="76"/>
      <c r="HV739" s="76"/>
      <c r="HW739" s="76"/>
      <c r="HX739" s="76"/>
      <c r="HY739" s="76"/>
      <c r="HZ739" s="76"/>
      <c r="IA739" s="76"/>
      <c r="IB739" s="76"/>
      <c r="IC739" s="76"/>
      <c r="ID739" s="76"/>
      <c r="IE739" s="76"/>
      <c r="IF739" s="76"/>
      <c r="IG739" s="76"/>
      <c r="IH739" s="76"/>
      <c r="II739" s="76"/>
      <c r="IJ739" s="76"/>
      <c r="IK739" s="76"/>
    </row>
    <row r="740" spans="1:245" s="125" customForma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18"/>
      <c r="AD740" s="118"/>
      <c r="AE740" s="118"/>
      <c r="AF740" s="118"/>
      <c r="AG740" s="118"/>
      <c r="AH740" s="118"/>
      <c r="AI740" s="118"/>
      <c r="AJ740" s="118"/>
      <c r="AK740" s="118"/>
      <c r="AL740" s="118"/>
      <c r="AM740" s="118"/>
      <c r="AN740" s="118"/>
      <c r="AO740" s="118"/>
      <c r="AP740" s="118"/>
      <c r="AQ740" s="118"/>
      <c r="AR740" s="8"/>
      <c r="AS740" s="19"/>
      <c r="AT740" s="19"/>
      <c r="AU740" s="19"/>
      <c r="AV740" s="19"/>
      <c r="AW740" s="19"/>
      <c r="AX740" s="19"/>
      <c r="AY740" s="19"/>
      <c r="AZ740" s="19"/>
      <c r="BA740" s="19"/>
      <c r="BB740" s="19"/>
      <c r="BC740" s="19"/>
      <c r="BG740" s="12"/>
      <c r="BH740" s="12"/>
      <c r="BI740" s="12"/>
      <c r="BJ740" s="12"/>
      <c r="BK740" s="12"/>
      <c r="BL740" s="12"/>
      <c r="BM740" s="12"/>
      <c r="BN740" s="12"/>
      <c r="BO740" s="12"/>
      <c r="BP740" s="12"/>
      <c r="BQ740" s="12"/>
      <c r="BR740" s="12"/>
      <c r="BS740" s="12"/>
      <c r="BV740" s="76"/>
      <c r="BW740" s="76"/>
      <c r="BX740" s="76"/>
      <c r="BY740" s="76"/>
      <c r="BZ740" s="76"/>
      <c r="CA740" s="76"/>
      <c r="CB740" s="76"/>
      <c r="CC740" s="76"/>
      <c r="CD740" s="76"/>
      <c r="CE740" s="76"/>
      <c r="CF740" s="76"/>
      <c r="CG740" s="76"/>
      <c r="CH740" s="76"/>
      <c r="CI740" s="76"/>
      <c r="CJ740" s="76"/>
      <c r="CK740" s="76"/>
      <c r="CL740" s="76"/>
      <c r="CM740" s="76"/>
      <c r="CN740" s="76"/>
      <c r="CO740" s="76"/>
      <c r="CP740" s="76"/>
      <c r="CQ740" s="76"/>
      <c r="CR740" s="76"/>
      <c r="CS740" s="76"/>
      <c r="CT740" s="76"/>
      <c r="CU740" s="76"/>
      <c r="CV740" s="76"/>
      <c r="CW740" s="76"/>
      <c r="CX740" s="76"/>
      <c r="CY740" s="76"/>
      <c r="CZ740" s="76"/>
      <c r="DA740" s="76"/>
      <c r="DB740" s="76"/>
      <c r="DC740" s="76"/>
      <c r="DD740" s="76"/>
      <c r="DE740" s="76"/>
      <c r="DF740" s="76"/>
      <c r="DG740" s="76"/>
      <c r="DH740" s="76"/>
      <c r="DI740" s="76"/>
      <c r="DJ740" s="76"/>
      <c r="DK740" s="76"/>
      <c r="DL740" s="76"/>
      <c r="DM740" s="76"/>
      <c r="DN740" s="76"/>
      <c r="DO740" s="76"/>
      <c r="DP740" s="76"/>
      <c r="DQ740" s="76"/>
      <c r="DR740" s="76"/>
      <c r="DS740" s="76"/>
      <c r="DT740" s="76"/>
      <c r="DU740" s="76"/>
      <c r="DV740" s="76"/>
      <c r="DW740" s="76"/>
      <c r="DX740" s="76"/>
      <c r="DY740" s="76"/>
      <c r="DZ740" s="76"/>
      <c r="EA740" s="76"/>
      <c r="EB740" s="76"/>
      <c r="EC740" s="76"/>
      <c r="ED740" s="76"/>
      <c r="EE740" s="76"/>
      <c r="EF740" s="76"/>
      <c r="EG740" s="76"/>
      <c r="EH740" s="76"/>
      <c r="EI740" s="76"/>
      <c r="EJ740" s="76"/>
      <c r="EK740" s="76"/>
      <c r="EL740" s="76"/>
      <c r="EM740" s="76"/>
      <c r="EN740" s="76"/>
      <c r="EO740" s="76"/>
      <c r="EP740" s="76"/>
      <c r="EQ740" s="76"/>
      <c r="ER740" s="76"/>
      <c r="ES740" s="76"/>
      <c r="ET740" s="76"/>
      <c r="EU740" s="76"/>
      <c r="EV740" s="76"/>
      <c r="EW740" s="76"/>
      <c r="EX740" s="76"/>
      <c r="EY740" s="76"/>
      <c r="EZ740" s="76"/>
      <c r="FA740" s="76"/>
      <c r="FB740" s="76"/>
      <c r="FC740" s="76"/>
      <c r="FD740" s="76"/>
      <c r="FE740" s="76"/>
      <c r="FF740" s="76"/>
      <c r="FG740" s="76"/>
      <c r="FH740" s="76"/>
      <c r="FI740" s="76"/>
      <c r="FJ740" s="76"/>
      <c r="FK740" s="76"/>
      <c r="FL740" s="76"/>
      <c r="FM740" s="76"/>
      <c r="FN740" s="76"/>
      <c r="FO740" s="76"/>
      <c r="FP740" s="76"/>
      <c r="FQ740" s="76"/>
      <c r="FR740" s="76"/>
      <c r="FS740" s="76"/>
      <c r="FT740" s="76"/>
      <c r="FU740" s="76"/>
      <c r="FV740" s="76"/>
      <c r="FW740" s="76"/>
      <c r="FX740" s="76"/>
      <c r="FY740" s="76"/>
      <c r="FZ740" s="76"/>
      <c r="GA740" s="76"/>
      <c r="GB740" s="76"/>
      <c r="GC740" s="76"/>
      <c r="GD740" s="76"/>
      <c r="GE740" s="76"/>
      <c r="GF740" s="76"/>
      <c r="GG740" s="76"/>
      <c r="GH740" s="76"/>
      <c r="GI740" s="76"/>
      <c r="GJ740" s="76"/>
      <c r="GK740" s="76"/>
      <c r="GL740" s="76"/>
      <c r="GM740" s="76"/>
      <c r="GN740" s="76"/>
      <c r="GO740" s="76"/>
      <c r="GP740" s="76"/>
      <c r="GQ740" s="76"/>
      <c r="GR740" s="76"/>
      <c r="GS740" s="76"/>
      <c r="GT740" s="76"/>
      <c r="GU740" s="76"/>
      <c r="GV740" s="76"/>
      <c r="GW740" s="76"/>
      <c r="GX740" s="76"/>
      <c r="GY740" s="76"/>
      <c r="GZ740" s="76"/>
      <c r="HA740" s="76"/>
      <c r="HB740" s="76"/>
      <c r="HC740" s="76"/>
      <c r="HD740" s="76"/>
      <c r="HE740" s="76"/>
      <c r="HF740" s="76"/>
      <c r="HG740" s="76"/>
      <c r="HH740" s="76"/>
      <c r="HI740" s="76"/>
      <c r="HJ740" s="76"/>
      <c r="HK740" s="76"/>
      <c r="HL740" s="76"/>
      <c r="HM740" s="76"/>
      <c r="HN740" s="76"/>
      <c r="HO740" s="76"/>
      <c r="HP740" s="76"/>
      <c r="HQ740" s="76"/>
      <c r="HR740" s="76"/>
      <c r="HS740" s="76"/>
      <c r="HT740" s="76"/>
      <c r="HU740" s="76"/>
      <c r="HV740" s="76"/>
      <c r="HW740" s="76"/>
      <c r="HX740" s="76"/>
      <c r="HY740" s="76"/>
      <c r="HZ740" s="76"/>
      <c r="IA740" s="76"/>
      <c r="IB740" s="76"/>
      <c r="IC740" s="76"/>
      <c r="ID740" s="76"/>
      <c r="IE740" s="76"/>
      <c r="IF740" s="76"/>
      <c r="IG740" s="76"/>
      <c r="IH740" s="76"/>
      <c r="II740" s="76"/>
      <c r="IJ740" s="76"/>
      <c r="IK740" s="76"/>
    </row>
    <row r="741" spans="1:245" s="125" customForma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434" t="s">
        <v>106</v>
      </c>
      <c r="AD741" s="435"/>
      <c r="AE741" s="435"/>
      <c r="AF741" s="435"/>
      <c r="AG741" s="435"/>
      <c r="AH741" s="435"/>
      <c r="AI741" s="435"/>
      <c r="AJ741" s="435"/>
      <c r="AK741" s="435"/>
      <c r="AL741" s="435"/>
      <c r="AM741" s="435"/>
      <c r="AN741" s="435"/>
      <c r="AO741" s="435"/>
      <c r="AP741" s="435"/>
      <c r="AQ741" s="436"/>
      <c r="AR741" s="19"/>
      <c r="AS741" s="19"/>
      <c r="AT741" s="19"/>
      <c r="AU741" s="19"/>
      <c r="AV741" s="19"/>
      <c r="AW741" s="19"/>
      <c r="AX741" s="19"/>
      <c r="AY741" s="19"/>
      <c r="AZ741" s="19"/>
      <c r="BA741" s="19"/>
      <c r="BB741" s="19"/>
      <c r="BC741" s="19"/>
      <c r="BG741" s="12"/>
      <c r="BH741" s="12"/>
      <c r="BI741" s="12"/>
      <c r="BJ741" s="12"/>
      <c r="BK741" s="12"/>
      <c r="BL741" s="12"/>
      <c r="BM741" s="12"/>
      <c r="BN741" s="12"/>
      <c r="BO741" s="12"/>
      <c r="BP741" s="12"/>
      <c r="BQ741" s="12"/>
      <c r="BR741" s="12"/>
      <c r="BS741" s="12"/>
      <c r="BV741" s="76"/>
      <c r="BW741" s="76"/>
      <c r="BX741" s="76"/>
      <c r="BY741" s="76"/>
      <c r="BZ741" s="76"/>
      <c r="CA741" s="76"/>
      <c r="CB741" s="76"/>
      <c r="CC741" s="76"/>
      <c r="CD741" s="76"/>
      <c r="CE741" s="76"/>
      <c r="CF741" s="76"/>
      <c r="CG741" s="76"/>
      <c r="CH741" s="76"/>
      <c r="CI741" s="76"/>
      <c r="CJ741" s="76"/>
      <c r="CK741" s="76"/>
      <c r="CL741" s="76"/>
      <c r="CM741" s="76"/>
      <c r="CN741" s="76"/>
      <c r="CO741" s="76"/>
      <c r="CP741" s="76"/>
      <c r="CQ741" s="76"/>
      <c r="CR741" s="76"/>
      <c r="CS741" s="76"/>
      <c r="CT741" s="76"/>
      <c r="CU741" s="76"/>
      <c r="CV741" s="76"/>
      <c r="CW741" s="76"/>
      <c r="CX741" s="76"/>
      <c r="CY741" s="76"/>
      <c r="CZ741" s="76"/>
      <c r="DA741" s="76"/>
      <c r="DB741" s="76"/>
      <c r="DC741" s="76"/>
      <c r="DD741" s="76"/>
      <c r="DE741" s="76"/>
      <c r="DF741" s="76"/>
      <c r="DG741" s="76"/>
      <c r="DH741" s="76"/>
      <c r="DI741" s="76"/>
      <c r="DJ741" s="76"/>
      <c r="DK741" s="76"/>
      <c r="DL741" s="76"/>
      <c r="DM741" s="76"/>
      <c r="DN741" s="76"/>
      <c r="DO741" s="76"/>
      <c r="DP741" s="76"/>
      <c r="DQ741" s="76"/>
      <c r="DR741" s="76"/>
      <c r="DS741" s="76"/>
      <c r="DT741" s="76"/>
      <c r="DU741" s="76"/>
      <c r="DV741" s="76"/>
      <c r="DW741" s="76"/>
      <c r="DX741" s="76"/>
      <c r="DY741" s="76"/>
      <c r="DZ741" s="76"/>
      <c r="EA741" s="76"/>
      <c r="EB741" s="76"/>
      <c r="EC741" s="76"/>
      <c r="ED741" s="76"/>
      <c r="EE741" s="76"/>
      <c r="EF741" s="76"/>
      <c r="EG741" s="76"/>
      <c r="EH741" s="76"/>
      <c r="EI741" s="76"/>
      <c r="EJ741" s="76"/>
      <c r="EK741" s="76"/>
      <c r="EL741" s="76"/>
      <c r="EM741" s="76"/>
      <c r="EN741" s="76"/>
      <c r="EO741" s="76"/>
      <c r="EP741" s="76"/>
      <c r="EQ741" s="76"/>
      <c r="ER741" s="76"/>
      <c r="ES741" s="76"/>
      <c r="ET741" s="76"/>
      <c r="EU741" s="76"/>
      <c r="EV741" s="76"/>
      <c r="EW741" s="76"/>
      <c r="EX741" s="76"/>
      <c r="EY741" s="76"/>
      <c r="EZ741" s="76"/>
      <c r="FA741" s="76"/>
      <c r="FB741" s="76"/>
      <c r="FC741" s="76"/>
      <c r="FD741" s="76"/>
      <c r="FE741" s="76"/>
      <c r="FF741" s="76"/>
      <c r="FG741" s="76"/>
      <c r="FH741" s="76"/>
      <c r="FI741" s="76"/>
      <c r="FJ741" s="76"/>
      <c r="FK741" s="76"/>
      <c r="FL741" s="76"/>
      <c r="FM741" s="76"/>
      <c r="FN741" s="76"/>
      <c r="FO741" s="76"/>
      <c r="FP741" s="76"/>
      <c r="FQ741" s="76"/>
      <c r="FR741" s="76"/>
      <c r="FS741" s="76"/>
      <c r="FT741" s="76"/>
      <c r="FU741" s="76"/>
      <c r="FV741" s="76"/>
      <c r="FW741" s="76"/>
      <c r="FX741" s="76"/>
      <c r="FY741" s="76"/>
      <c r="FZ741" s="76"/>
      <c r="GA741" s="76"/>
      <c r="GB741" s="76"/>
      <c r="GC741" s="76"/>
      <c r="GD741" s="76"/>
      <c r="GE741" s="76"/>
      <c r="GF741" s="76"/>
      <c r="GG741" s="76"/>
      <c r="GH741" s="76"/>
      <c r="GI741" s="76"/>
      <c r="GJ741" s="76"/>
      <c r="GK741" s="76"/>
      <c r="GL741" s="76"/>
      <c r="GM741" s="76"/>
      <c r="GN741" s="76"/>
      <c r="GO741" s="76"/>
      <c r="GP741" s="76"/>
      <c r="GQ741" s="76"/>
      <c r="GR741" s="76"/>
      <c r="GS741" s="76"/>
      <c r="GT741" s="76"/>
      <c r="GU741" s="76"/>
      <c r="GV741" s="76"/>
      <c r="GW741" s="76"/>
      <c r="GX741" s="76"/>
      <c r="GY741" s="76"/>
      <c r="GZ741" s="76"/>
      <c r="HA741" s="76"/>
      <c r="HB741" s="76"/>
      <c r="HC741" s="76"/>
      <c r="HD741" s="76"/>
      <c r="HE741" s="76"/>
      <c r="HF741" s="76"/>
      <c r="HG741" s="76"/>
      <c r="HH741" s="76"/>
      <c r="HI741" s="76"/>
      <c r="HJ741" s="76"/>
      <c r="HK741" s="76"/>
      <c r="HL741" s="76"/>
      <c r="HM741" s="76"/>
      <c r="HN741" s="76"/>
      <c r="HO741" s="76"/>
      <c r="HP741" s="76"/>
      <c r="HQ741" s="76"/>
      <c r="HR741" s="76"/>
      <c r="HS741" s="76"/>
      <c r="HT741" s="76"/>
      <c r="HU741" s="76"/>
      <c r="HV741" s="76"/>
      <c r="HW741" s="76"/>
      <c r="HX741" s="76"/>
      <c r="HY741" s="76"/>
      <c r="HZ741" s="76"/>
      <c r="IA741" s="76"/>
      <c r="IB741" s="76"/>
      <c r="IC741" s="76"/>
      <c r="ID741" s="76"/>
      <c r="IE741" s="76"/>
      <c r="IF741" s="76"/>
      <c r="IG741" s="76"/>
      <c r="IH741" s="76"/>
      <c r="II741" s="76"/>
      <c r="IJ741" s="76"/>
      <c r="IK741" s="76"/>
    </row>
    <row r="742" spans="1:245" s="125" customForma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c r="AH742" s="19"/>
      <c r="AI742" s="19"/>
      <c r="AJ742" s="19"/>
      <c r="AK742" s="19"/>
      <c r="AL742" s="19"/>
      <c r="AM742" s="19"/>
      <c r="AN742" s="19"/>
      <c r="AO742" s="19"/>
      <c r="AP742" s="19"/>
      <c r="AQ742" s="19"/>
      <c r="AR742" s="19"/>
      <c r="AS742" s="19"/>
      <c r="AT742" s="19"/>
      <c r="AU742" s="19"/>
      <c r="AV742" s="19"/>
      <c r="AW742" s="19"/>
      <c r="AX742" s="19"/>
      <c r="AY742" s="19"/>
      <c r="AZ742" s="19"/>
      <c r="BA742" s="19"/>
      <c r="BB742" s="19"/>
      <c r="BC742" s="19"/>
      <c r="BG742" s="12"/>
      <c r="BH742" s="12"/>
      <c r="BI742" s="12"/>
      <c r="BJ742" s="12"/>
      <c r="BK742" s="12"/>
      <c r="BL742" s="12"/>
      <c r="BM742" s="12"/>
      <c r="BN742" s="12"/>
      <c r="BO742" s="12"/>
      <c r="BP742" s="12"/>
      <c r="BQ742" s="12"/>
      <c r="BR742" s="12"/>
      <c r="BS742" s="12"/>
      <c r="BV742" s="76"/>
      <c r="BW742" s="76"/>
      <c r="BX742" s="76"/>
      <c r="BY742" s="76"/>
      <c r="BZ742" s="76"/>
      <c r="CA742" s="76"/>
      <c r="CB742" s="76"/>
      <c r="CC742" s="76"/>
      <c r="CD742" s="76"/>
      <c r="CE742" s="76"/>
      <c r="CF742" s="76"/>
      <c r="CG742" s="76"/>
      <c r="CH742" s="76"/>
      <c r="CI742" s="76"/>
      <c r="CJ742" s="76"/>
      <c r="CK742" s="76"/>
      <c r="CL742" s="76"/>
      <c r="CM742" s="76"/>
      <c r="CN742" s="76"/>
      <c r="CO742" s="76"/>
      <c r="CP742" s="76"/>
      <c r="CQ742" s="76"/>
      <c r="CR742" s="76"/>
      <c r="CS742" s="76"/>
      <c r="CT742" s="76"/>
      <c r="CU742" s="76"/>
      <c r="CV742" s="76"/>
      <c r="CW742" s="76"/>
      <c r="CX742" s="76"/>
      <c r="CY742" s="76"/>
      <c r="CZ742" s="76"/>
      <c r="DA742" s="76"/>
      <c r="DB742" s="76"/>
      <c r="DC742" s="76"/>
      <c r="DD742" s="76"/>
      <c r="DE742" s="76"/>
      <c r="DF742" s="76"/>
      <c r="DG742" s="76"/>
      <c r="DH742" s="76"/>
      <c r="DI742" s="76"/>
      <c r="DJ742" s="76"/>
      <c r="DK742" s="76"/>
      <c r="DL742" s="76"/>
      <c r="DM742" s="76"/>
      <c r="DN742" s="76"/>
      <c r="DO742" s="76"/>
      <c r="DP742" s="76"/>
      <c r="DQ742" s="76"/>
      <c r="DR742" s="76"/>
      <c r="DS742" s="76"/>
      <c r="DT742" s="76"/>
      <c r="DU742" s="76"/>
      <c r="DV742" s="76"/>
      <c r="DW742" s="76"/>
      <c r="DX742" s="76"/>
      <c r="DY742" s="76"/>
      <c r="DZ742" s="76"/>
      <c r="EA742" s="76"/>
      <c r="EB742" s="76"/>
      <c r="EC742" s="76"/>
      <c r="ED742" s="76"/>
      <c r="EE742" s="76"/>
      <c r="EF742" s="76"/>
      <c r="EG742" s="76"/>
      <c r="EH742" s="76"/>
      <c r="EI742" s="76"/>
      <c r="EJ742" s="76"/>
      <c r="EK742" s="76"/>
      <c r="EL742" s="76"/>
      <c r="EM742" s="76"/>
      <c r="EN742" s="76"/>
      <c r="EO742" s="76"/>
      <c r="EP742" s="76"/>
      <c r="EQ742" s="76"/>
      <c r="ER742" s="76"/>
      <c r="ES742" s="76"/>
      <c r="ET742" s="76"/>
      <c r="EU742" s="76"/>
      <c r="EV742" s="76"/>
      <c r="EW742" s="76"/>
      <c r="EX742" s="76"/>
      <c r="EY742" s="76"/>
      <c r="EZ742" s="76"/>
      <c r="FA742" s="76"/>
      <c r="FB742" s="76"/>
      <c r="FC742" s="76"/>
      <c r="FD742" s="76"/>
      <c r="FE742" s="76"/>
      <c r="FF742" s="76"/>
      <c r="FG742" s="76"/>
      <c r="FH742" s="76"/>
      <c r="FI742" s="76"/>
      <c r="FJ742" s="76"/>
      <c r="FK742" s="76"/>
      <c r="FL742" s="76"/>
      <c r="FM742" s="76"/>
      <c r="FN742" s="76"/>
      <c r="FO742" s="76"/>
      <c r="FP742" s="76"/>
      <c r="FQ742" s="76"/>
      <c r="FR742" s="76"/>
      <c r="FS742" s="76"/>
      <c r="FT742" s="76"/>
      <c r="FU742" s="76"/>
      <c r="FV742" s="76"/>
      <c r="FW742" s="76"/>
      <c r="FX742" s="76"/>
      <c r="FY742" s="76"/>
      <c r="FZ742" s="76"/>
      <c r="GA742" s="76"/>
      <c r="GB742" s="76"/>
      <c r="GC742" s="76"/>
      <c r="GD742" s="76"/>
      <c r="GE742" s="76"/>
      <c r="GF742" s="76"/>
      <c r="GG742" s="76"/>
      <c r="GH742" s="76"/>
      <c r="GI742" s="76"/>
      <c r="GJ742" s="76"/>
      <c r="GK742" s="76"/>
      <c r="GL742" s="76"/>
      <c r="GM742" s="76"/>
      <c r="GN742" s="76"/>
      <c r="GO742" s="76"/>
      <c r="GP742" s="76"/>
      <c r="GQ742" s="76"/>
      <c r="GR742" s="76"/>
      <c r="GS742" s="76"/>
      <c r="GT742" s="76"/>
      <c r="GU742" s="76"/>
      <c r="GV742" s="76"/>
      <c r="GW742" s="76"/>
      <c r="GX742" s="76"/>
      <c r="GY742" s="76"/>
      <c r="GZ742" s="76"/>
      <c r="HA742" s="76"/>
      <c r="HB742" s="76"/>
      <c r="HC742" s="76"/>
      <c r="HD742" s="76"/>
      <c r="HE742" s="76"/>
      <c r="HF742" s="76"/>
      <c r="HG742" s="76"/>
      <c r="HH742" s="76"/>
      <c r="HI742" s="76"/>
      <c r="HJ742" s="76"/>
      <c r="HK742" s="76"/>
      <c r="HL742" s="76"/>
      <c r="HM742" s="76"/>
      <c r="HN742" s="76"/>
      <c r="HO742" s="76"/>
      <c r="HP742" s="76"/>
      <c r="HQ742" s="76"/>
      <c r="HR742" s="76"/>
      <c r="HS742" s="76"/>
      <c r="HT742" s="76"/>
      <c r="HU742" s="76"/>
      <c r="HV742" s="76"/>
      <c r="HW742" s="76"/>
      <c r="HX742" s="76"/>
      <c r="HY742" s="76"/>
      <c r="HZ742" s="76"/>
      <c r="IA742" s="76"/>
      <c r="IB742" s="76"/>
      <c r="IC742" s="76"/>
      <c r="ID742" s="76"/>
      <c r="IE742" s="76"/>
      <c r="IF742" s="76"/>
      <c r="IG742" s="76"/>
      <c r="IH742" s="76"/>
      <c r="II742" s="76"/>
      <c r="IJ742" s="76"/>
      <c r="IK742" s="76"/>
    </row>
    <row r="743" spans="1:245" s="125" customForma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c r="AH743" s="19"/>
      <c r="AI743" s="19"/>
      <c r="AJ743" s="19"/>
      <c r="AK743" s="19"/>
      <c r="AL743" s="19"/>
      <c r="AM743" s="19"/>
      <c r="AN743" s="19"/>
      <c r="AO743" s="19"/>
      <c r="AP743" s="19"/>
      <c r="AQ743" s="19"/>
      <c r="AR743" s="19"/>
      <c r="AS743" s="19"/>
      <c r="AT743" s="19"/>
      <c r="AU743" s="19"/>
      <c r="AV743" s="19"/>
      <c r="AW743" s="19"/>
      <c r="AX743" s="19"/>
      <c r="AY743" s="19"/>
      <c r="AZ743" s="19"/>
      <c r="BA743" s="19"/>
      <c r="BB743" s="19"/>
      <c r="BC743" s="19"/>
      <c r="BG743" s="12"/>
      <c r="BH743" s="12"/>
      <c r="BI743" s="12"/>
      <c r="BJ743" s="12"/>
      <c r="BK743" s="12"/>
      <c r="BL743" s="12"/>
      <c r="BM743" s="12"/>
      <c r="BN743" s="12"/>
      <c r="BO743" s="12"/>
      <c r="BP743" s="12"/>
      <c r="BQ743" s="12"/>
      <c r="BR743" s="12"/>
      <c r="BS743" s="12"/>
      <c r="BV743" s="76"/>
      <c r="BW743" s="76"/>
      <c r="BX743" s="76"/>
      <c r="BY743" s="76"/>
      <c r="BZ743" s="76"/>
      <c r="CA743" s="76"/>
      <c r="CB743" s="76"/>
      <c r="CC743" s="76"/>
      <c r="CD743" s="76"/>
      <c r="CE743" s="76"/>
      <c r="CF743" s="76"/>
      <c r="CG743" s="76"/>
      <c r="CH743" s="76"/>
      <c r="CI743" s="76"/>
      <c r="CJ743" s="76"/>
      <c r="CK743" s="76"/>
      <c r="CL743" s="76"/>
      <c r="CM743" s="76"/>
      <c r="CN743" s="76"/>
      <c r="CO743" s="76"/>
      <c r="CP743" s="76"/>
      <c r="CQ743" s="76"/>
      <c r="CR743" s="76"/>
      <c r="CS743" s="76"/>
      <c r="CT743" s="76"/>
      <c r="CU743" s="76"/>
      <c r="CV743" s="76"/>
      <c r="CW743" s="76"/>
      <c r="CX743" s="76"/>
      <c r="CY743" s="76"/>
      <c r="CZ743" s="76"/>
      <c r="DA743" s="76"/>
      <c r="DB743" s="76"/>
      <c r="DC743" s="76"/>
      <c r="DD743" s="76"/>
      <c r="DE743" s="76"/>
      <c r="DF743" s="76"/>
      <c r="DG743" s="76"/>
      <c r="DH743" s="76"/>
      <c r="DI743" s="76"/>
      <c r="DJ743" s="76"/>
      <c r="DK743" s="76"/>
      <c r="DL743" s="76"/>
      <c r="DM743" s="76"/>
      <c r="DN743" s="76"/>
      <c r="DO743" s="76"/>
      <c r="DP743" s="76"/>
      <c r="DQ743" s="76"/>
      <c r="DR743" s="76"/>
      <c r="DS743" s="76"/>
      <c r="DT743" s="76"/>
      <c r="DU743" s="76"/>
      <c r="DV743" s="76"/>
      <c r="DW743" s="76"/>
      <c r="DX743" s="76"/>
      <c r="DY743" s="76"/>
      <c r="DZ743" s="76"/>
      <c r="EA743" s="76"/>
      <c r="EB743" s="76"/>
      <c r="EC743" s="76"/>
      <c r="ED743" s="76"/>
      <c r="EE743" s="76"/>
      <c r="EF743" s="76"/>
      <c r="EG743" s="76"/>
      <c r="EH743" s="76"/>
      <c r="EI743" s="76"/>
      <c r="EJ743" s="76"/>
      <c r="EK743" s="76"/>
      <c r="EL743" s="76"/>
      <c r="EM743" s="76"/>
      <c r="EN743" s="76"/>
      <c r="EO743" s="76"/>
      <c r="EP743" s="76"/>
      <c r="EQ743" s="76"/>
      <c r="ER743" s="76"/>
      <c r="ES743" s="76"/>
      <c r="ET743" s="76"/>
      <c r="EU743" s="76"/>
      <c r="EV743" s="76"/>
      <c r="EW743" s="76"/>
      <c r="EX743" s="76"/>
      <c r="EY743" s="76"/>
      <c r="EZ743" s="76"/>
      <c r="FA743" s="76"/>
      <c r="FB743" s="76"/>
      <c r="FC743" s="76"/>
      <c r="FD743" s="76"/>
      <c r="FE743" s="76"/>
      <c r="FF743" s="76"/>
      <c r="FG743" s="76"/>
      <c r="FH743" s="76"/>
      <c r="FI743" s="76"/>
      <c r="FJ743" s="76"/>
      <c r="FK743" s="76"/>
      <c r="FL743" s="76"/>
      <c r="FM743" s="76"/>
      <c r="FN743" s="76"/>
      <c r="FO743" s="76"/>
      <c r="FP743" s="76"/>
      <c r="FQ743" s="76"/>
      <c r="FR743" s="76"/>
      <c r="FS743" s="76"/>
      <c r="FT743" s="76"/>
      <c r="FU743" s="76"/>
      <c r="FV743" s="76"/>
      <c r="FW743" s="76"/>
      <c r="FX743" s="76"/>
      <c r="FY743" s="76"/>
      <c r="FZ743" s="76"/>
      <c r="GA743" s="76"/>
      <c r="GB743" s="76"/>
      <c r="GC743" s="76"/>
      <c r="GD743" s="76"/>
      <c r="GE743" s="76"/>
      <c r="GF743" s="76"/>
      <c r="GG743" s="76"/>
      <c r="GH743" s="76"/>
      <c r="GI743" s="76"/>
      <c r="GJ743" s="76"/>
      <c r="GK743" s="76"/>
      <c r="GL743" s="76"/>
      <c r="GM743" s="76"/>
      <c r="GN743" s="76"/>
      <c r="GO743" s="76"/>
      <c r="GP743" s="76"/>
      <c r="GQ743" s="76"/>
      <c r="GR743" s="76"/>
      <c r="GS743" s="76"/>
      <c r="GT743" s="76"/>
      <c r="GU743" s="76"/>
      <c r="GV743" s="76"/>
      <c r="GW743" s="76"/>
      <c r="GX743" s="76"/>
      <c r="GY743" s="76"/>
      <c r="GZ743" s="76"/>
      <c r="HA743" s="76"/>
      <c r="HB743" s="76"/>
      <c r="HC743" s="76"/>
      <c r="HD743" s="76"/>
      <c r="HE743" s="76"/>
      <c r="HF743" s="76"/>
      <c r="HG743" s="76"/>
      <c r="HH743" s="76"/>
      <c r="HI743" s="76"/>
      <c r="HJ743" s="76"/>
      <c r="HK743" s="76"/>
      <c r="HL743" s="76"/>
      <c r="HM743" s="76"/>
      <c r="HN743" s="76"/>
      <c r="HO743" s="76"/>
      <c r="HP743" s="76"/>
      <c r="HQ743" s="76"/>
      <c r="HR743" s="76"/>
      <c r="HS743" s="76"/>
      <c r="HT743" s="76"/>
      <c r="HU743" s="76"/>
      <c r="HV743" s="76"/>
      <c r="HW743" s="76"/>
      <c r="HX743" s="76"/>
      <c r="HY743" s="76"/>
      <c r="HZ743" s="76"/>
      <c r="IA743" s="76"/>
      <c r="IB743" s="76"/>
      <c r="IC743" s="76"/>
      <c r="ID743" s="76"/>
      <c r="IE743" s="76"/>
      <c r="IF743" s="76"/>
      <c r="IG743" s="76"/>
      <c r="IH743" s="76"/>
      <c r="II743" s="76"/>
      <c r="IJ743" s="76"/>
      <c r="IK743" s="76"/>
    </row>
    <row r="744" spans="1:245" s="125" customForma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c r="AH744" s="19"/>
      <c r="AI744" s="19"/>
      <c r="AJ744" s="19"/>
      <c r="AK744" s="19"/>
      <c r="AL744" s="19"/>
      <c r="AM744" s="19"/>
      <c r="AN744" s="19"/>
      <c r="AO744" s="19"/>
      <c r="AP744" s="19"/>
      <c r="AQ744" s="19"/>
      <c r="AR744" s="8"/>
      <c r="AS744" s="19"/>
      <c r="AT744" s="19"/>
      <c r="AU744" s="19"/>
      <c r="AV744" s="19"/>
      <c r="AW744" s="19"/>
      <c r="AX744" s="19"/>
      <c r="AY744" s="19"/>
      <c r="AZ744" s="19"/>
      <c r="BA744" s="19"/>
      <c r="BB744" s="19"/>
      <c r="BC744" s="19"/>
      <c r="BG744" s="12"/>
      <c r="BH744" s="12"/>
      <c r="BI744" s="12"/>
      <c r="BJ744" s="12"/>
      <c r="BK744" s="12"/>
      <c r="BL744" s="12"/>
      <c r="BM744" s="12"/>
      <c r="BN744" s="12"/>
      <c r="BO744" s="12"/>
      <c r="BP744" s="12"/>
      <c r="BQ744" s="12"/>
      <c r="BR744" s="12"/>
      <c r="BS744" s="12"/>
      <c r="BV744" s="76"/>
      <c r="BW744" s="76"/>
      <c r="BX744" s="76"/>
      <c r="BY744" s="76"/>
      <c r="BZ744" s="76"/>
      <c r="CA744" s="76"/>
      <c r="CB744" s="76"/>
      <c r="CC744" s="76"/>
      <c r="CD744" s="76"/>
      <c r="CE744" s="76"/>
      <c r="CF744" s="76"/>
      <c r="CG744" s="76"/>
      <c r="CH744" s="76"/>
      <c r="CI744" s="76"/>
      <c r="CJ744" s="76"/>
      <c r="CK744" s="76"/>
      <c r="CL744" s="76"/>
      <c r="CM744" s="76"/>
      <c r="CN744" s="76"/>
      <c r="CO744" s="76"/>
      <c r="CP744" s="76"/>
      <c r="CQ744" s="76"/>
      <c r="CR744" s="76"/>
      <c r="CS744" s="76"/>
      <c r="CT744" s="76"/>
      <c r="CU744" s="76"/>
      <c r="CV744" s="76"/>
      <c r="CW744" s="76"/>
      <c r="CX744" s="76"/>
      <c r="CY744" s="76"/>
      <c r="CZ744" s="76"/>
      <c r="DA744" s="76"/>
      <c r="DB744" s="76"/>
      <c r="DC744" s="76"/>
      <c r="DD744" s="76"/>
      <c r="DE744" s="76"/>
      <c r="DF744" s="76"/>
      <c r="DG744" s="76"/>
      <c r="DH744" s="76"/>
      <c r="DI744" s="76"/>
      <c r="DJ744" s="76"/>
      <c r="DK744" s="76"/>
      <c r="DL744" s="76"/>
      <c r="DM744" s="76"/>
      <c r="DN744" s="76"/>
      <c r="DO744" s="76"/>
      <c r="DP744" s="76"/>
      <c r="DQ744" s="76"/>
      <c r="DR744" s="76"/>
      <c r="DS744" s="76"/>
      <c r="DT744" s="76"/>
      <c r="DU744" s="76"/>
      <c r="DV744" s="76"/>
      <c r="DW744" s="76"/>
      <c r="DX744" s="76"/>
      <c r="DY744" s="76"/>
      <c r="DZ744" s="76"/>
      <c r="EA744" s="76"/>
      <c r="EB744" s="76"/>
      <c r="EC744" s="76"/>
      <c r="ED744" s="76"/>
      <c r="EE744" s="76"/>
      <c r="EF744" s="76"/>
      <c r="EG744" s="76"/>
      <c r="EH744" s="76"/>
      <c r="EI744" s="76"/>
      <c r="EJ744" s="76"/>
      <c r="EK744" s="76"/>
      <c r="EL744" s="76"/>
      <c r="EM744" s="76"/>
      <c r="EN744" s="76"/>
      <c r="EO744" s="76"/>
      <c r="EP744" s="76"/>
      <c r="EQ744" s="76"/>
      <c r="ER744" s="76"/>
      <c r="ES744" s="76"/>
      <c r="ET744" s="76"/>
      <c r="EU744" s="76"/>
      <c r="EV744" s="76"/>
      <c r="EW744" s="76"/>
      <c r="EX744" s="76"/>
      <c r="EY744" s="76"/>
      <c r="EZ744" s="76"/>
      <c r="FA744" s="76"/>
      <c r="FB744" s="76"/>
      <c r="FC744" s="76"/>
      <c r="FD744" s="76"/>
      <c r="FE744" s="76"/>
      <c r="FF744" s="76"/>
      <c r="FG744" s="76"/>
      <c r="FH744" s="76"/>
      <c r="FI744" s="76"/>
      <c r="FJ744" s="76"/>
      <c r="FK744" s="76"/>
      <c r="FL744" s="76"/>
      <c r="FM744" s="76"/>
      <c r="FN744" s="76"/>
      <c r="FO744" s="76"/>
      <c r="FP744" s="76"/>
      <c r="FQ744" s="76"/>
      <c r="FR744" s="76"/>
      <c r="FS744" s="76"/>
      <c r="FT744" s="76"/>
      <c r="FU744" s="76"/>
      <c r="FV744" s="76"/>
      <c r="FW744" s="76"/>
      <c r="FX744" s="76"/>
      <c r="FY744" s="76"/>
      <c r="FZ744" s="76"/>
      <c r="GA744" s="76"/>
      <c r="GB744" s="76"/>
      <c r="GC744" s="76"/>
      <c r="GD744" s="76"/>
      <c r="GE744" s="76"/>
      <c r="GF744" s="76"/>
      <c r="GG744" s="76"/>
      <c r="GH744" s="76"/>
      <c r="GI744" s="76"/>
      <c r="GJ744" s="76"/>
      <c r="GK744" s="76"/>
      <c r="GL744" s="76"/>
      <c r="GM744" s="76"/>
      <c r="GN744" s="76"/>
      <c r="GO744" s="76"/>
      <c r="GP744" s="76"/>
      <c r="GQ744" s="76"/>
      <c r="GR744" s="76"/>
      <c r="GS744" s="76"/>
      <c r="GT744" s="76"/>
      <c r="GU744" s="76"/>
      <c r="GV744" s="76"/>
      <c r="GW744" s="76"/>
      <c r="GX744" s="76"/>
      <c r="GY744" s="76"/>
      <c r="GZ744" s="76"/>
      <c r="HA744" s="76"/>
      <c r="HB744" s="76"/>
      <c r="HC744" s="76"/>
      <c r="HD744" s="76"/>
      <c r="HE744" s="76"/>
      <c r="HF744" s="76"/>
      <c r="HG744" s="76"/>
      <c r="HH744" s="76"/>
      <c r="HI744" s="76"/>
      <c r="HJ744" s="76"/>
      <c r="HK744" s="76"/>
      <c r="HL744" s="76"/>
      <c r="HM744" s="76"/>
      <c r="HN744" s="76"/>
      <c r="HO744" s="76"/>
      <c r="HP744" s="76"/>
      <c r="HQ744" s="76"/>
      <c r="HR744" s="76"/>
      <c r="HS744" s="76"/>
      <c r="HT744" s="76"/>
      <c r="HU744" s="76"/>
      <c r="HV744" s="76"/>
      <c r="HW744" s="76"/>
      <c r="HX744" s="76"/>
      <c r="HY744" s="76"/>
      <c r="HZ744" s="76"/>
      <c r="IA744" s="76"/>
      <c r="IB744" s="76"/>
      <c r="IC744" s="76"/>
      <c r="ID744" s="76"/>
      <c r="IE744" s="76"/>
      <c r="IF744" s="76"/>
      <c r="IG744" s="76"/>
      <c r="IH744" s="76"/>
      <c r="II744" s="76"/>
      <c r="IJ744" s="76"/>
      <c r="IK744" s="76"/>
    </row>
    <row r="745" spans="1:245" s="125" customForma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18"/>
      <c r="AD745" s="437" t="s">
        <v>107</v>
      </c>
      <c r="AE745" s="206"/>
      <c r="AF745" s="405"/>
      <c r="AG745" s="118"/>
      <c r="AH745" s="118"/>
      <c r="AI745" s="118"/>
      <c r="AJ745" s="118"/>
      <c r="AK745" s="118"/>
      <c r="AL745" s="118"/>
      <c r="AM745" s="118"/>
      <c r="AN745" s="118"/>
      <c r="AO745" s="118"/>
      <c r="AP745" s="118"/>
      <c r="AQ745" s="118"/>
      <c r="AR745" s="118"/>
      <c r="AS745" s="118"/>
      <c r="AT745" s="19"/>
      <c r="AU745" s="19"/>
      <c r="AV745" s="19"/>
      <c r="AW745" s="19"/>
      <c r="AX745" s="19"/>
      <c r="AY745" s="19"/>
      <c r="AZ745" s="19"/>
      <c r="BA745" s="19"/>
      <c r="BB745" s="19"/>
      <c r="BC745" s="19"/>
      <c r="BG745" s="12"/>
      <c r="BH745" s="12"/>
      <c r="BI745" s="12"/>
      <c r="BJ745" s="12"/>
      <c r="BK745" s="12"/>
      <c r="BL745" s="12"/>
      <c r="BM745" s="12"/>
      <c r="BN745" s="12"/>
      <c r="BO745" s="12"/>
      <c r="BP745" s="12"/>
      <c r="BQ745" s="12"/>
      <c r="BR745" s="12"/>
      <c r="BS745" s="12"/>
      <c r="BV745" s="76"/>
      <c r="BW745" s="76"/>
      <c r="BX745" s="76"/>
      <c r="BY745" s="76"/>
      <c r="BZ745" s="76"/>
      <c r="CA745" s="76"/>
      <c r="CB745" s="76"/>
      <c r="CC745" s="76"/>
      <c r="CD745" s="76"/>
      <c r="CE745" s="76"/>
      <c r="CF745" s="76"/>
      <c r="CG745" s="76"/>
      <c r="CH745" s="76"/>
      <c r="CI745" s="76"/>
      <c r="CJ745" s="76"/>
      <c r="CK745" s="76"/>
      <c r="CL745" s="76"/>
      <c r="CM745" s="76"/>
      <c r="CN745" s="76"/>
      <c r="CO745" s="76"/>
      <c r="CP745" s="76"/>
      <c r="CQ745" s="76"/>
      <c r="CR745" s="76"/>
      <c r="CS745" s="76"/>
      <c r="CT745" s="76"/>
      <c r="CU745" s="76"/>
      <c r="CV745" s="76"/>
      <c r="CW745" s="76"/>
      <c r="CX745" s="76"/>
      <c r="CY745" s="76"/>
      <c r="CZ745" s="76"/>
      <c r="DA745" s="76"/>
      <c r="DB745" s="76"/>
      <c r="DC745" s="76"/>
      <c r="DD745" s="76"/>
      <c r="DE745" s="76"/>
      <c r="DF745" s="76"/>
      <c r="DG745" s="76"/>
      <c r="DH745" s="76"/>
      <c r="DI745" s="76"/>
      <c r="DJ745" s="76"/>
      <c r="DK745" s="76"/>
      <c r="DL745" s="76"/>
      <c r="DM745" s="76"/>
      <c r="DN745" s="76"/>
      <c r="DO745" s="76"/>
      <c r="DP745" s="76"/>
      <c r="DQ745" s="76"/>
      <c r="DR745" s="76"/>
      <c r="DS745" s="76"/>
      <c r="DT745" s="76"/>
      <c r="DU745" s="76"/>
      <c r="DV745" s="76"/>
      <c r="DW745" s="76"/>
      <c r="DX745" s="76"/>
      <c r="DY745" s="76"/>
      <c r="DZ745" s="76"/>
      <c r="EA745" s="76"/>
      <c r="EB745" s="76"/>
      <c r="EC745" s="76"/>
      <c r="ED745" s="76"/>
      <c r="EE745" s="76"/>
      <c r="EF745" s="76"/>
      <c r="EG745" s="76"/>
      <c r="EH745" s="76"/>
      <c r="EI745" s="76"/>
      <c r="EJ745" s="76"/>
      <c r="EK745" s="76"/>
      <c r="EL745" s="76"/>
      <c r="EM745" s="76"/>
      <c r="EN745" s="76"/>
      <c r="EO745" s="76"/>
      <c r="EP745" s="76"/>
      <c r="EQ745" s="76"/>
      <c r="ER745" s="76"/>
      <c r="ES745" s="76"/>
      <c r="ET745" s="76"/>
      <c r="EU745" s="76"/>
      <c r="EV745" s="76"/>
      <c r="EW745" s="76"/>
      <c r="EX745" s="76"/>
      <c r="EY745" s="76"/>
      <c r="EZ745" s="76"/>
      <c r="FA745" s="76"/>
      <c r="FB745" s="76"/>
      <c r="FC745" s="76"/>
      <c r="FD745" s="76"/>
      <c r="FE745" s="76"/>
      <c r="FF745" s="76"/>
      <c r="FG745" s="76"/>
      <c r="FH745" s="76"/>
      <c r="FI745" s="76"/>
      <c r="FJ745" s="76"/>
      <c r="FK745" s="76"/>
      <c r="FL745" s="76"/>
      <c r="FM745" s="76"/>
      <c r="FN745" s="76"/>
      <c r="FO745" s="76"/>
      <c r="FP745" s="76"/>
      <c r="FQ745" s="76"/>
      <c r="FR745" s="76"/>
      <c r="FS745" s="76"/>
      <c r="FT745" s="76"/>
      <c r="FU745" s="76"/>
      <c r="FV745" s="76"/>
      <c r="FW745" s="76"/>
      <c r="FX745" s="76"/>
      <c r="FY745" s="76"/>
      <c r="FZ745" s="76"/>
      <c r="GA745" s="76"/>
      <c r="GB745" s="76"/>
      <c r="GC745" s="76"/>
      <c r="GD745" s="76"/>
      <c r="GE745" s="76"/>
      <c r="GF745" s="76"/>
      <c r="GG745" s="76"/>
      <c r="GH745" s="76"/>
      <c r="GI745" s="76"/>
      <c r="GJ745" s="76"/>
      <c r="GK745" s="76"/>
      <c r="GL745" s="76"/>
      <c r="GM745" s="76"/>
      <c r="GN745" s="76"/>
      <c r="GO745" s="76"/>
      <c r="GP745" s="76"/>
      <c r="GQ745" s="76"/>
      <c r="GR745" s="76"/>
      <c r="GS745" s="76"/>
      <c r="GT745" s="76"/>
      <c r="GU745" s="76"/>
      <c r="GV745" s="76"/>
      <c r="GW745" s="76"/>
      <c r="GX745" s="76"/>
      <c r="GY745" s="76"/>
      <c r="GZ745" s="76"/>
      <c r="HA745" s="76"/>
      <c r="HB745" s="76"/>
      <c r="HC745" s="76"/>
      <c r="HD745" s="76"/>
      <c r="HE745" s="76"/>
      <c r="HF745" s="76"/>
      <c r="HG745" s="76"/>
      <c r="HH745" s="76"/>
      <c r="HI745" s="76"/>
      <c r="HJ745" s="76"/>
      <c r="HK745" s="76"/>
      <c r="HL745" s="76"/>
      <c r="HM745" s="76"/>
      <c r="HN745" s="76"/>
      <c r="HO745" s="76"/>
      <c r="HP745" s="76"/>
      <c r="HQ745" s="76"/>
      <c r="HR745" s="76"/>
      <c r="HS745" s="76"/>
      <c r="HT745" s="76"/>
      <c r="HU745" s="76"/>
      <c r="HV745" s="76"/>
      <c r="HW745" s="76"/>
      <c r="HX745" s="76"/>
      <c r="HY745" s="76"/>
      <c r="HZ745" s="76"/>
      <c r="IA745" s="76"/>
      <c r="IB745" s="76"/>
      <c r="IC745" s="76"/>
      <c r="ID745" s="76"/>
      <c r="IE745" s="76"/>
      <c r="IF745" s="76"/>
      <c r="IG745" s="76"/>
      <c r="IH745" s="76"/>
      <c r="II745" s="76"/>
      <c r="IJ745" s="76"/>
      <c r="IK745" s="76"/>
    </row>
    <row r="746" spans="1:245" s="125" customForma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18"/>
      <c r="AD746" s="403">
        <v>0</v>
      </c>
      <c r="AE746" s="438">
        <v>1</v>
      </c>
      <c r="AF746" s="438">
        <v>2</v>
      </c>
      <c r="AG746" s="438">
        <v>3</v>
      </c>
      <c r="AH746" s="438">
        <v>4</v>
      </c>
      <c r="AI746" s="438">
        <v>5</v>
      </c>
      <c r="AJ746" s="438">
        <v>6</v>
      </c>
      <c r="AK746" s="438">
        <v>7</v>
      </c>
      <c r="AL746" s="438">
        <v>8</v>
      </c>
      <c r="AM746" s="438">
        <v>9</v>
      </c>
      <c r="AN746" s="438">
        <v>10</v>
      </c>
      <c r="AO746" s="438">
        <v>11</v>
      </c>
      <c r="AP746" s="438">
        <v>12</v>
      </c>
      <c r="AQ746" s="438">
        <v>13</v>
      </c>
      <c r="AR746" s="438">
        <v>14</v>
      </c>
      <c r="AS746" s="439">
        <v>15</v>
      </c>
      <c r="AT746" s="439">
        <v>16</v>
      </c>
      <c r="AU746" s="439">
        <v>17</v>
      </c>
      <c r="AV746" s="439">
        <v>18</v>
      </c>
      <c r="AW746" s="439">
        <v>19</v>
      </c>
      <c r="AX746" s="439">
        <v>20</v>
      </c>
      <c r="AY746" s="19"/>
      <c r="AZ746" s="19"/>
      <c r="BA746" s="19"/>
      <c r="BB746" s="19"/>
      <c r="BC746" s="19"/>
      <c r="BG746" s="12"/>
      <c r="BH746" s="12"/>
      <c r="BI746" s="12"/>
      <c r="BJ746" s="12"/>
      <c r="BK746" s="12"/>
      <c r="BL746" s="12"/>
      <c r="BM746" s="12"/>
      <c r="BN746" s="12"/>
      <c r="BO746" s="12"/>
      <c r="BP746" s="12"/>
      <c r="BQ746" s="12"/>
      <c r="BR746" s="12"/>
      <c r="BS746" s="12"/>
      <c r="BV746" s="76"/>
      <c r="BW746" s="76"/>
      <c r="BX746" s="76"/>
      <c r="BY746" s="76"/>
      <c r="BZ746" s="76"/>
      <c r="CA746" s="76"/>
      <c r="CB746" s="76"/>
      <c r="CC746" s="76"/>
      <c r="CD746" s="76"/>
      <c r="CE746" s="76"/>
      <c r="CF746" s="76"/>
      <c r="CG746" s="76"/>
      <c r="CH746" s="76"/>
      <c r="CI746" s="76"/>
      <c r="CJ746" s="76"/>
      <c r="CK746" s="76"/>
      <c r="CL746" s="76"/>
      <c r="CM746" s="76"/>
      <c r="CN746" s="76"/>
      <c r="CO746" s="76"/>
      <c r="CP746" s="76"/>
      <c r="CQ746" s="76"/>
      <c r="CR746" s="76"/>
      <c r="CS746" s="76"/>
      <c r="CT746" s="76"/>
      <c r="CU746" s="76"/>
      <c r="CV746" s="76"/>
      <c r="CW746" s="76"/>
      <c r="CX746" s="76"/>
      <c r="CY746" s="76"/>
      <c r="CZ746" s="76"/>
      <c r="DA746" s="76"/>
      <c r="DB746" s="76"/>
      <c r="DC746" s="76"/>
      <c r="DD746" s="76"/>
      <c r="DE746" s="76"/>
      <c r="DF746" s="76"/>
      <c r="DG746" s="76"/>
      <c r="DH746" s="76"/>
      <c r="DI746" s="76"/>
      <c r="DJ746" s="76"/>
      <c r="DK746" s="76"/>
      <c r="DL746" s="76"/>
      <c r="DM746" s="76"/>
      <c r="DN746" s="76"/>
      <c r="DO746" s="76"/>
      <c r="DP746" s="76"/>
      <c r="DQ746" s="76"/>
      <c r="DR746" s="76"/>
      <c r="DS746" s="76"/>
      <c r="DT746" s="76"/>
      <c r="DU746" s="76"/>
      <c r="DV746" s="76"/>
      <c r="DW746" s="76"/>
      <c r="DX746" s="76"/>
      <c r="DY746" s="76"/>
      <c r="DZ746" s="76"/>
      <c r="EA746" s="76"/>
      <c r="EB746" s="76"/>
      <c r="EC746" s="76"/>
      <c r="ED746" s="76"/>
      <c r="EE746" s="76"/>
      <c r="EF746" s="76"/>
      <c r="EG746" s="76"/>
      <c r="EH746" s="76"/>
      <c r="EI746" s="76"/>
      <c r="EJ746" s="76"/>
      <c r="EK746" s="76"/>
      <c r="EL746" s="76"/>
      <c r="EM746" s="76"/>
      <c r="EN746" s="76"/>
      <c r="EO746" s="76"/>
      <c r="EP746" s="76"/>
      <c r="EQ746" s="76"/>
      <c r="ER746" s="76"/>
      <c r="ES746" s="76"/>
      <c r="ET746" s="76"/>
      <c r="EU746" s="76"/>
      <c r="EV746" s="76"/>
      <c r="EW746" s="76"/>
      <c r="EX746" s="76"/>
      <c r="EY746" s="76"/>
      <c r="EZ746" s="76"/>
      <c r="FA746" s="76"/>
      <c r="FB746" s="76"/>
      <c r="FC746" s="76"/>
      <c r="FD746" s="76"/>
      <c r="FE746" s="76"/>
      <c r="FF746" s="76"/>
      <c r="FG746" s="76"/>
      <c r="FH746" s="76"/>
      <c r="FI746" s="76"/>
      <c r="FJ746" s="76"/>
      <c r="FK746" s="76"/>
      <c r="FL746" s="76"/>
      <c r="FM746" s="76"/>
      <c r="FN746" s="76"/>
      <c r="FO746" s="76"/>
      <c r="FP746" s="76"/>
      <c r="FQ746" s="76"/>
      <c r="FR746" s="76"/>
      <c r="FS746" s="76"/>
      <c r="FT746" s="76"/>
      <c r="FU746" s="76"/>
      <c r="FV746" s="76"/>
      <c r="FW746" s="76"/>
      <c r="FX746" s="76"/>
      <c r="FY746" s="76"/>
      <c r="FZ746" s="76"/>
      <c r="GA746" s="76"/>
      <c r="GB746" s="76"/>
      <c r="GC746" s="76"/>
      <c r="GD746" s="76"/>
      <c r="GE746" s="76"/>
      <c r="GF746" s="76"/>
      <c r="GG746" s="76"/>
      <c r="GH746" s="76"/>
      <c r="GI746" s="76"/>
      <c r="GJ746" s="76"/>
      <c r="GK746" s="76"/>
      <c r="GL746" s="76"/>
      <c r="GM746" s="76"/>
      <c r="GN746" s="76"/>
      <c r="GO746" s="76"/>
      <c r="GP746" s="76"/>
      <c r="GQ746" s="76"/>
      <c r="GR746" s="76"/>
      <c r="GS746" s="76"/>
      <c r="GT746" s="76"/>
      <c r="GU746" s="76"/>
      <c r="GV746" s="76"/>
      <c r="GW746" s="76"/>
      <c r="GX746" s="76"/>
      <c r="GY746" s="76"/>
      <c r="GZ746" s="76"/>
      <c r="HA746" s="76"/>
      <c r="HB746" s="76"/>
      <c r="HC746" s="76"/>
      <c r="HD746" s="76"/>
      <c r="HE746" s="76"/>
      <c r="HF746" s="76"/>
      <c r="HG746" s="76"/>
      <c r="HH746" s="76"/>
      <c r="HI746" s="76"/>
      <c r="HJ746" s="76"/>
      <c r="HK746" s="76"/>
      <c r="HL746" s="76"/>
      <c r="HM746" s="76"/>
      <c r="HN746" s="76"/>
      <c r="HO746" s="76"/>
      <c r="HP746" s="76"/>
      <c r="HQ746" s="76"/>
      <c r="HR746" s="76"/>
      <c r="HS746" s="76"/>
      <c r="HT746" s="76"/>
      <c r="HU746" s="76"/>
      <c r="HV746" s="76"/>
      <c r="HW746" s="76"/>
      <c r="HX746" s="76"/>
      <c r="HY746" s="76"/>
      <c r="HZ746" s="76"/>
      <c r="IA746" s="76"/>
      <c r="IB746" s="76"/>
      <c r="IC746" s="76"/>
      <c r="ID746" s="76"/>
      <c r="IE746" s="76"/>
      <c r="IF746" s="76"/>
      <c r="IG746" s="76"/>
      <c r="IH746" s="76"/>
      <c r="II746" s="76"/>
      <c r="IJ746" s="76"/>
      <c r="IK746" s="76"/>
    </row>
    <row r="747" spans="1:245" s="125" customForma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236" t="str">
        <f>$G$101</f>
        <v>MODAL</v>
      </c>
      <c r="AD747" s="441"/>
      <c r="AE747" s="441"/>
      <c r="AF747" s="441"/>
      <c r="AG747" s="441"/>
      <c r="AH747" s="441"/>
      <c r="AI747" s="441"/>
      <c r="AJ747" s="441"/>
      <c r="AK747" s="441"/>
      <c r="AL747" s="441"/>
      <c r="AM747" s="441"/>
      <c r="AN747" s="441"/>
      <c r="AO747" s="441"/>
      <c r="AP747" s="441"/>
      <c r="AQ747" s="441"/>
      <c r="AR747" s="441"/>
      <c r="AS747" s="441"/>
      <c r="AT747" s="19"/>
      <c r="AU747" s="19"/>
      <c r="AV747" s="19"/>
      <c r="AW747" s="19"/>
      <c r="AX747" s="19"/>
      <c r="AY747" s="19"/>
      <c r="AZ747" s="19"/>
      <c r="BA747" s="19"/>
      <c r="BB747" s="19"/>
      <c r="BC747" s="19"/>
      <c r="BG747" s="12"/>
      <c r="BH747" s="12"/>
      <c r="BI747" s="12"/>
      <c r="BJ747" s="12"/>
      <c r="BK747" s="12"/>
      <c r="BL747" s="12"/>
      <c r="BM747" s="12"/>
      <c r="BN747" s="12"/>
      <c r="BO747" s="12"/>
      <c r="BP747" s="12"/>
      <c r="BQ747" s="12"/>
      <c r="BR747" s="12"/>
      <c r="BS747" s="12"/>
      <c r="BV747" s="76"/>
      <c r="BW747" s="76"/>
      <c r="BX747" s="76"/>
      <c r="BY747" s="76"/>
      <c r="BZ747" s="76"/>
      <c r="CA747" s="76"/>
      <c r="CB747" s="76"/>
      <c r="CC747" s="76"/>
      <c r="CD747" s="76"/>
      <c r="CE747" s="76"/>
      <c r="CF747" s="76"/>
      <c r="CG747" s="76"/>
      <c r="CH747" s="76"/>
      <c r="CI747" s="76"/>
      <c r="CJ747" s="76"/>
      <c r="CK747" s="76"/>
      <c r="CL747" s="76"/>
      <c r="CM747" s="76"/>
      <c r="CN747" s="76"/>
      <c r="CO747" s="76"/>
      <c r="CP747" s="76"/>
      <c r="CQ747" s="76"/>
      <c r="CR747" s="76"/>
      <c r="CS747" s="76"/>
      <c r="CT747" s="76"/>
      <c r="CU747" s="76"/>
      <c r="CV747" s="76"/>
      <c r="CW747" s="76"/>
      <c r="CX747" s="76"/>
      <c r="CY747" s="76"/>
      <c r="CZ747" s="76"/>
      <c r="DA747" s="76"/>
      <c r="DB747" s="76"/>
      <c r="DC747" s="76"/>
      <c r="DD747" s="76"/>
      <c r="DE747" s="76"/>
      <c r="DF747" s="76"/>
      <c r="DG747" s="76"/>
      <c r="DH747" s="76"/>
      <c r="DI747" s="76"/>
      <c r="DJ747" s="76"/>
      <c r="DK747" s="76"/>
      <c r="DL747" s="76"/>
      <c r="DM747" s="76"/>
      <c r="DN747" s="76"/>
      <c r="DO747" s="76"/>
      <c r="DP747" s="76"/>
      <c r="DQ747" s="76"/>
      <c r="DR747" s="76"/>
      <c r="DS747" s="76"/>
      <c r="DT747" s="76"/>
      <c r="DU747" s="76"/>
      <c r="DV747" s="76"/>
      <c r="DW747" s="76"/>
      <c r="DX747" s="76"/>
      <c r="DY747" s="76"/>
      <c r="DZ747" s="76"/>
      <c r="EA747" s="76"/>
      <c r="EB747" s="76"/>
      <c r="EC747" s="76"/>
      <c r="ED747" s="76"/>
      <c r="EE747" s="76"/>
      <c r="EF747" s="76"/>
      <c r="EG747" s="76"/>
      <c r="EH747" s="76"/>
      <c r="EI747" s="76"/>
      <c r="EJ747" s="76"/>
      <c r="EK747" s="76"/>
      <c r="EL747" s="76"/>
      <c r="EM747" s="76"/>
      <c r="EN747" s="76"/>
      <c r="EO747" s="76"/>
      <c r="EP747" s="76"/>
      <c r="EQ747" s="76"/>
      <c r="ER747" s="76"/>
      <c r="ES747" s="76"/>
      <c r="ET747" s="76"/>
      <c r="EU747" s="76"/>
      <c r="EV747" s="76"/>
      <c r="EW747" s="76"/>
      <c r="EX747" s="76"/>
      <c r="EY747" s="76"/>
      <c r="EZ747" s="76"/>
      <c r="FA747" s="76"/>
      <c r="FB747" s="76"/>
      <c r="FC747" s="76"/>
      <c r="FD747" s="76"/>
      <c r="FE747" s="76"/>
      <c r="FF747" s="76"/>
      <c r="FG747" s="76"/>
      <c r="FH747" s="76"/>
      <c r="FI747" s="76"/>
      <c r="FJ747" s="76"/>
      <c r="FK747" s="76"/>
      <c r="FL747" s="76"/>
      <c r="FM747" s="76"/>
      <c r="FN747" s="76"/>
      <c r="FO747" s="76"/>
      <c r="FP747" s="76"/>
      <c r="FQ747" s="76"/>
      <c r="FR747" s="76"/>
      <c r="FS747" s="76"/>
      <c r="FT747" s="76"/>
      <c r="FU747" s="76"/>
      <c r="FV747" s="76"/>
      <c r="FW747" s="76"/>
      <c r="FX747" s="76"/>
      <c r="FY747" s="76"/>
      <c r="FZ747" s="76"/>
      <c r="GA747" s="76"/>
      <c r="GB747" s="76"/>
      <c r="GC747" s="76"/>
      <c r="GD747" s="76"/>
      <c r="GE747" s="76"/>
      <c r="GF747" s="76"/>
      <c r="GG747" s="76"/>
      <c r="GH747" s="76"/>
      <c r="GI747" s="76"/>
      <c r="GJ747" s="76"/>
      <c r="GK747" s="76"/>
      <c r="GL747" s="76"/>
      <c r="GM747" s="76"/>
      <c r="GN747" s="76"/>
      <c r="GO747" s="76"/>
      <c r="GP747" s="76"/>
      <c r="GQ747" s="76"/>
      <c r="GR747" s="76"/>
      <c r="GS747" s="76"/>
      <c r="GT747" s="76"/>
      <c r="GU747" s="76"/>
      <c r="GV747" s="76"/>
      <c r="GW747" s="76"/>
      <c r="GX747" s="76"/>
      <c r="GY747" s="76"/>
      <c r="GZ747" s="76"/>
      <c r="HA747" s="76"/>
      <c r="HB747" s="76"/>
      <c r="HC747" s="76"/>
      <c r="HD747" s="76"/>
      <c r="HE747" s="76"/>
      <c r="HF747" s="76"/>
      <c r="HG747" s="76"/>
      <c r="HH747" s="76"/>
      <c r="HI747" s="76"/>
      <c r="HJ747" s="76"/>
      <c r="HK747" s="76"/>
      <c r="HL747" s="76"/>
      <c r="HM747" s="76"/>
      <c r="HN747" s="76"/>
      <c r="HO747" s="76"/>
      <c r="HP747" s="76"/>
      <c r="HQ747" s="76"/>
      <c r="HR747" s="76"/>
      <c r="HS747" s="76"/>
      <c r="HT747" s="76"/>
      <c r="HU747" s="76"/>
      <c r="HV747" s="76"/>
      <c r="HW747" s="76"/>
      <c r="HX747" s="76"/>
      <c r="HY747" s="76"/>
      <c r="HZ747" s="76"/>
      <c r="IA747" s="76"/>
      <c r="IB747" s="76"/>
      <c r="IC747" s="76"/>
      <c r="ID747" s="76"/>
      <c r="IE747" s="76"/>
      <c r="IF747" s="76"/>
      <c r="IG747" s="76"/>
      <c r="IH747" s="76"/>
      <c r="II747" s="76"/>
      <c r="IJ747" s="76"/>
      <c r="IK747" s="76"/>
    </row>
    <row r="748" spans="1:245" s="125" customForma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235" t="str">
        <f>$G$102</f>
        <v>(R1-R5)</v>
      </c>
      <c r="AD748" s="403">
        <v>-7</v>
      </c>
      <c r="AE748" s="438">
        <v>-6</v>
      </c>
      <c r="AF748" s="438">
        <v>-5</v>
      </c>
      <c r="AG748" s="438">
        <v>-4</v>
      </c>
      <c r="AH748" s="438">
        <v>-3</v>
      </c>
      <c r="AI748" s="438">
        <v>-2</v>
      </c>
      <c r="AJ748" s="438">
        <v>-1</v>
      </c>
      <c r="AK748" s="438">
        <v>0</v>
      </c>
      <c r="AL748" s="438">
        <v>1</v>
      </c>
      <c r="AM748" s="438">
        <v>2</v>
      </c>
      <c r="AN748" s="438">
        <v>3</v>
      </c>
      <c r="AO748" s="438">
        <v>4</v>
      </c>
      <c r="AP748" s="438">
        <v>5</v>
      </c>
      <c r="AQ748" s="438">
        <v>6</v>
      </c>
      <c r="AR748" s="442">
        <v>7</v>
      </c>
      <c r="AS748" s="439">
        <v>8</v>
      </c>
      <c r="AT748" s="19"/>
      <c r="AU748" s="19"/>
      <c r="AV748" s="19"/>
      <c r="AW748" s="19"/>
      <c r="AX748" s="19"/>
      <c r="AY748" s="19"/>
      <c r="AZ748" s="19"/>
      <c r="BA748" s="19"/>
      <c r="BB748" s="19"/>
      <c r="BC748" s="19"/>
      <c r="BG748" s="12"/>
      <c r="BH748" s="12"/>
      <c r="BI748" s="12"/>
      <c r="BJ748" s="12"/>
      <c r="BK748" s="12"/>
      <c r="BL748" s="12"/>
      <c r="BM748" s="12"/>
      <c r="BN748" s="12"/>
      <c r="BO748" s="12"/>
      <c r="BP748" s="12"/>
      <c r="BQ748" s="12"/>
      <c r="BR748" s="12"/>
      <c r="BS748" s="12"/>
      <c r="BV748" s="76"/>
      <c r="BW748" s="76"/>
      <c r="BX748" s="76"/>
      <c r="BY748" s="76"/>
      <c r="BZ748" s="76"/>
      <c r="CA748" s="76"/>
      <c r="CB748" s="76"/>
      <c r="CC748" s="76"/>
      <c r="CD748" s="76"/>
      <c r="CE748" s="76"/>
      <c r="CF748" s="76"/>
      <c r="CG748" s="76"/>
      <c r="CH748" s="76"/>
      <c r="CI748" s="76"/>
      <c r="CJ748" s="76"/>
      <c r="CK748" s="76"/>
      <c r="CL748" s="76"/>
      <c r="CM748" s="76"/>
      <c r="CN748" s="76"/>
      <c r="CO748" s="76"/>
      <c r="CP748" s="76"/>
      <c r="CQ748" s="76"/>
      <c r="CR748" s="76"/>
      <c r="CS748" s="76"/>
      <c r="CT748" s="76"/>
      <c r="CU748" s="76"/>
      <c r="CV748" s="76"/>
      <c r="CW748" s="76"/>
      <c r="CX748" s="76"/>
      <c r="CY748" s="76"/>
      <c r="CZ748" s="76"/>
      <c r="DA748" s="76"/>
      <c r="DB748" s="76"/>
      <c r="DC748" s="76"/>
      <c r="DD748" s="76"/>
      <c r="DE748" s="76"/>
      <c r="DF748" s="76"/>
      <c r="DG748" s="76"/>
      <c r="DH748" s="76"/>
      <c r="DI748" s="76"/>
      <c r="DJ748" s="76"/>
      <c r="DK748" s="76"/>
      <c r="DL748" s="76"/>
      <c r="DM748" s="76"/>
      <c r="DN748" s="76"/>
      <c r="DO748" s="76"/>
      <c r="DP748" s="76"/>
      <c r="DQ748" s="76"/>
      <c r="DR748" s="76"/>
      <c r="DS748" s="76"/>
      <c r="DT748" s="76"/>
      <c r="DU748" s="76"/>
      <c r="DV748" s="76"/>
      <c r="DW748" s="76"/>
      <c r="DX748" s="76"/>
      <c r="DY748" s="76"/>
      <c r="DZ748" s="76"/>
      <c r="EA748" s="76"/>
      <c r="EB748" s="76"/>
      <c r="EC748" s="76"/>
      <c r="ED748" s="76"/>
      <c r="EE748" s="76"/>
      <c r="EF748" s="76"/>
      <c r="EG748" s="76"/>
      <c r="EH748" s="76"/>
      <c r="EI748" s="76"/>
      <c r="EJ748" s="76"/>
      <c r="EK748" s="76"/>
      <c r="EL748" s="76"/>
      <c r="EM748" s="76"/>
      <c r="EN748" s="76"/>
      <c r="EO748" s="76"/>
      <c r="EP748" s="76"/>
      <c r="EQ748" s="76"/>
      <c r="ER748" s="76"/>
      <c r="ES748" s="76"/>
      <c r="ET748" s="76"/>
      <c r="EU748" s="76"/>
      <c r="EV748" s="76"/>
      <c r="EW748" s="76"/>
      <c r="EX748" s="76"/>
      <c r="EY748" s="76"/>
      <c r="EZ748" s="76"/>
      <c r="FA748" s="76"/>
      <c r="FB748" s="76"/>
      <c r="FC748" s="76"/>
      <c r="FD748" s="76"/>
      <c r="FE748" s="76"/>
      <c r="FF748" s="76"/>
      <c r="FG748" s="76"/>
      <c r="FH748" s="76"/>
      <c r="FI748" s="76"/>
      <c r="FJ748" s="76"/>
      <c r="FK748" s="76"/>
      <c r="FL748" s="76"/>
      <c r="FM748" s="76"/>
      <c r="FN748" s="76"/>
      <c r="FO748" s="76"/>
      <c r="FP748" s="76"/>
      <c r="FQ748" s="76"/>
      <c r="FR748" s="76"/>
      <c r="FS748" s="76"/>
      <c r="FT748" s="76"/>
      <c r="FU748" s="76"/>
      <c r="FV748" s="76"/>
      <c r="FW748" s="76"/>
      <c r="FX748" s="76"/>
      <c r="FY748" s="76"/>
      <c r="FZ748" s="76"/>
      <c r="GA748" s="76"/>
      <c r="GB748" s="76"/>
      <c r="GC748" s="76"/>
      <c r="GD748" s="76"/>
      <c r="GE748" s="76"/>
      <c r="GF748" s="76"/>
      <c r="GG748" s="76"/>
      <c r="GH748" s="76"/>
      <c r="GI748" s="76"/>
      <c r="GJ748" s="76"/>
      <c r="GK748" s="76"/>
      <c r="GL748" s="76"/>
      <c r="GM748" s="76"/>
      <c r="GN748" s="76"/>
      <c r="GO748" s="76"/>
      <c r="GP748" s="76"/>
      <c r="GQ748" s="76"/>
      <c r="GR748" s="76"/>
      <c r="GS748" s="76"/>
      <c r="GT748" s="76"/>
      <c r="GU748" s="76"/>
      <c r="GV748" s="76"/>
      <c r="GW748" s="76"/>
      <c r="GX748" s="76"/>
      <c r="GY748" s="76"/>
      <c r="GZ748" s="76"/>
      <c r="HA748" s="76"/>
      <c r="HB748" s="76"/>
      <c r="HC748" s="76"/>
      <c r="HD748" s="76"/>
      <c r="HE748" s="76"/>
      <c r="HF748" s="76"/>
      <c r="HG748" s="76"/>
      <c r="HH748" s="76"/>
      <c r="HI748" s="76"/>
      <c r="HJ748" s="76"/>
      <c r="HK748" s="76"/>
      <c r="HL748" s="76"/>
      <c r="HM748" s="76"/>
      <c r="HN748" s="76"/>
      <c r="HO748" s="76"/>
      <c r="HP748" s="76"/>
      <c r="HQ748" s="76"/>
      <c r="HR748" s="76"/>
      <c r="HS748" s="76"/>
      <c r="HT748" s="76"/>
      <c r="HU748" s="76"/>
      <c r="HV748" s="76"/>
      <c r="HW748" s="76"/>
      <c r="HX748" s="76"/>
      <c r="HY748" s="76"/>
      <c r="HZ748" s="76"/>
      <c r="IA748" s="76"/>
      <c r="IB748" s="76"/>
      <c r="IC748" s="76"/>
      <c r="ID748" s="76"/>
      <c r="IE748" s="76"/>
      <c r="IF748" s="76"/>
      <c r="IG748" s="76"/>
      <c r="IH748" s="76"/>
      <c r="II748" s="76"/>
      <c r="IJ748" s="76"/>
      <c r="IK748" s="76"/>
    </row>
    <row r="749" spans="1:245" s="125" customForma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443">
        <v>0</v>
      </c>
      <c r="AD749" s="444"/>
      <c r="AE749" s="445"/>
      <c r="AF749" s="445"/>
      <c r="AG749" s="445"/>
      <c r="AH749" s="445"/>
      <c r="AI749" s="445"/>
      <c r="AJ749" s="445"/>
      <c r="AK749" s="446" t="str">
        <f t="array" ref="AK749">IF($R103="-","-",COUNT(IF($R$5:$R$84=$AC749,IF($H$5:$Q$84=AD$746,$H$5:$Q$84,"-"),"-"))/$R103)</f>
        <v>-</v>
      </c>
      <c r="AL749" s="447" t="str">
        <f t="array" ref="AL749">IF($R103="-","-",COUNT(IF($R$5:$R$84=$AC749,IF($H$5:$Q$84=AE$746,$H$5:$Q$84,"-"),"-"))/$R103)</f>
        <v>-</v>
      </c>
      <c r="AM749" s="447" t="str">
        <f t="array" ref="AM749">IF($R103="-","-",COUNT(IF($R$5:$R$84=$AC749,IF($H$5:$Q$84=AF$746,$H$5:$Q$84,"-"),"-"))/$R103)</f>
        <v>-</v>
      </c>
      <c r="AN749" s="447" t="str">
        <f t="array" ref="AN749">IF($R103="-","-",COUNT(IF($R$5:$R$84=$AC749,IF($H$5:$Q$84=AG$746,$H$5:$Q$84,"-"),"-"))/$R103)</f>
        <v>-</v>
      </c>
      <c r="AO749" s="447" t="str">
        <f t="array" ref="AO749">IF($R103="-","-",COUNT(IF($R$5:$R$84=$AC749,IF($H$5:$Q$84=AH$746,$H$5:$Q$84,"-"),"-"))/$R103)</f>
        <v>-</v>
      </c>
      <c r="AP749" s="447" t="str">
        <f t="array" ref="AP749">IF($R103="-","-",COUNT(IF($R$5:$R$84=$AC749,IF($H$5:$Q$84=AI$746,$H$5:$Q$84,"-"),"-"))/$R103)</f>
        <v>-</v>
      </c>
      <c r="AQ749" s="447" t="str">
        <f t="array" ref="AQ749">IF($R103="-","-",COUNT(IF($R$5:$R$84=$AC749,IF($H$5:$Q$84=AJ$746,$H$5:$Q$84,"-"),"-"))/$R103)</f>
        <v>-</v>
      </c>
      <c r="AR749" s="447" t="str">
        <f t="array" ref="AR749">IF($R103="-","-",COUNT(IF($R$5:$R$84=$AC749,IF($H$5:$Q$84=AK$746,$H$5:$Q$84,"-"),"-"))/$R103)</f>
        <v>-</v>
      </c>
      <c r="AS749" s="447" t="str">
        <f t="array" ref="AS749">IF($R103="-","-",COUNT(IF($R$5:$R$84=$AC749,IF($H$5:$Q$84=AL$746,$H$5:$Q$84,"-"),"-"))/$R103)</f>
        <v>-</v>
      </c>
      <c r="AT749" s="448" t="str">
        <f t="shared" ref="AT749:AT764" si="65">IF(SUM(AD749:AS749)=0,"-",SUM(AD749:AS749))</f>
        <v>-</v>
      </c>
      <c r="AU749" s="19"/>
      <c r="AV749" s="19"/>
      <c r="AW749" s="19"/>
      <c r="AX749" s="19"/>
      <c r="AY749" s="19"/>
      <c r="AZ749" s="19"/>
      <c r="BA749" s="19"/>
      <c r="BB749" s="19"/>
      <c r="BC749" s="19"/>
      <c r="BG749" s="12"/>
      <c r="BH749" s="12"/>
      <c r="BI749" s="12"/>
      <c r="BJ749" s="12"/>
      <c r="BK749" s="12"/>
      <c r="BL749" s="12"/>
      <c r="BM749" s="12"/>
      <c r="BN749" s="12"/>
      <c r="BO749" s="12"/>
      <c r="BP749" s="12"/>
      <c r="BQ749" s="12"/>
      <c r="BR749" s="12"/>
      <c r="BS749" s="12"/>
      <c r="BV749" s="76"/>
      <c r="BW749" s="76"/>
      <c r="BX749" s="76"/>
      <c r="BY749" s="76"/>
      <c r="BZ749" s="76"/>
      <c r="CA749" s="76"/>
      <c r="CB749" s="76"/>
      <c r="CC749" s="76"/>
      <c r="CD749" s="76"/>
      <c r="CE749" s="76"/>
      <c r="CF749" s="76"/>
      <c r="CG749" s="76"/>
      <c r="CH749" s="76"/>
      <c r="CI749" s="76"/>
      <c r="CJ749" s="76"/>
      <c r="CK749" s="76"/>
      <c r="CL749" s="76"/>
      <c r="CM749" s="76"/>
      <c r="CN749" s="76"/>
      <c r="CO749" s="76"/>
      <c r="CP749" s="76"/>
      <c r="CQ749" s="76"/>
      <c r="CR749" s="76"/>
      <c r="CS749" s="76"/>
      <c r="CT749" s="76"/>
      <c r="CU749" s="76"/>
      <c r="CV749" s="76"/>
      <c r="CW749" s="76"/>
      <c r="CX749" s="76"/>
      <c r="CY749" s="76"/>
      <c r="CZ749" s="76"/>
      <c r="DA749" s="76"/>
      <c r="DB749" s="76"/>
      <c r="DC749" s="76"/>
      <c r="DD749" s="76"/>
      <c r="DE749" s="76"/>
      <c r="DF749" s="76"/>
      <c r="DG749" s="76"/>
      <c r="DH749" s="76"/>
      <c r="DI749" s="76"/>
      <c r="DJ749" s="76"/>
      <c r="DK749" s="76"/>
      <c r="DL749" s="76"/>
      <c r="DM749" s="76"/>
      <c r="DN749" s="76"/>
      <c r="DO749" s="76"/>
      <c r="DP749" s="76"/>
      <c r="DQ749" s="76"/>
      <c r="DR749" s="76"/>
      <c r="DS749" s="76"/>
      <c r="DT749" s="76"/>
      <c r="DU749" s="76"/>
      <c r="DV749" s="76"/>
      <c r="DW749" s="76"/>
      <c r="DX749" s="76"/>
      <c r="DY749" s="76"/>
      <c r="DZ749" s="76"/>
      <c r="EA749" s="76"/>
      <c r="EB749" s="76"/>
      <c r="EC749" s="76"/>
      <c r="ED749" s="76"/>
      <c r="EE749" s="76"/>
      <c r="EF749" s="76"/>
      <c r="EG749" s="76"/>
      <c r="EH749" s="76"/>
      <c r="EI749" s="76"/>
      <c r="EJ749" s="76"/>
      <c r="EK749" s="76"/>
      <c r="EL749" s="76"/>
      <c r="EM749" s="76"/>
      <c r="EN749" s="76"/>
      <c r="EO749" s="76"/>
      <c r="EP749" s="76"/>
      <c r="EQ749" s="76"/>
      <c r="ER749" s="76"/>
      <c r="ES749" s="76"/>
      <c r="ET749" s="76"/>
      <c r="EU749" s="76"/>
      <c r="EV749" s="76"/>
      <c r="EW749" s="76"/>
      <c r="EX749" s="76"/>
      <c r="EY749" s="76"/>
      <c r="EZ749" s="76"/>
      <c r="FA749" s="76"/>
      <c r="FB749" s="76"/>
      <c r="FC749" s="76"/>
      <c r="FD749" s="76"/>
      <c r="FE749" s="76"/>
      <c r="FF749" s="76"/>
      <c r="FG749" s="76"/>
      <c r="FH749" s="76"/>
      <c r="FI749" s="76"/>
      <c r="FJ749" s="76"/>
      <c r="FK749" s="76"/>
      <c r="FL749" s="76"/>
      <c r="FM749" s="76"/>
      <c r="FN749" s="76"/>
      <c r="FO749" s="76"/>
      <c r="FP749" s="76"/>
      <c r="FQ749" s="76"/>
      <c r="FR749" s="76"/>
      <c r="FS749" s="76"/>
      <c r="FT749" s="76"/>
      <c r="FU749" s="76"/>
      <c r="FV749" s="76"/>
      <c r="FW749" s="76"/>
      <c r="FX749" s="76"/>
      <c r="FY749" s="76"/>
      <c r="FZ749" s="76"/>
      <c r="GA749" s="76"/>
      <c r="GB749" s="76"/>
      <c r="GC749" s="76"/>
      <c r="GD749" s="76"/>
      <c r="GE749" s="76"/>
      <c r="GF749" s="76"/>
      <c r="GG749" s="76"/>
      <c r="GH749" s="76"/>
      <c r="GI749" s="76"/>
      <c r="GJ749" s="76"/>
      <c r="GK749" s="76"/>
      <c r="GL749" s="76"/>
      <c r="GM749" s="76"/>
      <c r="GN749" s="76"/>
      <c r="GO749" s="76"/>
      <c r="GP749" s="76"/>
      <c r="GQ749" s="76"/>
      <c r="GR749" s="76"/>
      <c r="GS749" s="76"/>
      <c r="GT749" s="76"/>
      <c r="GU749" s="76"/>
      <c r="GV749" s="76"/>
      <c r="GW749" s="76"/>
      <c r="GX749" s="76"/>
      <c r="GY749" s="76"/>
      <c r="GZ749" s="76"/>
      <c r="HA749" s="76"/>
      <c r="HB749" s="76"/>
      <c r="HC749" s="76"/>
      <c r="HD749" s="76"/>
      <c r="HE749" s="76"/>
      <c r="HF749" s="76"/>
      <c r="HG749" s="76"/>
      <c r="HH749" s="76"/>
      <c r="HI749" s="76"/>
      <c r="HJ749" s="76"/>
      <c r="HK749" s="76"/>
      <c r="HL749" s="76"/>
      <c r="HM749" s="76"/>
      <c r="HN749" s="76"/>
      <c r="HO749" s="76"/>
      <c r="HP749" s="76"/>
      <c r="HQ749" s="76"/>
      <c r="HR749" s="76"/>
      <c r="HS749" s="76"/>
      <c r="HT749" s="76"/>
      <c r="HU749" s="76"/>
      <c r="HV749" s="76"/>
      <c r="HW749" s="76"/>
      <c r="HX749" s="76"/>
      <c r="HY749" s="76"/>
      <c r="HZ749" s="76"/>
      <c r="IA749" s="76"/>
      <c r="IB749" s="76"/>
      <c r="IC749" s="76"/>
      <c r="ID749" s="76"/>
      <c r="IE749" s="76"/>
      <c r="IF749" s="76"/>
      <c r="IG749" s="76"/>
      <c r="IH749" s="76"/>
      <c r="II749" s="76"/>
      <c r="IJ749" s="76"/>
      <c r="IK749" s="76"/>
    </row>
    <row r="750" spans="1:245" s="125" customForma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53">
        <v>1</v>
      </c>
      <c r="AD750" s="449"/>
      <c r="AE750" s="450"/>
      <c r="AF750" s="450"/>
      <c r="AG750" s="450"/>
      <c r="AH750" s="450"/>
      <c r="AI750" s="450"/>
      <c r="AJ750" s="451" t="str">
        <f t="array" ref="AJ750">IF($R104="-","-",COUNT(IF($R$5:$R$84=$AC750,IF($H$5:$Q$84=AD$746,$H$5:$Q$84,"-"),"-"))/$R104)</f>
        <v>-</v>
      </c>
      <c r="AK750" s="452" t="str">
        <f t="array" ref="AK750">IF($R104="-","-",COUNT(IF($R$5:$R$84=$AC750,IF($H$5:$Q$84=AE$746,$H$5:$Q$84,"-"),"-"))/$R104)</f>
        <v>-</v>
      </c>
      <c r="AL750" s="451" t="str">
        <f t="array" ref="AL750">IF($R104="-","-",COUNT(IF($R$5:$R$84=$AC750,IF($H$5:$Q$84=AF$746,$H$5:$Q$84,"-"),"-"))/$R104)</f>
        <v>-</v>
      </c>
      <c r="AM750" s="451" t="str">
        <f t="array" ref="AM750">IF($R104="-","-",COUNT(IF($R$5:$R$84=$AC750,IF($H$5:$Q$84=AG$746,$H$5:$Q$84,"-"),"-"))/$R104)</f>
        <v>-</v>
      </c>
      <c r="AN750" s="451" t="str">
        <f t="array" ref="AN750">IF($R104="-","-",COUNT(IF($R$5:$R$84=$AC750,IF($H$5:$Q$84=AH$746,$H$5:$Q$84,"-"),"-"))/$R104)</f>
        <v>-</v>
      </c>
      <c r="AO750" s="451" t="str">
        <f t="array" ref="AO750">IF($R104="-","-",COUNT(IF($R$5:$R$84=$AC750,IF($H$5:$Q$84=AI$746,$H$5:$Q$84,"-"),"-"))/$R104)</f>
        <v>-</v>
      </c>
      <c r="AP750" s="451" t="str">
        <f t="array" ref="AP750">IF($R104="-","-",COUNT(IF($R$5:$R$84=$AC750,IF($H$5:$Q$84=AJ$746,$H$5:$Q$84,"-"),"-"))/$R104)</f>
        <v>-</v>
      </c>
      <c r="AQ750" s="451" t="str">
        <f t="array" ref="AQ750">IF($R104="-","-",COUNT(IF($R$5:$R$84=$AC750,IF($H$5:$Q$84=AK$746,$H$5:$Q$84,"-"),"-"))/$R104)</f>
        <v>-</v>
      </c>
      <c r="AR750" s="451" t="str">
        <f t="array" ref="AR750">IF($R104="-","-",COUNT(IF($R$5:$R$84=$AC750,IF($H$5:$Q$84=AL$746,$H$5:$Q$84,"-"),"-"))/$R104)</f>
        <v>-</v>
      </c>
      <c r="AS750" s="451" t="str">
        <f t="array" ref="AS750">IF($R104="-","-",COUNT(IF($R$5:$R$84=$AC750,IF($H$5:$Q$84=AM$746,$H$5:$Q$84,"-"),"-"))/$R104)</f>
        <v>-</v>
      </c>
      <c r="AT750" s="453" t="str">
        <f t="shared" si="65"/>
        <v>-</v>
      </c>
      <c r="AU750" s="19"/>
      <c r="AV750" s="19"/>
      <c r="AW750" s="19"/>
      <c r="AX750" s="19"/>
      <c r="AY750" s="19"/>
      <c r="AZ750" s="19"/>
      <c r="BA750" s="19"/>
      <c r="BB750" s="19"/>
      <c r="BC750" s="19"/>
      <c r="BG750" s="12"/>
      <c r="BH750" s="12"/>
      <c r="BI750" s="12"/>
      <c r="BJ750" s="12"/>
      <c r="BK750" s="12"/>
      <c r="BL750" s="12"/>
      <c r="BM750" s="12"/>
      <c r="BN750" s="12"/>
      <c r="BO750" s="12"/>
      <c r="BP750" s="12"/>
      <c r="BQ750" s="12"/>
      <c r="BR750" s="12"/>
      <c r="BS750" s="12"/>
      <c r="BV750" s="76"/>
      <c r="BW750" s="76"/>
      <c r="BX750" s="76"/>
      <c r="BY750" s="76"/>
      <c r="BZ750" s="76"/>
      <c r="CA750" s="76"/>
      <c r="CB750" s="76"/>
      <c r="CC750" s="76"/>
      <c r="CD750" s="76"/>
      <c r="CE750" s="76"/>
      <c r="CF750" s="76"/>
      <c r="CG750" s="76"/>
      <c r="CH750" s="76"/>
      <c r="CI750" s="76"/>
      <c r="CJ750" s="76"/>
      <c r="CK750" s="76"/>
      <c r="CL750" s="76"/>
      <c r="CM750" s="76"/>
      <c r="CN750" s="76"/>
      <c r="CO750" s="76"/>
      <c r="CP750" s="76"/>
      <c r="CQ750" s="76"/>
      <c r="CR750" s="76"/>
      <c r="CS750" s="76"/>
      <c r="CT750" s="76"/>
      <c r="CU750" s="76"/>
      <c r="CV750" s="76"/>
      <c r="CW750" s="76"/>
      <c r="CX750" s="76"/>
      <c r="CY750" s="76"/>
      <c r="CZ750" s="76"/>
      <c r="DA750" s="76"/>
      <c r="DB750" s="76"/>
      <c r="DC750" s="76"/>
      <c r="DD750" s="76"/>
      <c r="DE750" s="76"/>
      <c r="DF750" s="76"/>
      <c r="DG750" s="76"/>
      <c r="DH750" s="76"/>
      <c r="DI750" s="76"/>
      <c r="DJ750" s="76"/>
      <c r="DK750" s="76"/>
      <c r="DL750" s="76"/>
      <c r="DM750" s="76"/>
      <c r="DN750" s="76"/>
      <c r="DO750" s="76"/>
      <c r="DP750" s="76"/>
      <c r="DQ750" s="76"/>
      <c r="DR750" s="76"/>
      <c r="DS750" s="76"/>
      <c r="DT750" s="76"/>
      <c r="DU750" s="76"/>
      <c r="DV750" s="76"/>
      <c r="DW750" s="76"/>
      <c r="DX750" s="76"/>
      <c r="DY750" s="76"/>
      <c r="DZ750" s="76"/>
      <c r="EA750" s="76"/>
      <c r="EB750" s="76"/>
      <c r="EC750" s="76"/>
      <c r="ED750" s="76"/>
      <c r="EE750" s="76"/>
      <c r="EF750" s="76"/>
      <c r="EG750" s="76"/>
      <c r="EH750" s="76"/>
      <c r="EI750" s="76"/>
      <c r="EJ750" s="76"/>
      <c r="EK750" s="76"/>
      <c r="EL750" s="76"/>
      <c r="EM750" s="76"/>
      <c r="EN750" s="76"/>
      <c r="EO750" s="76"/>
      <c r="EP750" s="76"/>
      <c r="EQ750" s="76"/>
      <c r="ER750" s="76"/>
      <c r="ES750" s="76"/>
      <c r="ET750" s="76"/>
      <c r="EU750" s="76"/>
      <c r="EV750" s="76"/>
      <c r="EW750" s="76"/>
      <c r="EX750" s="76"/>
      <c r="EY750" s="76"/>
      <c r="EZ750" s="76"/>
      <c r="FA750" s="76"/>
      <c r="FB750" s="76"/>
      <c r="FC750" s="76"/>
      <c r="FD750" s="76"/>
      <c r="FE750" s="76"/>
      <c r="FF750" s="76"/>
      <c r="FG750" s="76"/>
      <c r="FH750" s="76"/>
      <c r="FI750" s="76"/>
      <c r="FJ750" s="76"/>
      <c r="FK750" s="76"/>
      <c r="FL750" s="76"/>
      <c r="FM750" s="76"/>
      <c r="FN750" s="76"/>
      <c r="FO750" s="76"/>
      <c r="FP750" s="76"/>
      <c r="FQ750" s="76"/>
      <c r="FR750" s="76"/>
      <c r="FS750" s="76"/>
      <c r="FT750" s="76"/>
      <c r="FU750" s="76"/>
      <c r="FV750" s="76"/>
      <c r="FW750" s="76"/>
      <c r="FX750" s="76"/>
      <c r="FY750" s="76"/>
      <c r="FZ750" s="76"/>
      <c r="GA750" s="76"/>
      <c r="GB750" s="76"/>
      <c r="GC750" s="76"/>
      <c r="GD750" s="76"/>
      <c r="GE750" s="76"/>
      <c r="GF750" s="76"/>
      <c r="GG750" s="76"/>
      <c r="GH750" s="76"/>
      <c r="GI750" s="76"/>
      <c r="GJ750" s="76"/>
      <c r="GK750" s="76"/>
      <c r="GL750" s="76"/>
      <c r="GM750" s="76"/>
      <c r="GN750" s="76"/>
      <c r="GO750" s="76"/>
      <c r="GP750" s="76"/>
      <c r="GQ750" s="76"/>
      <c r="GR750" s="76"/>
      <c r="GS750" s="76"/>
      <c r="GT750" s="76"/>
      <c r="GU750" s="76"/>
      <c r="GV750" s="76"/>
      <c r="GW750" s="76"/>
      <c r="GX750" s="76"/>
      <c r="GY750" s="76"/>
      <c r="GZ750" s="76"/>
      <c r="HA750" s="76"/>
      <c r="HB750" s="76"/>
      <c r="HC750" s="76"/>
      <c r="HD750" s="76"/>
      <c r="HE750" s="76"/>
      <c r="HF750" s="76"/>
      <c r="HG750" s="76"/>
      <c r="HH750" s="76"/>
      <c r="HI750" s="76"/>
      <c r="HJ750" s="76"/>
      <c r="HK750" s="76"/>
      <c r="HL750" s="76"/>
      <c r="HM750" s="76"/>
      <c r="HN750" s="76"/>
      <c r="HO750" s="76"/>
      <c r="HP750" s="76"/>
      <c r="HQ750" s="76"/>
      <c r="HR750" s="76"/>
      <c r="HS750" s="76"/>
      <c r="HT750" s="76"/>
      <c r="HU750" s="76"/>
      <c r="HV750" s="76"/>
      <c r="HW750" s="76"/>
      <c r="HX750" s="76"/>
      <c r="HY750" s="76"/>
      <c r="HZ750" s="76"/>
      <c r="IA750" s="76"/>
      <c r="IB750" s="76"/>
      <c r="IC750" s="76"/>
      <c r="ID750" s="76"/>
      <c r="IE750" s="76"/>
      <c r="IF750" s="76"/>
      <c r="IG750" s="76"/>
      <c r="IH750" s="76"/>
      <c r="II750" s="76"/>
      <c r="IJ750" s="76"/>
      <c r="IK750" s="76"/>
    </row>
    <row r="751" spans="1:245" s="125" customForma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53">
        <v>2</v>
      </c>
      <c r="AD751" s="449"/>
      <c r="AE751" s="450"/>
      <c r="AF751" s="450"/>
      <c r="AG751" s="450"/>
      <c r="AH751" s="450"/>
      <c r="AI751" s="451">
        <f t="array" ref="AI751">IF($R105="-","-",COUNT(IF($R$5:$R$84=$AC751,IF($H$5:$Q$84=AD$746,$H$5:$Q$84,"-"),"-"))/$R105)</f>
        <v>0</v>
      </c>
      <c r="AJ751" s="451">
        <f t="array" ref="AJ751">IF($R105="-","-",COUNT(IF($R$5:$R$84=$AC751,IF($H$5:$Q$84=AE$746,$H$5:$Q$84,"-"),"-"))/$R105)</f>
        <v>0</v>
      </c>
      <c r="AK751" s="452">
        <f t="array" ref="AK751">IF($R105="-","-",COUNT(IF($R$5:$R$84=$AC751,IF($H$5:$Q$84=AF$746,$H$5:$Q$84,"-"),"-"))/$R105)</f>
        <v>1.1875</v>
      </c>
      <c r="AL751" s="451">
        <f t="array" ref="AL751">IF($R105="-","-",COUNT(IF($R$5:$R$84=$AC751,IF($H$5:$Q$84=AG$746,$H$5:$Q$84,"-"),"-"))/$R105)</f>
        <v>6.25E-2</v>
      </c>
      <c r="AM751" s="451">
        <f t="array" ref="AM751">IF($R105="-","-",COUNT(IF($R$5:$R$84=$AC751,IF($H$5:$Q$84=AH$746,$H$5:$Q$84,"-"),"-"))/$R105)</f>
        <v>0</v>
      </c>
      <c r="AN751" s="451">
        <f t="array" ref="AN751">IF($R105="-","-",COUNT(IF($R$5:$R$84=$AC751,IF($H$5:$Q$84=AI$746,$H$5:$Q$84,"-"),"-"))/$R105)</f>
        <v>0</v>
      </c>
      <c r="AO751" s="451">
        <f t="array" ref="AO751">IF($R105="-","-",COUNT(IF($R$5:$R$84=$AC751,IF($H$5:$Q$84=AJ$746,$H$5:$Q$84,"-"),"-"))/$R105)</f>
        <v>0</v>
      </c>
      <c r="AP751" s="451">
        <f t="array" ref="AP751">IF($R105="-","-",COUNT(IF($R$5:$R$84=$AC751,IF($H$5:$Q$84=AK$746,$H$5:$Q$84,"-"),"-"))/$R105)</f>
        <v>0</v>
      </c>
      <c r="AQ751" s="451">
        <f t="array" ref="AQ751">IF($R105="-","-",COUNT(IF($R$5:$R$84=$AC751,IF($H$5:$Q$84=AL$746,$H$5:$Q$84,"-"),"-"))/$R105)</f>
        <v>0</v>
      </c>
      <c r="AR751" s="451">
        <f t="array" ref="AR751">IF($R105="-","-",COUNT(IF($R$5:$R$84=$AC751,IF($H$5:$Q$84=AM$746,$H$5:$Q$84,"-"),"-"))/$R105)</f>
        <v>0</v>
      </c>
      <c r="AS751" s="451">
        <f t="array" ref="AS751">IF($R105="-","-",COUNT(IF($R$5:$R$84=$AC751,IF($H$5:$Q$84=AN$746,$H$5:$Q$84,"-"),"-"))/$R105)</f>
        <v>0</v>
      </c>
      <c r="AT751" s="453">
        <f t="shared" si="65"/>
        <v>1.25</v>
      </c>
      <c r="AU751" s="19"/>
      <c r="AV751" s="19"/>
      <c r="AW751" s="19"/>
      <c r="AX751" s="19"/>
      <c r="AY751" s="19"/>
      <c r="AZ751" s="19"/>
      <c r="BA751" s="19"/>
      <c r="BB751" s="19"/>
      <c r="BC751" s="19"/>
      <c r="BG751" s="12"/>
      <c r="BH751" s="12"/>
      <c r="BI751" s="12"/>
      <c r="BJ751" s="12"/>
      <c r="BK751" s="12"/>
      <c r="BL751" s="12"/>
      <c r="BM751" s="12"/>
      <c r="BN751" s="12"/>
      <c r="BO751" s="12"/>
      <c r="BP751" s="12"/>
      <c r="BQ751" s="12"/>
      <c r="BR751" s="12"/>
      <c r="BS751" s="12"/>
      <c r="BV751" s="76"/>
      <c r="BW751" s="76"/>
      <c r="BX751" s="76"/>
      <c r="BY751" s="76"/>
      <c r="BZ751" s="76"/>
      <c r="CA751" s="76"/>
      <c r="CB751" s="76"/>
      <c r="CC751" s="76"/>
      <c r="CD751" s="76"/>
      <c r="CE751" s="76"/>
      <c r="CF751" s="76"/>
      <c r="CG751" s="76"/>
      <c r="CH751" s="76"/>
      <c r="CI751" s="76"/>
      <c r="CJ751" s="76"/>
      <c r="CK751" s="76"/>
      <c r="CL751" s="76"/>
      <c r="CM751" s="76"/>
      <c r="CN751" s="76"/>
      <c r="CO751" s="76"/>
      <c r="CP751" s="76"/>
      <c r="CQ751" s="76"/>
      <c r="CR751" s="76"/>
      <c r="CS751" s="76"/>
      <c r="CT751" s="76"/>
      <c r="CU751" s="76"/>
      <c r="CV751" s="76"/>
      <c r="CW751" s="76"/>
      <c r="CX751" s="76"/>
      <c r="CY751" s="76"/>
      <c r="CZ751" s="76"/>
      <c r="DA751" s="76"/>
      <c r="DB751" s="76"/>
      <c r="DC751" s="76"/>
      <c r="DD751" s="76"/>
      <c r="DE751" s="76"/>
      <c r="DF751" s="76"/>
      <c r="DG751" s="76"/>
      <c r="DH751" s="76"/>
      <c r="DI751" s="76"/>
      <c r="DJ751" s="76"/>
      <c r="DK751" s="76"/>
      <c r="DL751" s="76"/>
      <c r="DM751" s="76"/>
      <c r="DN751" s="76"/>
      <c r="DO751" s="76"/>
      <c r="DP751" s="76"/>
      <c r="DQ751" s="76"/>
      <c r="DR751" s="76"/>
      <c r="DS751" s="76"/>
      <c r="DT751" s="76"/>
      <c r="DU751" s="76"/>
      <c r="DV751" s="76"/>
      <c r="DW751" s="76"/>
      <c r="DX751" s="76"/>
      <c r="DY751" s="76"/>
      <c r="DZ751" s="76"/>
      <c r="EA751" s="76"/>
      <c r="EB751" s="76"/>
      <c r="EC751" s="76"/>
      <c r="ED751" s="76"/>
      <c r="EE751" s="76"/>
      <c r="EF751" s="76"/>
      <c r="EG751" s="76"/>
      <c r="EH751" s="76"/>
      <c r="EI751" s="76"/>
      <c r="EJ751" s="76"/>
      <c r="EK751" s="76"/>
      <c r="EL751" s="76"/>
      <c r="EM751" s="76"/>
      <c r="EN751" s="76"/>
      <c r="EO751" s="76"/>
      <c r="EP751" s="76"/>
      <c r="EQ751" s="76"/>
      <c r="ER751" s="76"/>
      <c r="ES751" s="76"/>
      <c r="ET751" s="76"/>
      <c r="EU751" s="76"/>
      <c r="EV751" s="76"/>
      <c r="EW751" s="76"/>
      <c r="EX751" s="76"/>
      <c r="EY751" s="76"/>
      <c r="EZ751" s="76"/>
      <c r="FA751" s="76"/>
      <c r="FB751" s="76"/>
      <c r="FC751" s="76"/>
      <c r="FD751" s="76"/>
      <c r="FE751" s="76"/>
      <c r="FF751" s="76"/>
      <c r="FG751" s="76"/>
      <c r="FH751" s="76"/>
      <c r="FI751" s="76"/>
      <c r="FJ751" s="76"/>
      <c r="FK751" s="76"/>
      <c r="FL751" s="76"/>
      <c r="FM751" s="76"/>
      <c r="FN751" s="76"/>
      <c r="FO751" s="76"/>
      <c r="FP751" s="76"/>
      <c r="FQ751" s="76"/>
      <c r="FR751" s="76"/>
      <c r="FS751" s="76"/>
      <c r="FT751" s="76"/>
      <c r="FU751" s="76"/>
      <c r="FV751" s="76"/>
      <c r="FW751" s="76"/>
      <c r="FX751" s="76"/>
      <c r="FY751" s="76"/>
      <c r="FZ751" s="76"/>
      <c r="GA751" s="76"/>
      <c r="GB751" s="76"/>
      <c r="GC751" s="76"/>
      <c r="GD751" s="76"/>
      <c r="GE751" s="76"/>
      <c r="GF751" s="76"/>
      <c r="GG751" s="76"/>
      <c r="GH751" s="76"/>
      <c r="GI751" s="76"/>
      <c r="GJ751" s="76"/>
      <c r="GK751" s="76"/>
      <c r="GL751" s="76"/>
      <c r="GM751" s="76"/>
      <c r="GN751" s="76"/>
      <c r="GO751" s="76"/>
      <c r="GP751" s="76"/>
      <c r="GQ751" s="76"/>
      <c r="GR751" s="76"/>
      <c r="GS751" s="76"/>
      <c r="GT751" s="76"/>
      <c r="GU751" s="76"/>
      <c r="GV751" s="76"/>
      <c r="GW751" s="76"/>
      <c r="GX751" s="76"/>
      <c r="GY751" s="76"/>
      <c r="GZ751" s="76"/>
      <c r="HA751" s="76"/>
      <c r="HB751" s="76"/>
      <c r="HC751" s="76"/>
      <c r="HD751" s="76"/>
      <c r="HE751" s="76"/>
      <c r="HF751" s="76"/>
      <c r="HG751" s="76"/>
      <c r="HH751" s="76"/>
      <c r="HI751" s="76"/>
      <c r="HJ751" s="76"/>
      <c r="HK751" s="76"/>
      <c r="HL751" s="76"/>
      <c r="HM751" s="76"/>
      <c r="HN751" s="76"/>
      <c r="HO751" s="76"/>
      <c r="HP751" s="76"/>
      <c r="HQ751" s="76"/>
      <c r="HR751" s="76"/>
      <c r="HS751" s="76"/>
      <c r="HT751" s="76"/>
      <c r="HU751" s="76"/>
      <c r="HV751" s="76"/>
      <c r="HW751" s="76"/>
      <c r="HX751" s="76"/>
      <c r="HY751" s="76"/>
      <c r="HZ751" s="76"/>
      <c r="IA751" s="76"/>
      <c r="IB751" s="76"/>
      <c r="IC751" s="76"/>
      <c r="ID751" s="76"/>
      <c r="IE751" s="76"/>
      <c r="IF751" s="76"/>
      <c r="IG751" s="76"/>
      <c r="IH751" s="76"/>
      <c r="II751" s="76"/>
      <c r="IJ751" s="76"/>
      <c r="IK751" s="76"/>
    </row>
    <row r="752" spans="1:245" s="125" customForma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53">
        <v>3</v>
      </c>
      <c r="AD752" s="449"/>
      <c r="AE752" s="450"/>
      <c r="AF752" s="450"/>
      <c r="AG752" s="450"/>
      <c r="AH752" s="451">
        <f t="array" ref="AH752">IF($R106="-","-",COUNT(IF($R$5:$R$84=$AC752,IF($H$5:$Q$84=AD$746,$H$5:$Q$84,"-"),"-"))/$R106)</f>
        <v>1.4084507042253521E-2</v>
      </c>
      <c r="AI752" s="451">
        <f t="array" ref="AI752">IF($R106="-","-",COUNT(IF($R$5:$R$84=$AC752,IF($H$5:$Q$84=AE$746,$H$5:$Q$84,"-"),"-"))/$R106)</f>
        <v>0</v>
      </c>
      <c r="AJ752" s="451">
        <f t="array" ref="AJ752">IF($R106="-","-",COUNT(IF($R$5:$R$84=$AC752,IF($H$5:$Q$84=AF$746,$H$5:$Q$84,"-"),"-"))/$R106)</f>
        <v>0</v>
      </c>
      <c r="AK752" s="452">
        <f t="array" ref="AK752">IF($R106="-","-",COUNT(IF($R$5:$R$84=$AC752,IF($H$5:$Q$84=AG$746,$H$5:$Q$84,"-"),"-"))/$R106)</f>
        <v>1.056338028169014</v>
      </c>
      <c r="AL752" s="451">
        <f t="array" ref="AL752">IF($R106="-","-",COUNT(IF($R$5:$R$84=$AC752,IF($H$5:$Q$84=AH$746,$H$5:$Q$84,"-"),"-"))/$R106)</f>
        <v>0.16901408450704225</v>
      </c>
      <c r="AM752" s="451">
        <f t="array" ref="AM752">IF($R106="-","-",COUNT(IF($R$5:$R$84=$AC752,IF($H$5:$Q$84=AI$746,$H$5:$Q$84,"-"),"-"))/$R106)</f>
        <v>1.4084507042253521E-2</v>
      </c>
      <c r="AN752" s="451">
        <f t="array" ref="AN752">IF($R106="-","-",COUNT(IF($R$5:$R$84=$AC752,IF($H$5:$Q$84=AJ$746,$H$5:$Q$84,"-"),"-"))/$R106)</f>
        <v>0</v>
      </c>
      <c r="AO752" s="451">
        <f t="array" ref="AO752">IF($R106="-","-",COUNT(IF($R$5:$R$84=$AC752,IF($H$5:$Q$84=AK$746,$H$5:$Q$84,"-"),"-"))/$R106)</f>
        <v>0</v>
      </c>
      <c r="AP752" s="451">
        <f t="array" ref="AP752">IF($R106="-","-",COUNT(IF($R$5:$R$84=$AC752,IF($H$5:$Q$84=AL$746,$H$5:$Q$84,"-"),"-"))/$R106)</f>
        <v>0</v>
      </c>
      <c r="AQ752" s="451">
        <f t="array" ref="AQ752">IF($R106="-","-",COUNT(IF($R$5:$R$84=$AC752,IF($H$5:$Q$84=AM$746,$H$5:$Q$84,"-"),"-"))/$R106)</f>
        <v>0</v>
      </c>
      <c r="AR752" s="451">
        <f t="array" ref="AR752">IF($R106="-","-",COUNT(IF($R$5:$R$84=$AC752,IF($H$5:$Q$84=AN$746,$H$5:$Q$84,"-"),"-"))/$R106)</f>
        <v>0</v>
      </c>
      <c r="AS752" s="451">
        <f t="array" ref="AS752">IF($R106="-","-",COUNT(IF($R$5:$R$84=$AC752,IF($H$5:$Q$84=AO$746,$H$5:$Q$84,"-"),"-"))/$R106)</f>
        <v>0</v>
      </c>
      <c r="AT752" s="453">
        <f t="shared" si="65"/>
        <v>1.2535211267605633</v>
      </c>
      <c r="AU752" s="19"/>
      <c r="AV752" s="19"/>
      <c r="AW752" s="19"/>
      <c r="AX752" s="19"/>
      <c r="AY752" s="19"/>
      <c r="AZ752" s="19"/>
      <c r="BA752" s="19"/>
      <c r="BB752" s="19"/>
      <c r="BC752" s="19"/>
      <c r="BG752" s="12"/>
      <c r="BH752" s="12"/>
      <c r="BI752" s="12"/>
      <c r="BJ752" s="12"/>
      <c r="BK752" s="12"/>
      <c r="BL752" s="12"/>
      <c r="BM752" s="12"/>
      <c r="BN752" s="12"/>
      <c r="BO752" s="12"/>
      <c r="BP752" s="12"/>
      <c r="BQ752" s="12"/>
      <c r="BR752" s="12"/>
      <c r="BS752" s="12"/>
      <c r="BV752" s="76"/>
      <c r="BW752" s="76"/>
      <c r="BX752" s="76"/>
      <c r="BY752" s="76"/>
      <c r="BZ752" s="76"/>
      <c r="CA752" s="76"/>
      <c r="CB752" s="76"/>
      <c r="CC752" s="76"/>
      <c r="CD752" s="76"/>
      <c r="CE752" s="76"/>
      <c r="CF752" s="76"/>
      <c r="CG752" s="76"/>
      <c r="CH752" s="76"/>
      <c r="CI752" s="76"/>
      <c r="CJ752" s="76"/>
      <c r="CK752" s="76"/>
      <c r="CL752" s="76"/>
      <c r="CM752" s="76"/>
      <c r="CN752" s="76"/>
      <c r="CO752" s="76"/>
      <c r="CP752" s="76"/>
      <c r="CQ752" s="76"/>
      <c r="CR752" s="76"/>
      <c r="CS752" s="76"/>
      <c r="CT752" s="76"/>
      <c r="CU752" s="76"/>
      <c r="CV752" s="76"/>
      <c r="CW752" s="76"/>
      <c r="CX752" s="76"/>
      <c r="CY752" s="76"/>
      <c r="CZ752" s="76"/>
      <c r="DA752" s="76"/>
      <c r="DB752" s="76"/>
      <c r="DC752" s="76"/>
      <c r="DD752" s="76"/>
      <c r="DE752" s="76"/>
      <c r="DF752" s="76"/>
      <c r="DG752" s="76"/>
      <c r="DH752" s="76"/>
      <c r="DI752" s="76"/>
      <c r="DJ752" s="76"/>
      <c r="DK752" s="76"/>
      <c r="DL752" s="76"/>
      <c r="DM752" s="76"/>
      <c r="DN752" s="76"/>
      <c r="DO752" s="76"/>
      <c r="DP752" s="76"/>
      <c r="DQ752" s="76"/>
      <c r="DR752" s="76"/>
      <c r="DS752" s="76"/>
      <c r="DT752" s="76"/>
      <c r="DU752" s="76"/>
      <c r="DV752" s="76"/>
      <c r="DW752" s="76"/>
      <c r="DX752" s="76"/>
      <c r="DY752" s="76"/>
      <c r="DZ752" s="76"/>
      <c r="EA752" s="76"/>
      <c r="EB752" s="76"/>
      <c r="EC752" s="76"/>
      <c r="ED752" s="76"/>
      <c r="EE752" s="76"/>
      <c r="EF752" s="76"/>
      <c r="EG752" s="76"/>
      <c r="EH752" s="76"/>
      <c r="EI752" s="76"/>
      <c r="EJ752" s="76"/>
      <c r="EK752" s="76"/>
      <c r="EL752" s="76"/>
      <c r="EM752" s="76"/>
      <c r="EN752" s="76"/>
      <c r="EO752" s="76"/>
      <c r="EP752" s="76"/>
      <c r="EQ752" s="76"/>
      <c r="ER752" s="76"/>
      <c r="ES752" s="76"/>
      <c r="ET752" s="76"/>
      <c r="EU752" s="76"/>
      <c r="EV752" s="76"/>
      <c r="EW752" s="76"/>
      <c r="EX752" s="76"/>
      <c r="EY752" s="76"/>
      <c r="EZ752" s="76"/>
      <c r="FA752" s="76"/>
      <c r="FB752" s="76"/>
      <c r="FC752" s="76"/>
      <c r="FD752" s="76"/>
      <c r="FE752" s="76"/>
      <c r="FF752" s="76"/>
      <c r="FG752" s="76"/>
      <c r="FH752" s="76"/>
      <c r="FI752" s="76"/>
      <c r="FJ752" s="76"/>
      <c r="FK752" s="76"/>
      <c r="FL752" s="76"/>
      <c r="FM752" s="76"/>
      <c r="FN752" s="76"/>
      <c r="FO752" s="76"/>
      <c r="FP752" s="76"/>
      <c r="FQ752" s="76"/>
      <c r="FR752" s="76"/>
      <c r="FS752" s="76"/>
      <c r="FT752" s="76"/>
      <c r="FU752" s="76"/>
      <c r="FV752" s="76"/>
      <c r="FW752" s="76"/>
      <c r="FX752" s="76"/>
      <c r="FY752" s="76"/>
      <c r="FZ752" s="76"/>
      <c r="GA752" s="76"/>
      <c r="GB752" s="76"/>
      <c r="GC752" s="76"/>
      <c r="GD752" s="76"/>
      <c r="GE752" s="76"/>
      <c r="GF752" s="76"/>
      <c r="GG752" s="76"/>
      <c r="GH752" s="76"/>
      <c r="GI752" s="76"/>
      <c r="GJ752" s="76"/>
      <c r="GK752" s="76"/>
      <c r="GL752" s="76"/>
      <c r="GM752" s="76"/>
      <c r="GN752" s="76"/>
      <c r="GO752" s="76"/>
      <c r="GP752" s="76"/>
      <c r="GQ752" s="76"/>
      <c r="GR752" s="76"/>
      <c r="GS752" s="76"/>
      <c r="GT752" s="76"/>
      <c r="GU752" s="76"/>
      <c r="GV752" s="76"/>
      <c r="GW752" s="76"/>
      <c r="GX752" s="76"/>
      <c r="GY752" s="76"/>
      <c r="GZ752" s="76"/>
      <c r="HA752" s="76"/>
      <c r="HB752" s="76"/>
      <c r="HC752" s="76"/>
      <c r="HD752" s="76"/>
      <c r="HE752" s="76"/>
      <c r="HF752" s="76"/>
      <c r="HG752" s="76"/>
      <c r="HH752" s="76"/>
      <c r="HI752" s="76"/>
      <c r="HJ752" s="76"/>
      <c r="HK752" s="76"/>
      <c r="HL752" s="76"/>
      <c r="HM752" s="76"/>
      <c r="HN752" s="76"/>
      <c r="HO752" s="76"/>
      <c r="HP752" s="76"/>
      <c r="HQ752" s="76"/>
      <c r="HR752" s="76"/>
      <c r="HS752" s="76"/>
      <c r="HT752" s="76"/>
      <c r="HU752" s="76"/>
      <c r="HV752" s="76"/>
      <c r="HW752" s="76"/>
      <c r="HX752" s="76"/>
      <c r="HY752" s="76"/>
      <c r="HZ752" s="76"/>
      <c r="IA752" s="76"/>
      <c r="IB752" s="76"/>
      <c r="IC752" s="76"/>
      <c r="ID752" s="76"/>
      <c r="IE752" s="76"/>
      <c r="IF752" s="76"/>
      <c r="IG752" s="76"/>
      <c r="IH752" s="76"/>
      <c r="II752" s="76"/>
      <c r="IJ752" s="76"/>
      <c r="IK752" s="76"/>
    </row>
    <row r="753" spans="1:245" s="125" customForma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53">
        <v>4</v>
      </c>
      <c r="AD753" s="449"/>
      <c r="AE753" s="450"/>
      <c r="AF753" s="450"/>
      <c r="AG753" s="451">
        <f t="array" ref="AG753">IF($R107="-","-",COUNT(IF($R$5:$R$84=$AC753,IF($H$5:$Q$84=AD$746,$H$5:$Q$84,"-"),"-"))/$R107)</f>
        <v>2.1739130434782608E-2</v>
      </c>
      <c r="AH753" s="451">
        <f t="array" ref="AH753">IF($R107="-","-",COUNT(IF($R$5:$R$84=$AC753,IF($H$5:$Q$84=AE$746,$H$5:$Q$84,"-"),"-"))/$R107)</f>
        <v>0</v>
      </c>
      <c r="AI753" s="451">
        <f t="array" ref="AI753">IF($R107="-","-",COUNT(IF($R$5:$R$84=$AC753,IF($H$5:$Q$84=AF$746,$H$5:$Q$84,"-"),"-"))/$R107)</f>
        <v>5.434782608695652E-3</v>
      </c>
      <c r="AJ753" s="451">
        <f t="array" ref="AJ753">IF($R107="-","-",COUNT(IF($R$5:$R$84=$AC753,IF($H$5:$Q$84=AG$746,$H$5:$Q$84,"-"),"-"))/$R107)</f>
        <v>0.10326086956521739</v>
      </c>
      <c r="AK753" s="452">
        <f t="array" ref="AK753">IF($R107="-","-",COUNT(IF($R$5:$R$84=$AC753,IF($H$5:$Q$84=AH$746,$H$5:$Q$84,"-"),"-"))/$R107)</f>
        <v>0.96739130434782605</v>
      </c>
      <c r="AL753" s="451">
        <f t="array" ref="AL753">IF($R107="-","-",COUNT(IF($R$5:$R$84=$AC753,IF($H$5:$Q$84=AI$746,$H$5:$Q$84,"-"),"-"))/$R107)</f>
        <v>0.14130434782608695</v>
      </c>
      <c r="AM753" s="451">
        <f t="array" ref="AM753">IF($R107="-","-",COUNT(IF($R$5:$R$84=$AC753,IF($H$5:$Q$84=AJ$746,$H$5:$Q$84,"-"),"-"))/$R107)</f>
        <v>1.0869565217391304E-2</v>
      </c>
      <c r="AN753" s="451">
        <f t="array" ref="AN753">IF($R107="-","-",COUNT(IF($R$5:$R$84=$AC753,IF($H$5:$Q$84=AK$746,$H$5:$Q$84,"-"),"-"))/$R107)</f>
        <v>0</v>
      </c>
      <c r="AO753" s="451">
        <f t="array" ref="AO753">IF($R107="-","-",COUNT(IF($R$5:$R$84=$AC753,IF($H$5:$Q$84=AL$746,$H$5:$Q$84,"-"),"-"))/$R107)</f>
        <v>0</v>
      </c>
      <c r="AP753" s="451">
        <f t="array" ref="AP753">IF($R107="-","-",COUNT(IF($R$5:$R$84=$AC753,IF($H$5:$Q$84=AM$746,$H$5:$Q$84,"-"),"-"))/$R107)</f>
        <v>0</v>
      </c>
      <c r="AQ753" s="451">
        <f t="array" ref="AQ753">IF($R107="-","-",COUNT(IF($R$5:$R$84=$AC753,IF($H$5:$Q$84=AN$746,$H$5:$Q$84,"-"),"-"))/$R107)</f>
        <v>0</v>
      </c>
      <c r="AR753" s="451">
        <f t="array" ref="AR753">IF($R107="-","-",COUNT(IF($R$5:$R$84=$AC753,IF($H$5:$Q$84=AO$746,$H$5:$Q$84,"-"),"-"))/$R107)</f>
        <v>0</v>
      </c>
      <c r="AS753" s="451">
        <f t="array" ref="AS753">IF($R107="-","-",COUNT(IF($R$5:$R$84=$AC753,IF($H$5:$Q$84=AP$746,$H$5:$Q$84,"-"),"-"))/$R107)</f>
        <v>0</v>
      </c>
      <c r="AT753" s="453">
        <f t="shared" si="65"/>
        <v>1.25</v>
      </c>
      <c r="AU753" s="19"/>
      <c r="AV753" s="19"/>
      <c r="AW753" s="19"/>
      <c r="AX753" s="19"/>
      <c r="AY753" s="19"/>
      <c r="AZ753" s="19"/>
      <c r="BA753" s="19"/>
      <c r="BB753" s="19"/>
      <c r="BC753" s="19"/>
      <c r="BG753" s="12"/>
      <c r="BH753" s="12"/>
      <c r="BI753" s="12"/>
      <c r="BJ753" s="12"/>
      <c r="BK753" s="12"/>
      <c r="BL753" s="12"/>
      <c r="BM753" s="12"/>
      <c r="BN753" s="12"/>
      <c r="BO753" s="12"/>
      <c r="BP753" s="12"/>
      <c r="BQ753" s="12"/>
      <c r="BR753" s="12"/>
      <c r="BS753" s="12"/>
      <c r="BV753" s="76"/>
      <c r="BW753" s="76"/>
      <c r="BX753" s="76"/>
      <c r="BY753" s="76"/>
      <c r="BZ753" s="76"/>
      <c r="CA753" s="76"/>
      <c r="CB753" s="76"/>
      <c r="CC753" s="76"/>
      <c r="CD753" s="76"/>
      <c r="CE753" s="76"/>
      <c r="CF753" s="76"/>
      <c r="CG753" s="76"/>
      <c r="CH753" s="76"/>
      <c r="CI753" s="76"/>
      <c r="CJ753" s="76"/>
      <c r="CK753" s="76"/>
      <c r="CL753" s="76"/>
      <c r="CM753" s="76"/>
      <c r="CN753" s="76"/>
      <c r="CO753" s="76"/>
      <c r="CP753" s="76"/>
      <c r="CQ753" s="76"/>
      <c r="CR753" s="76"/>
      <c r="CS753" s="76"/>
      <c r="CT753" s="76"/>
      <c r="CU753" s="76"/>
      <c r="CV753" s="76"/>
      <c r="CW753" s="76"/>
      <c r="CX753" s="76"/>
      <c r="CY753" s="76"/>
      <c r="CZ753" s="76"/>
      <c r="DA753" s="76"/>
      <c r="DB753" s="76"/>
      <c r="DC753" s="76"/>
      <c r="DD753" s="76"/>
      <c r="DE753" s="76"/>
      <c r="DF753" s="76"/>
      <c r="DG753" s="76"/>
      <c r="DH753" s="76"/>
      <c r="DI753" s="76"/>
      <c r="DJ753" s="76"/>
      <c r="DK753" s="76"/>
      <c r="DL753" s="76"/>
      <c r="DM753" s="76"/>
      <c r="DN753" s="76"/>
      <c r="DO753" s="76"/>
      <c r="DP753" s="76"/>
      <c r="DQ753" s="76"/>
      <c r="DR753" s="76"/>
      <c r="DS753" s="76"/>
      <c r="DT753" s="76"/>
      <c r="DU753" s="76"/>
      <c r="DV753" s="76"/>
      <c r="DW753" s="76"/>
      <c r="DX753" s="76"/>
      <c r="DY753" s="76"/>
      <c r="DZ753" s="76"/>
      <c r="EA753" s="76"/>
      <c r="EB753" s="76"/>
      <c r="EC753" s="76"/>
      <c r="ED753" s="76"/>
      <c r="EE753" s="76"/>
      <c r="EF753" s="76"/>
      <c r="EG753" s="76"/>
      <c r="EH753" s="76"/>
      <c r="EI753" s="76"/>
      <c r="EJ753" s="76"/>
      <c r="EK753" s="76"/>
      <c r="EL753" s="76"/>
      <c r="EM753" s="76"/>
      <c r="EN753" s="76"/>
      <c r="EO753" s="76"/>
      <c r="EP753" s="76"/>
      <c r="EQ753" s="76"/>
      <c r="ER753" s="76"/>
      <c r="ES753" s="76"/>
      <c r="ET753" s="76"/>
      <c r="EU753" s="76"/>
      <c r="EV753" s="76"/>
      <c r="EW753" s="76"/>
      <c r="EX753" s="76"/>
      <c r="EY753" s="76"/>
      <c r="EZ753" s="76"/>
      <c r="FA753" s="76"/>
      <c r="FB753" s="76"/>
      <c r="FC753" s="76"/>
      <c r="FD753" s="76"/>
      <c r="FE753" s="76"/>
      <c r="FF753" s="76"/>
      <c r="FG753" s="76"/>
      <c r="FH753" s="76"/>
      <c r="FI753" s="76"/>
      <c r="FJ753" s="76"/>
      <c r="FK753" s="76"/>
      <c r="FL753" s="76"/>
      <c r="FM753" s="76"/>
      <c r="FN753" s="76"/>
      <c r="FO753" s="76"/>
      <c r="FP753" s="76"/>
      <c r="FQ753" s="76"/>
      <c r="FR753" s="76"/>
      <c r="FS753" s="76"/>
      <c r="FT753" s="76"/>
      <c r="FU753" s="76"/>
      <c r="FV753" s="76"/>
      <c r="FW753" s="76"/>
      <c r="FX753" s="76"/>
      <c r="FY753" s="76"/>
      <c r="FZ753" s="76"/>
      <c r="GA753" s="76"/>
      <c r="GB753" s="76"/>
      <c r="GC753" s="76"/>
      <c r="GD753" s="76"/>
      <c r="GE753" s="76"/>
      <c r="GF753" s="76"/>
      <c r="GG753" s="76"/>
      <c r="GH753" s="76"/>
      <c r="GI753" s="76"/>
      <c r="GJ753" s="76"/>
      <c r="GK753" s="76"/>
      <c r="GL753" s="76"/>
      <c r="GM753" s="76"/>
      <c r="GN753" s="76"/>
      <c r="GO753" s="76"/>
      <c r="GP753" s="76"/>
      <c r="GQ753" s="76"/>
      <c r="GR753" s="76"/>
      <c r="GS753" s="76"/>
      <c r="GT753" s="76"/>
      <c r="GU753" s="76"/>
      <c r="GV753" s="76"/>
      <c r="GW753" s="76"/>
      <c r="GX753" s="76"/>
      <c r="GY753" s="76"/>
      <c r="GZ753" s="76"/>
      <c r="HA753" s="76"/>
      <c r="HB753" s="76"/>
      <c r="HC753" s="76"/>
      <c r="HD753" s="76"/>
      <c r="HE753" s="76"/>
      <c r="HF753" s="76"/>
      <c r="HG753" s="76"/>
      <c r="HH753" s="76"/>
      <c r="HI753" s="76"/>
      <c r="HJ753" s="76"/>
      <c r="HK753" s="76"/>
      <c r="HL753" s="76"/>
      <c r="HM753" s="76"/>
      <c r="HN753" s="76"/>
      <c r="HO753" s="76"/>
      <c r="HP753" s="76"/>
      <c r="HQ753" s="76"/>
      <c r="HR753" s="76"/>
      <c r="HS753" s="76"/>
      <c r="HT753" s="76"/>
      <c r="HU753" s="76"/>
      <c r="HV753" s="76"/>
      <c r="HW753" s="76"/>
      <c r="HX753" s="76"/>
      <c r="HY753" s="76"/>
      <c r="HZ753" s="76"/>
      <c r="IA753" s="76"/>
      <c r="IB753" s="76"/>
      <c r="IC753" s="76"/>
      <c r="ID753" s="76"/>
      <c r="IE753" s="76"/>
      <c r="IF753" s="76"/>
      <c r="IG753" s="76"/>
      <c r="IH753" s="76"/>
      <c r="II753" s="76"/>
      <c r="IJ753" s="76"/>
      <c r="IK753" s="76"/>
    </row>
    <row r="754" spans="1:245" s="125" customForma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53">
        <v>5</v>
      </c>
      <c r="AD754" s="449"/>
      <c r="AE754" s="450"/>
      <c r="AF754" s="451">
        <f t="array" ref="AF754">IF($R108="-","-",COUNT(IF($R$5:$R$84=$AC754,IF($H$5:$Q$84=AD$746,$H$5:$Q$84,"-"),"-"))/$R108)</f>
        <v>0.12582781456953643</v>
      </c>
      <c r="AG754" s="451">
        <f t="array" ref="AG754">IF($R108="-","-",COUNT(IF($R$5:$R$84=$AC754,IF($H$5:$Q$84=AE$746,$H$5:$Q$84,"-"),"-"))/$R108)</f>
        <v>0</v>
      </c>
      <c r="AH754" s="451">
        <f t="array" ref="AH754">IF($R108="-","-",COUNT(IF($R$5:$R$84=$AC754,IF($H$5:$Q$84=AF$746,$H$5:$Q$84,"-"),"-"))/$R108)</f>
        <v>0</v>
      </c>
      <c r="AI754" s="451">
        <f t="array" ref="AI754">IF($R108="-","-",COUNT(IF($R$5:$R$84=$AC754,IF($H$5:$Q$84=AG$746,$H$5:$Q$84,"-"),"-"))/$R108)</f>
        <v>0</v>
      </c>
      <c r="AJ754" s="451">
        <f t="array" ref="AJ754">IF($R108="-","-",COUNT(IF($R$5:$R$84=$AC754,IF($H$5:$Q$84=AH$746,$H$5:$Q$84,"-"),"-"))/$R108)</f>
        <v>3.9735099337748346E-2</v>
      </c>
      <c r="AK754" s="452">
        <f t="array" ref="AK754">IF($R108="-","-",COUNT(IF($R$5:$R$84=$AC754,IF($H$5:$Q$84=AI$746,$H$5:$Q$84,"-"),"-"))/$R108)</f>
        <v>0.88079470198675491</v>
      </c>
      <c r="AL754" s="451">
        <f t="array" ref="AL754">IF($R108="-","-",COUNT(IF($R$5:$R$84=$AC754,IF($H$5:$Q$84=AJ$746,$H$5:$Q$84,"-"),"-"))/$R108)</f>
        <v>0.17218543046357615</v>
      </c>
      <c r="AM754" s="451">
        <f t="array" ref="AM754">IF($R108="-","-",COUNT(IF($R$5:$R$84=$AC754,IF($H$5:$Q$84=AK$746,$H$5:$Q$84,"-"),"-"))/$R108)</f>
        <v>2.6490066225165563E-2</v>
      </c>
      <c r="AN754" s="451">
        <f t="array" ref="AN754">IF($R108="-","-",COUNT(IF($R$5:$R$84=$AC754,IF($H$5:$Q$84=AL$746,$H$5:$Q$84,"-"),"-"))/$R108)</f>
        <v>6.6225165562913907E-3</v>
      </c>
      <c r="AO754" s="451">
        <f t="array" ref="AO754">IF($R108="-","-",COUNT(IF($R$5:$R$84=$AC754,IF($H$5:$Q$84=AM$746,$H$5:$Q$84,"-"),"-"))/$R108)</f>
        <v>0</v>
      </c>
      <c r="AP754" s="451">
        <f t="array" ref="AP754">IF($R108="-","-",COUNT(IF($R$5:$R$84=$AC754,IF($H$5:$Q$84=AN$746,$H$5:$Q$84,"-"),"-"))/$R108)</f>
        <v>0</v>
      </c>
      <c r="AQ754" s="451">
        <f t="array" ref="AQ754">IF($R108="-","-",COUNT(IF($R$5:$R$84=$AC754,IF($H$5:$Q$84=AO$746,$H$5:$Q$84,"-"),"-"))/$R108)</f>
        <v>0</v>
      </c>
      <c r="AR754" s="451">
        <f t="array" ref="AR754">IF($R108="-","-",COUNT(IF($R$5:$R$84=$AC754,IF($H$5:$Q$84=AP$746,$H$5:$Q$84,"-"),"-"))/$R108)</f>
        <v>0</v>
      </c>
      <c r="AS754" s="451">
        <f t="array" ref="AS754">IF($R108="-","-",COUNT(IF($R$5:$R$84=$AC754,IF($H$5:$Q$84=AQ$746,$H$5:$Q$84,"-"),"-"))/$R108)</f>
        <v>0</v>
      </c>
      <c r="AT754" s="453">
        <f t="shared" si="65"/>
        <v>1.2516556291390728</v>
      </c>
      <c r="AU754" s="19"/>
      <c r="AV754" s="19"/>
      <c r="AW754" s="19"/>
      <c r="AX754" s="19"/>
      <c r="AY754" s="19"/>
      <c r="AZ754" s="19"/>
      <c r="BA754" s="19"/>
      <c r="BB754" s="19"/>
      <c r="BC754" s="19"/>
      <c r="BG754" s="12"/>
      <c r="BH754" s="12"/>
      <c r="BI754" s="12"/>
      <c r="BJ754" s="12"/>
      <c r="BK754" s="12"/>
      <c r="BL754" s="12"/>
      <c r="BM754" s="12"/>
      <c r="BN754" s="12"/>
      <c r="BO754" s="12"/>
      <c r="BP754" s="12"/>
      <c r="BQ754" s="12"/>
      <c r="BR754" s="12"/>
      <c r="BS754" s="12"/>
      <c r="BV754" s="76"/>
      <c r="BW754" s="76"/>
      <c r="BX754" s="76"/>
      <c r="BY754" s="76"/>
      <c r="BZ754" s="76"/>
      <c r="CA754" s="76"/>
      <c r="CB754" s="76"/>
      <c r="CC754" s="76"/>
      <c r="CD754" s="76"/>
      <c r="CE754" s="76"/>
      <c r="CF754" s="76"/>
      <c r="CG754" s="76"/>
      <c r="CH754" s="76"/>
      <c r="CI754" s="76"/>
      <c r="CJ754" s="76"/>
      <c r="CK754" s="76"/>
      <c r="CL754" s="76"/>
      <c r="CM754" s="76"/>
      <c r="CN754" s="76"/>
      <c r="CO754" s="76"/>
      <c r="CP754" s="76"/>
      <c r="CQ754" s="76"/>
      <c r="CR754" s="76"/>
      <c r="CS754" s="76"/>
      <c r="CT754" s="76"/>
      <c r="CU754" s="76"/>
      <c r="CV754" s="76"/>
      <c r="CW754" s="76"/>
      <c r="CX754" s="76"/>
      <c r="CY754" s="76"/>
      <c r="CZ754" s="76"/>
      <c r="DA754" s="76"/>
      <c r="DB754" s="76"/>
      <c r="DC754" s="76"/>
      <c r="DD754" s="76"/>
      <c r="DE754" s="76"/>
      <c r="DF754" s="76"/>
      <c r="DG754" s="76"/>
      <c r="DH754" s="76"/>
      <c r="DI754" s="76"/>
      <c r="DJ754" s="76"/>
      <c r="DK754" s="76"/>
      <c r="DL754" s="76"/>
      <c r="DM754" s="76"/>
      <c r="DN754" s="76"/>
      <c r="DO754" s="76"/>
      <c r="DP754" s="76"/>
      <c r="DQ754" s="76"/>
      <c r="DR754" s="76"/>
      <c r="DS754" s="76"/>
      <c r="DT754" s="76"/>
      <c r="DU754" s="76"/>
      <c r="DV754" s="76"/>
      <c r="DW754" s="76"/>
      <c r="DX754" s="76"/>
      <c r="DY754" s="76"/>
      <c r="DZ754" s="76"/>
      <c r="EA754" s="76"/>
      <c r="EB754" s="76"/>
      <c r="EC754" s="76"/>
      <c r="ED754" s="76"/>
      <c r="EE754" s="76"/>
      <c r="EF754" s="76"/>
      <c r="EG754" s="76"/>
      <c r="EH754" s="76"/>
      <c r="EI754" s="76"/>
      <c r="EJ754" s="76"/>
      <c r="EK754" s="76"/>
      <c r="EL754" s="76"/>
      <c r="EM754" s="76"/>
      <c r="EN754" s="76"/>
      <c r="EO754" s="76"/>
      <c r="EP754" s="76"/>
      <c r="EQ754" s="76"/>
      <c r="ER754" s="76"/>
      <c r="ES754" s="76"/>
      <c r="ET754" s="76"/>
      <c r="EU754" s="76"/>
      <c r="EV754" s="76"/>
      <c r="EW754" s="76"/>
      <c r="EX754" s="76"/>
      <c r="EY754" s="76"/>
      <c r="EZ754" s="76"/>
      <c r="FA754" s="76"/>
      <c r="FB754" s="76"/>
      <c r="FC754" s="76"/>
      <c r="FD754" s="76"/>
      <c r="FE754" s="76"/>
      <c r="FF754" s="76"/>
      <c r="FG754" s="76"/>
      <c r="FH754" s="76"/>
      <c r="FI754" s="76"/>
      <c r="FJ754" s="76"/>
      <c r="FK754" s="76"/>
      <c r="FL754" s="76"/>
      <c r="FM754" s="76"/>
      <c r="FN754" s="76"/>
      <c r="FO754" s="76"/>
      <c r="FP754" s="76"/>
      <c r="FQ754" s="76"/>
      <c r="FR754" s="76"/>
      <c r="FS754" s="76"/>
      <c r="FT754" s="76"/>
      <c r="FU754" s="76"/>
      <c r="FV754" s="76"/>
      <c r="FW754" s="76"/>
      <c r="FX754" s="76"/>
      <c r="FY754" s="76"/>
      <c r="FZ754" s="76"/>
      <c r="GA754" s="76"/>
      <c r="GB754" s="76"/>
      <c r="GC754" s="76"/>
      <c r="GD754" s="76"/>
      <c r="GE754" s="76"/>
      <c r="GF754" s="76"/>
      <c r="GG754" s="76"/>
      <c r="GH754" s="76"/>
      <c r="GI754" s="76"/>
      <c r="GJ754" s="76"/>
      <c r="GK754" s="76"/>
      <c r="GL754" s="76"/>
      <c r="GM754" s="76"/>
      <c r="GN754" s="76"/>
      <c r="GO754" s="76"/>
      <c r="GP754" s="76"/>
      <c r="GQ754" s="76"/>
      <c r="GR754" s="76"/>
      <c r="GS754" s="76"/>
      <c r="GT754" s="76"/>
      <c r="GU754" s="76"/>
      <c r="GV754" s="76"/>
      <c r="GW754" s="76"/>
      <c r="GX754" s="76"/>
      <c r="GY754" s="76"/>
      <c r="GZ754" s="76"/>
      <c r="HA754" s="76"/>
      <c r="HB754" s="76"/>
      <c r="HC754" s="76"/>
      <c r="HD754" s="76"/>
      <c r="HE754" s="76"/>
      <c r="HF754" s="76"/>
      <c r="HG754" s="76"/>
      <c r="HH754" s="76"/>
      <c r="HI754" s="76"/>
      <c r="HJ754" s="76"/>
      <c r="HK754" s="76"/>
      <c r="HL754" s="76"/>
      <c r="HM754" s="76"/>
      <c r="HN754" s="76"/>
      <c r="HO754" s="76"/>
      <c r="HP754" s="76"/>
      <c r="HQ754" s="76"/>
      <c r="HR754" s="76"/>
      <c r="HS754" s="76"/>
      <c r="HT754" s="76"/>
      <c r="HU754" s="76"/>
      <c r="HV754" s="76"/>
      <c r="HW754" s="76"/>
      <c r="HX754" s="76"/>
      <c r="HY754" s="76"/>
      <c r="HZ754" s="76"/>
      <c r="IA754" s="76"/>
      <c r="IB754" s="76"/>
      <c r="IC754" s="76"/>
      <c r="ID754" s="76"/>
      <c r="IE754" s="76"/>
      <c r="IF754" s="76"/>
      <c r="IG754" s="76"/>
      <c r="IH754" s="76"/>
      <c r="II754" s="76"/>
      <c r="IJ754" s="76"/>
      <c r="IK754" s="76"/>
    </row>
    <row r="755" spans="1:245" s="125" customForma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53">
        <v>6</v>
      </c>
      <c r="AD755" s="449"/>
      <c r="AE755" s="451">
        <f t="array" ref="AE755">IF($R109="-","-",COUNT(IF($R$5:$R$84=$AC755,IF($H$5:$Q$84=AD$746,$H$5:$Q$84,"-"),"-"))/$R109)</f>
        <v>0.13970588235294118</v>
      </c>
      <c r="AF755" s="451">
        <f t="array" ref="AF755">IF($R109="-","-",COUNT(IF($R$5:$R$84=$AC755,IF($H$5:$Q$84=AE$746,$H$5:$Q$84,"-"),"-"))/$R109)</f>
        <v>0</v>
      </c>
      <c r="AG755" s="451">
        <f t="array" ref="AG755">IF($R109="-","-",COUNT(IF($R$5:$R$84=$AC755,IF($H$5:$Q$84=AF$746,$H$5:$Q$84,"-"),"-"))/$R109)</f>
        <v>0</v>
      </c>
      <c r="AH755" s="451">
        <f t="array" ref="AH755">IF($R109="-","-",COUNT(IF($R$5:$R$84=$AC755,IF($H$5:$Q$84=AG$746,$H$5:$Q$84,"-"),"-"))/$R109)</f>
        <v>0</v>
      </c>
      <c r="AI755" s="451">
        <f t="array" ref="AI755">IF($R109="-","-",COUNT(IF($R$5:$R$84=$AC755,IF($H$5:$Q$84=AH$746,$H$5:$Q$84,"-"),"-"))/$R109)</f>
        <v>7.3529411764705881E-3</v>
      </c>
      <c r="AJ755" s="451">
        <f t="array" ref="AJ755">IF($R109="-","-",COUNT(IF($R$5:$R$84=$AC755,IF($H$5:$Q$84=AI$746,$H$5:$Q$84,"-"),"-"))/$R109)</f>
        <v>6.6176470588235295E-2</v>
      </c>
      <c r="AK755" s="452">
        <f t="array" ref="AK755">IF($R109="-","-",COUNT(IF($R$5:$R$84=$AC755,IF($H$5:$Q$84=AJ$746,$H$5:$Q$84,"-"),"-"))/$R109)</f>
        <v>0.83823529411764708</v>
      </c>
      <c r="AL755" s="451">
        <f t="array" ref="AL755">IF($R109="-","-",COUNT(IF($R$5:$R$84=$AC755,IF($H$5:$Q$84=AK$746,$H$5:$Q$84,"-"),"-"))/$R109)</f>
        <v>0.15441176470588236</v>
      </c>
      <c r="AM755" s="451">
        <f t="array" ref="AM755">IF($R109="-","-",COUNT(IF($R$5:$R$84=$AC755,IF($H$5:$Q$84=AL$746,$H$5:$Q$84,"-"),"-"))/$R109)</f>
        <v>4.4117647058823532E-2</v>
      </c>
      <c r="AN755" s="451">
        <f t="array" ref="AN755">IF($R109="-","-",COUNT(IF($R$5:$R$84=$AC755,IF($H$5:$Q$84=AM$746,$H$5:$Q$84,"-"),"-"))/$R109)</f>
        <v>0</v>
      </c>
      <c r="AO755" s="451">
        <f t="array" ref="AO755">IF($R109="-","-",COUNT(IF($R$5:$R$84=$AC755,IF($H$5:$Q$84=AN$746,$H$5:$Q$84,"-"),"-"))/$R109)</f>
        <v>0</v>
      </c>
      <c r="AP755" s="451">
        <f t="array" ref="AP755">IF($R109="-","-",COUNT(IF($R$5:$R$84=$AC755,IF($H$5:$Q$84=AO$746,$H$5:$Q$84,"-"),"-"))/$R109)</f>
        <v>0</v>
      </c>
      <c r="AQ755" s="451">
        <f t="array" ref="AQ755">IF($R109="-","-",COUNT(IF($R$5:$R$84=$AC755,IF($H$5:$Q$84=AP$746,$H$5:$Q$84,"-"),"-"))/$R109)</f>
        <v>0</v>
      </c>
      <c r="AR755" s="451">
        <f t="array" ref="AR755">IF($R109="-","-",COUNT(IF($R$5:$R$84=$AC755,IF($H$5:$Q$84=AQ$746,$H$5:$Q$84,"-"),"-"))/$R109)</f>
        <v>0</v>
      </c>
      <c r="AS755" s="451">
        <f t="array" ref="AS755">IF($R109="-","-",COUNT(IF($R$5:$R$84=$AC755,IF($H$5:$Q$84=AR$746,$H$5:$Q$84,"-"),"-"))/$R109)</f>
        <v>0</v>
      </c>
      <c r="AT755" s="453">
        <f t="shared" si="65"/>
        <v>1.2500000000000002</v>
      </c>
      <c r="AU755" s="19"/>
      <c r="AV755" s="19"/>
      <c r="AW755" s="19"/>
      <c r="AX755" s="19"/>
      <c r="AY755" s="19"/>
      <c r="AZ755" s="19"/>
      <c r="BA755" s="19"/>
      <c r="BB755" s="19"/>
      <c r="BC755" s="19"/>
      <c r="BG755" s="12"/>
      <c r="BH755" s="12"/>
      <c r="BI755" s="12"/>
      <c r="BJ755" s="12"/>
      <c r="BK755" s="12"/>
      <c r="BL755" s="12"/>
      <c r="BM755" s="12"/>
      <c r="BN755" s="12"/>
      <c r="BO755" s="12"/>
      <c r="BP755" s="12"/>
      <c r="BQ755" s="12"/>
      <c r="BR755" s="12"/>
      <c r="BS755" s="12"/>
      <c r="BV755" s="76"/>
      <c r="BW755" s="76"/>
      <c r="BX755" s="76"/>
      <c r="BY755" s="76"/>
      <c r="BZ755" s="76"/>
      <c r="CA755" s="76"/>
      <c r="CB755" s="76"/>
      <c r="CC755" s="76"/>
      <c r="CD755" s="76"/>
      <c r="CE755" s="76"/>
      <c r="CF755" s="76"/>
      <c r="CG755" s="76"/>
      <c r="CH755" s="76"/>
      <c r="CI755" s="76"/>
      <c r="CJ755" s="76"/>
      <c r="CK755" s="76"/>
      <c r="CL755" s="76"/>
      <c r="CM755" s="76"/>
      <c r="CN755" s="76"/>
      <c r="CO755" s="76"/>
      <c r="CP755" s="76"/>
      <c r="CQ755" s="76"/>
      <c r="CR755" s="76"/>
      <c r="CS755" s="76"/>
      <c r="CT755" s="76"/>
      <c r="CU755" s="76"/>
      <c r="CV755" s="76"/>
      <c r="CW755" s="76"/>
      <c r="CX755" s="76"/>
      <c r="CY755" s="76"/>
      <c r="CZ755" s="76"/>
      <c r="DA755" s="76"/>
      <c r="DB755" s="76"/>
      <c r="DC755" s="76"/>
      <c r="DD755" s="76"/>
      <c r="DE755" s="76"/>
      <c r="DF755" s="76"/>
      <c r="DG755" s="76"/>
      <c r="DH755" s="76"/>
      <c r="DI755" s="76"/>
      <c r="DJ755" s="76"/>
      <c r="DK755" s="76"/>
      <c r="DL755" s="76"/>
      <c r="DM755" s="76"/>
      <c r="DN755" s="76"/>
      <c r="DO755" s="76"/>
      <c r="DP755" s="76"/>
      <c r="DQ755" s="76"/>
      <c r="DR755" s="76"/>
      <c r="DS755" s="76"/>
      <c r="DT755" s="76"/>
      <c r="DU755" s="76"/>
      <c r="DV755" s="76"/>
      <c r="DW755" s="76"/>
      <c r="DX755" s="76"/>
      <c r="DY755" s="76"/>
      <c r="DZ755" s="76"/>
      <c r="EA755" s="76"/>
      <c r="EB755" s="76"/>
      <c r="EC755" s="76"/>
      <c r="ED755" s="76"/>
      <c r="EE755" s="76"/>
      <c r="EF755" s="76"/>
      <c r="EG755" s="76"/>
      <c r="EH755" s="76"/>
      <c r="EI755" s="76"/>
      <c r="EJ755" s="76"/>
      <c r="EK755" s="76"/>
      <c r="EL755" s="76"/>
      <c r="EM755" s="76"/>
      <c r="EN755" s="76"/>
      <c r="EO755" s="76"/>
      <c r="EP755" s="76"/>
      <c r="EQ755" s="76"/>
      <c r="ER755" s="76"/>
      <c r="ES755" s="76"/>
      <c r="ET755" s="76"/>
      <c r="EU755" s="76"/>
      <c r="EV755" s="76"/>
      <c r="EW755" s="76"/>
      <c r="EX755" s="76"/>
      <c r="EY755" s="76"/>
      <c r="EZ755" s="76"/>
      <c r="FA755" s="76"/>
      <c r="FB755" s="76"/>
      <c r="FC755" s="76"/>
      <c r="FD755" s="76"/>
      <c r="FE755" s="76"/>
      <c r="FF755" s="76"/>
      <c r="FG755" s="76"/>
      <c r="FH755" s="76"/>
      <c r="FI755" s="76"/>
      <c r="FJ755" s="76"/>
      <c r="FK755" s="76"/>
      <c r="FL755" s="76"/>
      <c r="FM755" s="76"/>
      <c r="FN755" s="76"/>
      <c r="FO755" s="76"/>
      <c r="FP755" s="76"/>
      <c r="FQ755" s="76"/>
      <c r="FR755" s="76"/>
      <c r="FS755" s="76"/>
      <c r="FT755" s="76"/>
      <c r="FU755" s="76"/>
      <c r="FV755" s="76"/>
      <c r="FW755" s="76"/>
      <c r="FX755" s="76"/>
      <c r="FY755" s="76"/>
      <c r="FZ755" s="76"/>
      <c r="GA755" s="76"/>
      <c r="GB755" s="76"/>
      <c r="GC755" s="76"/>
      <c r="GD755" s="76"/>
      <c r="GE755" s="76"/>
      <c r="GF755" s="76"/>
      <c r="GG755" s="76"/>
      <c r="GH755" s="76"/>
      <c r="GI755" s="76"/>
      <c r="GJ755" s="76"/>
      <c r="GK755" s="76"/>
      <c r="GL755" s="76"/>
      <c r="GM755" s="76"/>
      <c r="GN755" s="76"/>
      <c r="GO755" s="76"/>
      <c r="GP755" s="76"/>
      <c r="GQ755" s="76"/>
      <c r="GR755" s="76"/>
      <c r="GS755" s="76"/>
      <c r="GT755" s="76"/>
      <c r="GU755" s="76"/>
      <c r="GV755" s="76"/>
      <c r="GW755" s="76"/>
      <c r="GX755" s="76"/>
      <c r="GY755" s="76"/>
      <c r="GZ755" s="76"/>
      <c r="HA755" s="76"/>
      <c r="HB755" s="76"/>
      <c r="HC755" s="76"/>
      <c r="HD755" s="76"/>
      <c r="HE755" s="76"/>
      <c r="HF755" s="76"/>
      <c r="HG755" s="76"/>
      <c r="HH755" s="76"/>
      <c r="HI755" s="76"/>
      <c r="HJ755" s="76"/>
      <c r="HK755" s="76"/>
      <c r="HL755" s="76"/>
      <c r="HM755" s="76"/>
      <c r="HN755" s="76"/>
      <c r="HO755" s="76"/>
      <c r="HP755" s="76"/>
      <c r="HQ755" s="76"/>
      <c r="HR755" s="76"/>
      <c r="HS755" s="76"/>
      <c r="HT755" s="76"/>
      <c r="HU755" s="76"/>
      <c r="HV755" s="76"/>
      <c r="HW755" s="76"/>
      <c r="HX755" s="76"/>
      <c r="HY755" s="76"/>
      <c r="HZ755" s="76"/>
      <c r="IA755" s="76"/>
      <c r="IB755" s="76"/>
      <c r="IC755" s="76"/>
      <c r="ID755" s="76"/>
      <c r="IE755" s="76"/>
      <c r="IF755" s="76"/>
      <c r="IG755" s="76"/>
      <c r="IH755" s="76"/>
      <c r="II755" s="76"/>
      <c r="IJ755" s="76"/>
      <c r="IK755" s="76"/>
    </row>
    <row r="756" spans="1:245" s="125" customForma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53">
        <v>7</v>
      </c>
      <c r="AD756" s="454">
        <f t="array" ref="AD756">IF($R110="-","-",COUNT(IF($R$5:$R$84=$AC756,IF($H$5:$Q$84=AD$746,$H$5:$Q$84,"-"),"-"))/$R110)</f>
        <v>0.17857142857142858</v>
      </c>
      <c r="AE756" s="451">
        <f t="array" ref="AE756">IF($R110="-","-",COUNT(IF($R$5:$R$84=$AC756,IF($H$5:$Q$84=AE$746,$H$5:$Q$84,"-"),"-"))/$R110)</f>
        <v>0</v>
      </c>
      <c r="AF756" s="451">
        <f t="array" ref="AF756">IF($R110="-","-",COUNT(IF($R$5:$R$84=$AC756,IF($H$5:$Q$84=AF$746,$H$5:$Q$84,"-"),"-"))/$R110)</f>
        <v>0</v>
      </c>
      <c r="AG756" s="451">
        <f t="array" ref="AG756">IF($R110="-","-",COUNT(IF($R$5:$R$84=$AC756,IF($H$5:$Q$84=AG$746,$H$5:$Q$84,"-"),"-"))/$R110)</f>
        <v>0</v>
      </c>
      <c r="AH756" s="451">
        <f t="array" ref="AH756">IF($R110="-","-",COUNT(IF($R$5:$R$84=$AC756,IF($H$5:$Q$84=AH$746,$H$5:$Q$84,"-"),"-"))/$R110)</f>
        <v>0</v>
      </c>
      <c r="AI756" s="451">
        <f t="array" ref="AI756">IF($R110="-","-",COUNT(IF($R$5:$R$84=$AC756,IF($H$5:$Q$84=AI$746,$H$5:$Q$84,"-"),"-"))/$R110)</f>
        <v>0.10714285714285714</v>
      </c>
      <c r="AJ756" s="451">
        <f t="array" ref="AJ756">IF($R110="-","-",COUNT(IF($R$5:$R$84=$AC756,IF($H$5:$Q$84=AJ$746,$H$5:$Q$84,"-"),"-"))/$R110)</f>
        <v>0</v>
      </c>
      <c r="AK756" s="452">
        <f t="array" ref="AK756">IF($R110="-","-",COUNT(IF($R$5:$R$84=$AC756,IF($H$5:$Q$84=AK$746,$H$5:$Q$84,"-"),"-"))/$R110)</f>
        <v>0.7857142857142857</v>
      </c>
      <c r="AL756" s="451">
        <f t="array" ref="AL756">IF($R110="-","-",COUNT(IF($R$5:$R$84=$AC756,IF($H$5:$Q$84=AL$746,$H$5:$Q$84,"-"),"-"))/$R110)</f>
        <v>0.17857142857142858</v>
      </c>
      <c r="AM756" s="451">
        <f t="array" ref="AM756">IF($R110="-","-",COUNT(IF($R$5:$R$84=$AC756,IF($H$5:$Q$84=AM$746,$H$5:$Q$84,"-"),"-"))/$R110)</f>
        <v>0</v>
      </c>
      <c r="AN756" s="451">
        <f t="array" ref="AN756">IF($R110="-","-",COUNT(IF($R$5:$R$84=$AC756,IF($H$5:$Q$84=AN$746,$H$5:$Q$84,"-"),"-"))/$R110)</f>
        <v>0</v>
      </c>
      <c r="AO756" s="451">
        <f t="array" ref="AO756">IF($R110="-","-",COUNT(IF($R$5:$R$84=$AC756,IF($H$5:$Q$84=AO$746,$H$5:$Q$84,"-"),"-"))/$R110)</f>
        <v>0</v>
      </c>
      <c r="AP756" s="451">
        <f t="array" ref="AP756">IF($R110="-","-",COUNT(IF($R$5:$R$84=$AC756,IF($H$5:$Q$84=AP$746,$H$5:$Q$84,"-"),"-"))/$R110)</f>
        <v>0</v>
      </c>
      <c r="AQ756" s="451">
        <f t="array" ref="AQ756">IF($R110="-","-",COUNT(IF($R$5:$R$84=$AC756,IF($H$5:$Q$84=AQ$746,$H$5:$Q$84,"-"),"-"))/$R110)</f>
        <v>0</v>
      </c>
      <c r="AR756" s="451">
        <f t="array" ref="AR756">IF($R110="-","-",COUNT(IF($R$5:$R$84=$AC756,IF($H$5:$Q$84=AR$746,$H$5:$Q$84,"-"),"-"))/$R110)</f>
        <v>0</v>
      </c>
      <c r="AS756" s="451">
        <f t="array" ref="AS756">IF($R110="-","-",COUNT(IF($R$5:$R$84=$AC756,IF($H$5:$Q$84=AS$746,$H$5:$Q$84,"-"),"-"))/$R110)</f>
        <v>0</v>
      </c>
      <c r="AT756" s="453">
        <f t="shared" si="65"/>
        <v>1.25</v>
      </c>
      <c r="AU756" s="19"/>
      <c r="AV756" s="19"/>
      <c r="AW756" s="19"/>
      <c r="AX756" s="19"/>
      <c r="AY756" s="19"/>
      <c r="AZ756" s="19"/>
      <c r="BA756" s="19"/>
      <c r="BB756" s="19"/>
      <c r="BC756" s="19"/>
      <c r="BG756" s="12"/>
      <c r="BH756" s="12"/>
      <c r="BI756" s="12"/>
      <c r="BJ756" s="12"/>
      <c r="BK756" s="12"/>
      <c r="BL756" s="12"/>
      <c r="BM756" s="12"/>
      <c r="BN756" s="12"/>
      <c r="BO756" s="12"/>
      <c r="BP756" s="12"/>
      <c r="BQ756" s="12"/>
      <c r="BR756" s="12"/>
      <c r="BS756" s="12"/>
      <c r="BV756" s="76"/>
      <c r="BW756" s="76"/>
      <c r="BX756" s="76"/>
      <c r="BY756" s="76"/>
      <c r="BZ756" s="76"/>
      <c r="CA756" s="76"/>
      <c r="CB756" s="76"/>
      <c r="CC756" s="76"/>
      <c r="CD756" s="76"/>
      <c r="CE756" s="76"/>
      <c r="CF756" s="76"/>
      <c r="CG756" s="76"/>
      <c r="CH756" s="76"/>
      <c r="CI756" s="76"/>
      <c r="CJ756" s="76"/>
      <c r="CK756" s="76"/>
      <c r="CL756" s="76"/>
      <c r="CM756" s="76"/>
      <c r="CN756" s="76"/>
      <c r="CO756" s="76"/>
      <c r="CP756" s="76"/>
      <c r="CQ756" s="76"/>
      <c r="CR756" s="76"/>
      <c r="CS756" s="76"/>
      <c r="CT756" s="76"/>
      <c r="CU756" s="76"/>
      <c r="CV756" s="76"/>
      <c r="CW756" s="76"/>
      <c r="CX756" s="76"/>
      <c r="CY756" s="76"/>
      <c r="CZ756" s="76"/>
      <c r="DA756" s="76"/>
      <c r="DB756" s="76"/>
      <c r="DC756" s="76"/>
      <c r="DD756" s="76"/>
      <c r="DE756" s="76"/>
      <c r="DF756" s="76"/>
      <c r="DG756" s="76"/>
      <c r="DH756" s="76"/>
      <c r="DI756" s="76"/>
      <c r="DJ756" s="76"/>
      <c r="DK756" s="76"/>
      <c r="DL756" s="76"/>
      <c r="DM756" s="76"/>
      <c r="DN756" s="76"/>
      <c r="DO756" s="76"/>
      <c r="DP756" s="76"/>
      <c r="DQ756" s="76"/>
      <c r="DR756" s="76"/>
      <c r="DS756" s="76"/>
      <c r="DT756" s="76"/>
      <c r="DU756" s="76"/>
      <c r="DV756" s="76"/>
      <c r="DW756" s="76"/>
      <c r="DX756" s="76"/>
      <c r="DY756" s="76"/>
      <c r="DZ756" s="76"/>
      <c r="EA756" s="76"/>
      <c r="EB756" s="76"/>
      <c r="EC756" s="76"/>
      <c r="ED756" s="76"/>
      <c r="EE756" s="76"/>
      <c r="EF756" s="76"/>
      <c r="EG756" s="76"/>
      <c r="EH756" s="76"/>
      <c r="EI756" s="76"/>
      <c r="EJ756" s="76"/>
      <c r="EK756" s="76"/>
      <c r="EL756" s="76"/>
      <c r="EM756" s="76"/>
      <c r="EN756" s="76"/>
      <c r="EO756" s="76"/>
      <c r="EP756" s="76"/>
      <c r="EQ756" s="76"/>
      <c r="ER756" s="76"/>
      <c r="ES756" s="76"/>
      <c r="ET756" s="76"/>
      <c r="EU756" s="76"/>
      <c r="EV756" s="76"/>
      <c r="EW756" s="76"/>
      <c r="EX756" s="76"/>
      <c r="EY756" s="76"/>
      <c r="EZ756" s="76"/>
      <c r="FA756" s="76"/>
      <c r="FB756" s="76"/>
      <c r="FC756" s="76"/>
      <c r="FD756" s="76"/>
      <c r="FE756" s="76"/>
      <c r="FF756" s="76"/>
      <c r="FG756" s="76"/>
      <c r="FH756" s="76"/>
      <c r="FI756" s="76"/>
      <c r="FJ756" s="76"/>
      <c r="FK756" s="76"/>
      <c r="FL756" s="76"/>
      <c r="FM756" s="76"/>
      <c r="FN756" s="76"/>
      <c r="FO756" s="76"/>
      <c r="FP756" s="76"/>
      <c r="FQ756" s="76"/>
      <c r="FR756" s="76"/>
      <c r="FS756" s="76"/>
      <c r="FT756" s="76"/>
      <c r="FU756" s="76"/>
      <c r="FV756" s="76"/>
      <c r="FW756" s="76"/>
      <c r="FX756" s="76"/>
      <c r="FY756" s="76"/>
      <c r="FZ756" s="76"/>
      <c r="GA756" s="76"/>
      <c r="GB756" s="76"/>
      <c r="GC756" s="76"/>
      <c r="GD756" s="76"/>
      <c r="GE756" s="76"/>
      <c r="GF756" s="76"/>
      <c r="GG756" s="76"/>
      <c r="GH756" s="76"/>
      <c r="GI756" s="76"/>
      <c r="GJ756" s="76"/>
      <c r="GK756" s="76"/>
      <c r="GL756" s="76"/>
      <c r="GM756" s="76"/>
      <c r="GN756" s="76"/>
      <c r="GO756" s="76"/>
      <c r="GP756" s="76"/>
      <c r="GQ756" s="76"/>
      <c r="GR756" s="76"/>
      <c r="GS756" s="76"/>
      <c r="GT756" s="76"/>
      <c r="GU756" s="76"/>
      <c r="GV756" s="76"/>
      <c r="GW756" s="76"/>
      <c r="GX756" s="76"/>
      <c r="GY756" s="76"/>
      <c r="GZ756" s="76"/>
      <c r="HA756" s="76"/>
      <c r="HB756" s="76"/>
      <c r="HC756" s="76"/>
      <c r="HD756" s="76"/>
      <c r="HE756" s="76"/>
      <c r="HF756" s="76"/>
      <c r="HG756" s="76"/>
      <c r="HH756" s="76"/>
      <c r="HI756" s="76"/>
      <c r="HJ756" s="76"/>
      <c r="HK756" s="76"/>
      <c r="HL756" s="76"/>
      <c r="HM756" s="76"/>
      <c r="HN756" s="76"/>
      <c r="HO756" s="76"/>
      <c r="HP756" s="76"/>
      <c r="HQ756" s="76"/>
      <c r="HR756" s="76"/>
      <c r="HS756" s="76"/>
      <c r="HT756" s="76"/>
      <c r="HU756" s="76"/>
      <c r="HV756" s="76"/>
      <c r="HW756" s="76"/>
      <c r="HX756" s="76"/>
      <c r="HY756" s="76"/>
      <c r="HZ756" s="76"/>
      <c r="IA756" s="76"/>
      <c r="IB756" s="76"/>
      <c r="IC756" s="76"/>
      <c r="ID756" s="76"/>
      <c r="IE756" s="76"/>
      <c r="IF756" s="76"/>
      <c r="IG756" s="76"/>
      <c r="IH756" s="76"/>
      <c r="II756" s="76"/>
      <c r="IJ756" s="76"/>
      <c r="IK756" s="76"/>
    </row>
    <row r="757" spans="1:245" s="125" customForma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53">
        <v>8</v>
      </c>
      <c r="AD757" s="454" t="str">
        <f t="array" ref="AD757">IF($R111="-","-",COUNT(IF($R$5:$R$84=$AC757,IF($H$5:$Q$84=AE$746,$H$5:$Q$84,"-"),"-"))/$R111)</f>
        <v>-</v>
      </c>
      <c r="AE757" s="451" t="str">
        <f t="array" ref="AE757">IF($R111="-","-",COUNT(IF($R$5:$R$84=$AC757,IF($H$5:$Q$84=AF$746,$H$5:$Q$84,"-"),"-"))/$R111)</f>
        <v>-</v>
      </c>
      <c r="AF757" s="451" t="str">
        <f t="array" ref="AF757">IF($R111="-","-",COUNT(IF($R$5:$R$84=$AC757,IF($H$5:$Q$84=AG$746,$H$5:$Q$84,"-"),"-"))/$R111)</f>
        <v>-</v>
      </c>
      <c r="AG757" s="451" t="str">
        <f t="array" ref="AG757">IF($R111="-","-",COUNT(IF($R$5:$R$84=$AC757,IF($H$5:$Q$84=AH$746,$H$5:$Q$84,"-"),"-"))/$R111)</f>
        <v>-</v>
      </c>
      <c r="AH757" s="451" t="str">
        <f t="array" ref="AH757">IF($R111="-","-",COUNT(IF($R$5:$R$84=$AC757,IF($H$5:$Q$84=AI$746,$H$5:$Q$84,"-"),"-"))/$R111)</f>
        <v>-</v>
      </c>
      <c r="AI757" s="451" t="str">
        <f t="array" ref="AI757">IF($R111="-","-",COUNT(IF($R$5:$R$84=$AC757,IF($H$5:$Q$84=AJ$746,$H$5:$Q$84,"-"),"-"))/$R111)</f>
        <v>-</v>
      </c>
      <c r="AJ757" s="451" t="str">
        <f t="array" ref="AJ757">IF($R111="-","-",COUNT(IF($R$5:$R$84=$AC757,IF($H$5:$Q$84=AK$746,$H$5:$Q$84,"-"),"-"))/$R111)</f>
        <v>-</v>
      </c>
      <c r="AK757" s="452" t="str">
        <f t="array" ref="AK757">IF($R111="-","-",COUNT(IF($R$5:$R$84=$AC757,IF($H$5:$Q$84=AL$746,$H$5:$Q$84,"-"),"-"))/$R111)</f>
        <v>-</v>
      </c>
      <c r="AL757" s="451" t="str">
        <f t="array" ref="AL757">IF($R111="-","-",COUNT(IF($R$5:$R$84=$AC757,IF($H$5:$Q$84=AM$746,$H$5:$Q$84,"-"),"-"))/$R111)</f>
        <v>-</v>
      </c>
      <c r="AM757" s="451" t="str">
        <f t="array" ref="AM757">IF($R111="-","-",COUNT(IF($R$5:$R$84=$AC757,IF($H$5:$Q$84=AN$746,$H$5:$Q$84,"-"),"-"))/$R111)</f>
        <v>-</v>
      </c>
      <c r="AN757" s="451" t="str">
        <f t="array" ref="AN757">IF($R111="-","-",COUNT(IF($R$5:$R$84=$AC757,IF($H$5:$Q$84=AO$746,$H$5:$Q$84,"-"),"-"))/$R111)</f>
        <v>-</v>
      </c>
      <c r="AO757" s="451" t="str">
        <f t="array" ref="AO757">IF($R111="-","-",COUNT(IF($R$5:$R$84=$AC757,IF($H$5:$Q$84=AP$746,$H$5:$Q$84,"-"),"-"))/$R111)</f>
        <v>-</v>
      </c>
      <c r="AP757" s="451" t="str">
        <f t="array" ref="AP757">IF($R111="-","-",COUNT(IF($R$5:$R$84=$AC757,IF($H$5:$Q$84=AQ$746,$H$5:$Q$84,"-"),"-"))/$R111)</f>
        <v>-</v>
      </c>
      <c r="AQ757" s="451" t="str">
        <f t="array" ref="AQ757">IF($R111="-","-",COUNT(IF($R$5:$R$84=$AC757,IF($H$5:$Q$84=AR$746,$H$5:$Q$84,"-"),"-"))/$R111)</f>
        <v>-</v>
      </c>
      <c r="AR757" s="451" t="str">
        <f t="array" ref="AR757">IF($R111="-","-",COUNT(IF($R$5:$R$84=$AC757,IF($H$5:$Q$84=AS$746,$H$5:$Q$84,"-"),"-"))/$R111)</f>
        <v>-</v>
      </c>
      <c r="AS757" s="451" t="str">
        <f t="array" ref="AS757">IF($R111="-","-",COUNT(IF($R$5:$R$84=$AC757,IF($H$5:$Q$84=AT$746,$H$5:$Q$84,"-"),"-"))/$R111)</f>
        <v>-</v>
      </c>
      <c r="AT757" s="453" t="str">
        <f t="shared" si="65"/>
        <v>-</v>
      </c>
      <c r="AU757" s="19"/>
      <c r="AV757" s="19"/>
      <c r="AW757" s="19"/>
      <c r="AX757" s="19"/>
      <c r="AY757" s="19"/>
      <c r="AZ757" s="19"/>
      <c r="BA757" s="19"/>
      <c r="BB757" s="19"/>
      <c r="BC757" s="19"/>
      <c r="BG757" s="12"/>
      <c r="BH757" s="12"/>
      <c r="BI757" s="12"/>
      <c r="BJ757" s="12"/>
      <c r="BK757" s="12"/>
      <c r="BL757" s="12"/>
      <c r="BM757" s="12"/>
      <c r="BN757" s="12"/>
      <c r="BO757" s="12"/>
      <c r="BP757" s="12"/>
      <c r="BQ757" s="12"/>
      <c r="BR757" s="12"/>
      <c r="BS757" s="12"/>
      <c r="BV757" s="76"/>
      <c r="BW757" s="76"/>
      <c r="BX757" s="76"/>
      <c r="BY757" s="76"/>
      <c r="BZ757" s="76"/>
      <c r="CA757" s="76"/>
      <c r="CB757" s="76"/>
      <c r="CC757" s="76"/>
      <c r="CD757" s="76"/>
      <c r="CE757" s="76"/>
      <c r="CF757" s="76"/>
      <c r="CG757" s="76"/>
      <c r="CH757" s="76"/>
      <c r="CI757" s="76"/>
      <c r="CJ757" s="76"/>
      <c r="CK757" s="76"/>
      <c r="CL757" s="76"/>
      <c r="CM757" s="76"/>
      <c r="CN757" s="76"/>
      <c r="CO757" s="76"/>
      <c r="CP757" s="76"/>
      <c r="CQ757" s="76"/>
      <c r="CR757" s="76"/>
      <c r="CS757" s="76"/>
      <c r="CT757" s="76"/>
      <c r="CU757" s="76"/>
      <c r="CV757" s="76"/>
      <c r="CW757" s="76"/>
      <c r="CX757" s="76"/>
      <c r="CY757" s="76"/>
      <c r="CZ757" s="76"/>
      <c r="DA757" s="76"/>
      <c r="DB757" s="76"/>
      <c r="DC757" s="76"/>
      <c r="DD757" s="76"/>
      <c r="DE757" s="76"/>
      <c r="DF757" s="76"/>
      <c r="DG757" s="76"/>
      <c r="DH757" s="76"/>
      <c r="DI757" s="76"/>
      <c r="DJ757" s="76"/>
      <c r="DK757" s="76"/>
      <c r="DL757" s="76"/>
      <c r="DM757" s="76"/>
      <c r="DN757" s="76"/>
      <c r="DO757" s="76"/>
      <c r="DP757" s="76"/>
      <c r="DQ757" s="76"/>
      <c r="DR757" s="76"/>
      <c r="DS757" s="76"/>
      <c r="DT757" s="76"/>
      <c r="DU757" s="76"/>
      <c r="DV757" s="76"/>
      <c r="DW757" s="76"/>
      <c r="DX757" s="76"/>
      <c r="DY757" s="76"/>
      <c r="DZ757" s="76"/>
      <c r="EA757" s="76"/>
      <c r="EB757" s="76"/>
      <c r="EC757" s="76"/>
      <c r="ED757" s="76"/>
      <c r="EE757" s="76"/>
      <c r="EF757" s="76"/>
      <c r="EG757" s="76"/>
      <c r="EH757" s="76"/>
      <c r="EI757" s="76"/>
      <c r="EJ757" s="76"/>
      <c r="EK757" s="76"/>
      <c r="EL757" s="76"/>
      <c r="EM757" s="76"/>
      <c r="EN757" s="76"/>
      <c r="EO757" s="76"/>
      <c r="EP757" s="76"/>
      <c r="EQ757" s="76"/>
      <c r="ER757" s="76"/>
      <c r="ES757" s="76"/>
      <c r="ET757" s="76"/>
      <c r="EU757" s="76"/>
      <c r="EV757" s="76"/>
      <c r="EW757" s="76"/>
      <c r="EX757" s="76"/>
      <c r="EY757" s="76"/>
      <c r="EZ757" s="76"/>
      <c r="FA757" s="76"/>
      <c r="FB757" s="76"/>
      <c r="FC757" s="76"/>
      <c r="FD757" s="76"/>
      <c r="FE757" s="76"/>
      <c r="FF757" s="76"/>
      <c r="FG757" s="76"/>
      <c r="FH757" s="76"/>
      <c r="FI757" s="76"/>
      <c r="FJ757" s="76"/>
      <c r="FK757" s="76"/>
      <c r="FL757" s="76"/>
      <c r="FM757" s="76"/>
      <c r="FN757" s="76"/>
      <c r="FO757" s="76"/>
      <c r="FP757" s="76"/>
      <c r="FQ757" s="76"/>
      <c r="FR757" s="76"/>
      <c r="FS757" s="76"/>
      <c r="FT757" s="76"/>
      <c r="FU757" s="76"/>
      <c r="FV757" s="76"/>
      <c r="FW757" s="76"/>
      <c r="FX757" s="76"/>
      <c r="FY757" s="76"/>
      <c r="FZ757" s="76"/>
      <c r="GA757" s="76"/>
      <c r="GB757" s="76"/>
      <c r="GC757" s="76"/>
      <c r="GD757" s="76"/>
      <c r="GE757" s="76"/>
      <c r="GF757" s="76"/>
      <c r="GG757" s="76"/>
      <c r="GH757" s="76"/>
      <c r="GI757" s="76"/>
      <c r="GJ757" s="76"/>
      <c r="GK757" s="76"/>
      <c r="GL757" s="76"/>
      <c r="GM757" s="76"/>
      <c r="GN757" s="76"/>
      <c r="GO757" s="76"/>
      <c r="GP757" s="76"/>
      <c r="GQ757" s="76"/>
      <c r="GR757" s="76"/>
      <c r="GS757" s="76"/>
      <c r="GT757" s="76"/>
      <c r="GU757" s="76"/>
      <c r="GV757" s="76"/>
      <c r="GW757" s="76"/>
      <c r="GX757" s="76"/>
      <c r="GY757" s="76"/>
      <c r="GZ757" s="76"/>
      <c r="HA757" s="76"/>
      <c r="HB757" s="76"/>
      <c r="HC757" s="76"/>
      <c r="HD757" s="76"/>
      <c r="HE757" s="76"/>
      <c r="HF757" s="76"/>
      <c r="HG757" s="76"/>
      <c r="HH757" s="76"/>
      <c r="HI757" s="76"/>
      <c r="HJ757" s="76"/>
      <c r="HK757" s="76"/>
      <c r="HL757" s="76"/>
      <c r="HM757" s="76"/>
      <c r="HN757" s="76"/>
      <c r="HO757" s="76"/>
      <c r="HP757" s="76"/>
      <c r="HQ757" s="76"/>
      <c r="HR757" s="76"/>
      <c r="HS757" s="76"/>
      <c r="HT757" s="76"/>
      <c r="HU757" s="76"/>
      <c r="HV757" s="76"/>
      <c r="HW757" s="76"/>
      <c r="HX757" s="76"/>
      <c r="HY757" s="76"/>
      <c r="HZ757" s="76"/>
      <c r="IA757" s="76"/>
      <c r="IB757" s="76"/>
      <c r="IC757" s="76"/>
      <c r="ID757" s="76"/>
      <c r="IE757" s="76"/>
      <c r="IF757" s="76"/>
      <c r="IG757" s="76"/>
      <c r="IH757" s="76"/>
      <c r="II757" s="76"/>
      <c r="IJ757" s="76"/>
      <c r="IK757" s="76"/>
    </row>
    <row r="758" spans="1:245" s="125" customForma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53">
        <v>9</v>
      </c>
      <c r="AD758" s="454">
        <f t="array" ref="AD758">IF($R112="-","-",COUNT(IF($R$5:$R$84=$AC758,IF($H$5:$Q$84=AF$746,$H$5:$Q$84,"-"),"-"))/$R112)</f>
        <v>0</v>
      </c>
      <c r="AE758" s="451">
        <f t="array" ref="AE758">IF($R112="-","-",COUNT(IF($R$5:$R$84=$AC758,IF($H$5:$Q$84=AG$746,$H$5:$Q$84,"-"),"-"))/$R112)</f>
        <v>0</v>
      </c>
      <c r="AF758" s="451">
        <f t="array" ref="AF758">IF($R112="-","-",COUNT(IF($R$5:$R$84=$AC758,IF($H$5:$Q$84=AH$746,$H$5:$Q$84,"-"),"-"))/$R112)</f>
        <v>0</v>
      </c>
      <c r="AG758" s="451">
        <f t="array" ref="AG758">IF($R112="-","-",COUNT(IF($R$5:$R$84=$AC758,IF($H$5:$Q$84=AI$746,$H$5:$Q$84,"-"),"-"))/$R112)</f>
        <v>0</v>
      </c>
      <c r="AH758" s="451">
        <f t="array" ref="AH758">IF($R112="-","-",COUNT(IF($R$5:$R$84=$AC758,IF($H$5:$Q$84=AJ$746,$H$5:$Q$84,"-"),"-"))/$R112)</f>
        <v>0.125</v>
      </c>
      <c r="AI758" s="451">
        <f t="array" ref="AI758">IF($R112="-","-",COUNT(IF($R$5:$R$84=$AC758,IF($H$5:$Q$84=AK$746,$H$5:$Q$84,"-"),"-"))/$R112)</f>
        <v>6.25E-2</v>
      </c>
      <c r="AJ758" s="451">
        <f t="array" ref="AJ758">IF($R112="-","-",COUNT(IF($R$5:$R$84=$AC758,IF($H$5:$Q$84=AL$746,$H$5:$Q$84,"-"),"-"))/$R112)</f>
        <v>0.1875</v>
      </c>
      <c r="AK758" s="452">
        <f t="array" ref="AK758">IF($R112="-","-",COUNT(IF($R$5:$R$84=$AC758,IF($H$5:$Q$84=AM$746,$H$5:$Q$84,"-"),"-"))/$R112)</f>
        <v>0.5</v>
      </c>
      <c r="AL758" s="451">
        <f t="array" ref="AL758">IF($R112="-","-",COUNT(IF($R$5:$R$84=$AC758,IF($H$5:$Q$84=AN$746,$H$5:$Q$84,"-"),"-"))/$R112)</f>
        <v>0.3125</v>
      </c>
      <c r="AM758" s="451">
        <f t="array" ref="AM758">IF($R112="-","-",COUNT(IF($R$5:$R$84=$AC758,IF($H$5:$Q$84=AO$746,$H$5:$Q$84,"-"),"-"))/$R112)</f>
        <v>6.25E-2</v>
      </c>
      <c r="AN758" s="451">
        <f t="array" ref="AN758">IF($R112="-","-",COUNT(IF($R$5:$R$84=$AC758,IF($H$5:$Q$84=AP$746,$H$5:$Q$84,"-"),"-"))/$R112)</f>
        <v>0</v>
      </c>
      <c r="AO758" s="451">
        <f t="array" ref="AO758">IF($R112="-","-",COUNT(IF($R$5:$R$84=$AC758,IF($H$5:$Q$84=AQ$746,$H$5:$Q$84,"-"),"-"))/$R112)</f>
        <v>0</v>
      </c>
      <c r="AP758" s="451">
        <f t="array" ref="AP758">IF($R112="-","-",COUNT(IF($R$5:$R$84=$AC758,IF($H$5:$Q$84=AR$746,$H$5:$Q$84,"-"),"-"))/$R112)</f>
        <v>0</v>
      </c>
      <c r="AQ758" s="451">
        <f t="array" ref="AQ758">IF($R112="-","-",COUNT(IF($R$5:$R$84=$AC758,IF($H$5:$Q$84=AS$746,$H$5:$Q$84,"-"),"-"))/$R112)</f>
        <v>0</v>
      </c>
      <c r="AR758" s="451">
        <f t="array" ref="AR758">IF($R112="-","-",COUNT(IF($R$5:$R$84=$AC758,IF($H$5:$Q$84=AT$746,$H$5:$Q$84,"-"),"-"))/$R112)</f>
        <v>0</v>
      </c>
      <c r="AS758" s="451">
        <f t="array" ref="AS758">IF($R112="-","-",COUNT(IF($R$5:$R$84=$AC758,IF($H$5:$Q$84=AU$746,$H$5:$Q$84,"-"),"-"))/$R112)</f>
        <v>0</v>
      </c>
      <c r="AT758" s="453">
        <f t="shared" si="65"/>
        <v>1.25</v>
      </c>
      <c r="AU758" s="19"/>
      <c r="AV758" s="19"/>
      <c r="AW758" s="19"/>
      <c r="AX758" s="19"/>
      <c r="AY758" s="19"/>
      <c r="AZ758" s="19"/>
      <c r="BA758" s="19"/>
      <c r="BB758" s="19"/>
      <c r="BC758" s="19"/>
      <c r="BG758" s="12"/>
      <c r="BH758" s="12"/>
      <c r="BI758" s="12"/>
      <c r="BJ758" s="12"/>
      <c r="BK758" s="12"/>
      <c r="BL758" s="12"/>
      <c r="BM758" s="12"/>
      <c r="BN758" s="12"/>
      <c r="BO758" s="12"/>
      <c r="BP758" s="12"/>
      <c r="BQ758" s="12"/>
      <c r="BR758" s="12"/>
      <c r="BS758" s="12"/>
      <c r="BV758" s="76"/>
      <c r="BW758" s="76"/>
      <c r="BX758" s="76"/>
      <c r="BY758" s="76"/>
      <c r="BZ758" s="76"/>
      <c r="CA758" s="76"/>
      <c r="CB758" s="76"/>
      <c r="CC758" s="76"/>
      <c r="CD758" s="76"/>
      <c r="CE758" s="76"/>
      <c r="CF758" s="76"/>
      <c r="CG758" s="76"/>
      <c r="CH758" s="76"/>
      <c r="CI758" s="76"/>
      <c r="CJ758" s="76"/>
      <c r="CK758" s="76"/>
      <c r="CL758" s="76"/>
      <c r="CM758" s="76"/>
      <c r="CN758" s="76"/>
      <c r="CO758" s="76"/>
      <c r="CP758" s="76"/>
      <c r="CQ758" s="76"/>
      <c r="CR758" s="76"/>
      <c r="CS758" s="76"/>
      <c r="CT758" s="76"/>
      <c r="CU758" s="76"/>
      <c r="CV758" s="76"/>
      <c r="CW758" s="76"/>
      <c r="CX758" s="76"/>
      <c r="CY758" s="76"/>
      <c r="CZ758" s="76"/>
      <c r="DA758" s="76"/>
      <c r="DB758" s="76"/>
      <c r="DC758" s="76"/>
      <c r="DD758" s="76"/>
      <c r="DE758" s="76"/>
      <c r="DF758" s="76"/>
      <c r="DG758" s="76"/>
      <c r="DH758" s="76"/>
      <c r="DI758" s="76"/>
      <c r="DJ758" s="76"/>
      <c r="DK758" s="76"/>
      <c r="DL758" s="76"/>
      <c r="DM758" s="76"/>
      <c r="DN758" s="76"/>
      <c r="DO758" s="76"/>
      <c r="DP758" s="76"/>
      <c r="DQ758" s="76"/>
      <c r="DR758" s="76"/>
      <c r="DS758" s="76"/>
      <c r="DT758" s="76"/>
      <c r="DU758" s="76"/>
      <c r="DV758" s="76"/>
      <c r="DW758" s="76"/>
      <c r="DX758" s="76"/>
      <c r="DY758" s="76"/>
      <c r="DZ758" s="76"/>
      <c r="EA758" s="76"/>
      <c r="EB758" s="76"/>
      <c r="EC758" s="76"/>
      <c r="ED758" s="76"/>
      <c r="EE758" s="76"/>
      <c r="EF758" s="76"/>
      <c r="EG758" s="76"/>
      <c r="EH758" s="76"/>
      <c r="EI758" s="76"/>
      <c r="EJ758" s="76"/>
      <c r="EK758" s="76"/>
      <c r="EL758" s="76"/>
      <c r="EM758" s="76"/>
      <c r="EN758" s="76"/>
      <c r="EO758" s="76"/>
      <c r="EP758" s="76"/>
      <c r="EQ758" s="76"/>
      <c r="ER758" s="76"/>
      <c r="ES758" s="76"/>
      <c r="ET758" s="76"/>
      <c r="EU758" s="76"/>
      <c r="EV758" s="76"/>
      <c r="EW758" s="76"/>
      <c r="EX758" s="76"/>
      <c r="EY758" s="76"/>
      <c r="EZ758" s="76"/>
      <c r="FA758" s="76"/>
      <c r="FB758" s="76"/>
      <c r="FC758" s="76"/>
      <c r="FD758" s="76"/>
      <c r="FE758" s="76"/>
      <c r="FF758" s="76"/>
      <c r="FG758" s="76"/>
      <c r="FH758" s="76"/>
      <c r="FI758" s="76"/>
      <c r="FJ758" s="76"/>
      <c r="FK758" s="76"/>
      <c r="FL758" s="76"/>
      <c r="FM758" s="76"/>
      <c r="FN758" s="76"/>
      <c r="FO758" s="76"/>
      <c r="FP758" s="76"/>
      <c r="FQ758" s="76"/>
      <c r="FR758" s="76"/>
      <c r="FS758" s="76"/>
      <c r="FT758" s="76"/>
      <c r="FU758" s="76"/>
      <c r="FV758" s="76"/>
      <c r="FW758" s="76"/>
      <c r="FX758" s="76"/>
      <c r="FY758" s="76"/>
      <c r="FZ758" s="76"/>
      <c r="GA758" s="76"/>
      <c r="GB758" s="76"/>
      <c r="GC758" s="76"/>
      <c r="GD758" s="76"/>
      <c r="GE758" s="76"/>
      <c r="GF758" s="76"/>
      <c r="GG758" s="76"/>
      <c r="GH758" s="76"/>
      <c r="GI758" s="76"/>
      <c r="GJ758" s="76"/>
      <c r="GK758" s="76"/>
      <c r="GL758" s="76"/>
      <c r="GM758" s="76"/>
      <c r="GN758" s="76"/>
      <c r="GO758" s="76"/>
      <c r="GP758" s="76"/>
      <c r="GQ758" s="76"/>
      <c r="GR758" s="76"/>
      <c r="GS758" s="76"/>
      <c r="GT758" s="76"/>
      <c r="GU758" s="76"/>
      <c r="GV758" s="76"/>
      <c r="GW758" s="76"/>
      <c r="GX758" s="76"/>
      <c r="GY758" s="76"/>
      <c r="GZ758" s="76"/>
      <c r="HA758" s="76"/>
      <c r="HB758" s="76"/>
      <c r="HC758" s="76"/>
      <c r="HD758" s="76"/>
      <c r="HE758" s="76"/>
      <c r="HF758" s="76"/>
      <c r="HG758" s="76"/>
      <c r="HH758" s="76"/>
      <c r="HI758" s="76"/>
      <c r="HJ758" s="76"/>
      <c r="HK758" s="76"/>
      <c r="HL758" s="76"/>
      <c r="HM758" s="76"/>
      <c r="HN758" s="76"/>
      <c r="HO758" s="76"/>
      <c r="HP758" s="76"/>
      <c r="HQ758" s="76"/>
      <c r="HR758" s="76"/>
      <c r="HS758" s="76"/>
      <c r="HT758" s="76"/>
      <c r="HU758" s="76"/>
      <c r="HV758" s="76"/>
      <c r="HW758" s="76"/>
      <c r="HX758" s="76"/>
      <c r="HY758" s="76"/>
      <c r="HZ758" s="76"/>
      <c r="IA758" s="76"/>
      <c r="IB758" s="76"/>
      <c r="IC758" s="76"/>
      <c r="ID758" s="76"/>
      <c r="IE758" s="76"/>
      <c r="IF758" s="76"/>
      <c r="IG758" s="76"/>
      <c r="IH758" s="76"/>
      <c r="II758" s="76"/>
      <c r="IJ758" s="76"/>
      <c r="IK758" s="76"/>
    </row>
    <row r="759" spans="1:245" s="125" customForma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53">
        <v>10</v>
      </c>
      <c r="AD759" s="454">
        <f t="array" ref="AD759">IF($R113="-","-",COUNT(IF($R$5:$R$84=$AC759,IF($H$5:$Q$84=AG$746,$H$5:$Q$84,"-"),"-"))/$R113)</f>
        <v>0</v>
      </c>
      <c r="AE759" s="451">
        <f t="array" ref="AE759">IF($R113="-","-",COUNT(IF($R$5:$R$84=$AC759,IF($H$5:$Q$84=AH$746,$H$5:$Q$84,"-"),"-"))/$R113)</f>
        <v>0</v>
      </c>
      <c r="AF759" s="451">
        <f t="array" ref="AF759">IF($R113="-","-",COUNT(IF($R$5:$R$84=$AC759,IF($H$5:$Q$84=AI$746,$H$5:$Q$84,"-"),"-"))/$R113)</f>
        <v>0</v>
      </c>
      <c r="AG759" s="451">
        <f t="array" ref="AG759">IF($R113="-","-",COUNT(IF($R$5:$R$84=$AC759,IF($H$5:$Q$84=AJ$746,$H$5:$Q$84,"-"),"-"))/$R113)</f>
        <v>0</v>
      </c>
      <c r="AH759" s="451">
        <f t="array" ref="AH759">IF($R113="-","-",COUNT(IF($R$5:$R$84=$AC759,IF($H$5:$Q$84=AK$746,$H$5:$Q$84,"-"),"-"))/$R113)</f>
        <v>0</v>
      </c>
      <c r="AI759" s="451">
        <f t="array" ref="AI759">IF($R113="-","-",COUNT(IF($R$5:$R$84=$AC759,IF($H$5:$Q$84=AL$746,$H$5:$Q$84,"-"),"-"))/$R113)</f>
        <v>0</v>
      </c>
      <c r="AJ759" s="451">
        <f t="array" ref="AJ759">IF($R113="-","-",COUNT(IF($R$5:$R$84=$AC759,IF($H$5:$Q$84=AM$746,$H$5:$Q$84,"-"),"-"))/$R113)</f>
        <v>0.25</v>
      </c>
      <c r="AK759" s="452">
        <f t="array" ref="AK759">IF($R113="-","-",COUNT(IF($R$5:$R$84=$AC759,IF($H$5:$Q$84=AN$746,$H$5:$Q$84,"-"),"-"))/$R113)</f>
        <v>1</v>
      </c>
      <c r="AL759" s="451">
        <f t="array" ref="AL759">IF($R113="-","-",COUNT(IF($R$5:$R$84=$AC759,IF($H$5:$Q$84=AO$746,$H$5:$Q$84,"-"),"-"))/$R113)</f>
        <v>0</v>
      </c>
      <c r="AM759" s="451">
        <f t="array" ref="AM759">IF($R113="-","-",COUNT(IF($R$5:$R$84=$AC759,IF($H$5:$Q$84=AP$746,$H$5:$Q$84,"-"),"-"))/$R113)</f>
        <v>0</v>
      </c>
      <c r="AN759" s="451">
        <f t="array" ref="AN759">IF($R113="-","-",COUNT(IF($R$5:$R$84=$AC759,IF($H$5:$Q$84=AQ$746,$H$5:$Q$84,"-"),"-"))/$R113)</f>
        <v>0</v>
      </c>
      <c r="AO759" s="451">
        <f t="array" ref="AO759">IF($R113="-","-",COUNT(IF($R$5:$R$84=$AC759,IF($H$5:$Q$84=AR$746,$H$5:$Q$84,"-"),"-"))/$R113)</f>
        <v>0</v>
      </c>
      <c r="AP759" s="451">
        <f t="array" ref="AP759">IF($R113="-","-",COUNT(IF($R$5:$R$84=$AC759,IF($H$5:$Q$84=AS$746,$H$5:$Q$84,"-"),"-"))/$R113)</f>
        <v>0</v>
      </c>
      <c r="AQ759" s="451">
        <f t="array" ref="AQ759">IF($R113="-","-",COUNT(IF($R$5:$R$84=$AC759,IF($H$5:$Q$84=AT$746,$H$5:$Q$84,"-"),"-"))/$R113)</f>
        <v>0</v>
      </c>
      <c r="AR759" s="451">
        <f t="array" ref="AR759">IF($R113="-","-",COUNT(IF($R$5:$R$84=$AC759,IF($H$5:$Q$84=AU$746,$H$5:$Q$84,"-"),"-"))/$R113)</f>
        <v>0</v>
      </c>
      <c r="AS759" s="451">
        <f t="array" ref="AS759">IF($R113="-","-",COUNT(IF($R$5:$R$84=$AC759,IF($H$5:$Q$84=AV$746,$H$5:$Q$84,"-"),"-"))/$R113)</f>
        <v>0</v>
      </c>
      <c r="AT759" s="453">
        <f t="shared" si="65"/>
        <v>1.25</v>
      </c>
      <c r="AU759" s="19"/>
      <c r="AV759" s="19"/>
      <c r="AW759" s="19"/>
      <c r="AX759" s="19"/>
      <c r="AY759" s="19"/>
      <c r="AZ759" s="19"/>
      <c r="BA759" s="19"/>
      <c r="BB759" s="19"/>
      <c r="BC759" s="19"/>
      <c r="BG759" s="12"/>
      <c r="BH759" s="12"/>
      <c r="BI759" s="12"/>
      <c r="BJ759" s="12"/>
      <c r="BK759" s="12"/>
      <c r="BL759" s="12"/>
      <c r="BM759" s="12"/>
      <c r="BN759" s="12"/>
      <c r="BO759" s="12"/>
      <c r="BP759" s="12"/>
      <c r="BQ759" s="12"/>
      <c r="BR759" s="12"/>
      <c r="BS759" s="12"/>
      <c r="BV759" s="76"/>
      <c r="BW759" s="76"/>
      <c r="BX759" s="76"/>
      <c r="BY759" s="76"/>
      <c r="BZ759" s="76"/>
      <c r="CA759" s="76"/>
      <c r="CB759" s="76"/>
      <c r="CC759" s="76"/>
      <c r="CD759" s="76"/>
      <c r="CE759" s="76"/>
      <c r="CF759" s="76"/>
      <c r="CG759" s="76"/>
      <c r="CH759" s="76"/>
      <c r="CI759" s="76"/>
      <c r="CJ759" s="76"/>
      <c r="CK759" s="76"/>
      <c r="CL759" s="76"/>
      <c r="CM759" s="76"/>
      <c r="CN759" s="76"/>
      <c r="CO759" s="76"/>
      <c r="CP759" s="76"/>
      <c r="CQ759" s="76"/>
      <c r="CR759" s="76"/>
      <c r="CS759" s="76"/>
      <c r="CT759" s="76"/>
      <c r="CU759" s="76"/>
      <c r="CV759" s="76"/>
      <c r="CW759" s="76"/>
      <c r="CX759" s="76"/>
      <c r="CY759" s="76"/>
      <c r="CZ759" s="76"/>
      <c r="DA759" s="76"/>
      <c r="DB759" s="76"/>
      <c r="DC759" s="76"/>
      <c r="DD759" s="76"/>
      <c r="DE759" s="76"/>
      <c r="DF759" s="76"/>
      <c r="DG759" s="76"/>
      <c r="DH759" s="76"/>
      <c r="DI759" s="76"/>
      <c r="DJ759" s="76"/>
      <c r="DK759" s="76"/>
      <c r="DL759" s="76"/>
      <c r="DM759" s="76"/>
      <c r="DN759" s="76"/>
      <c r="DO759" s="76"/>
      <c r="DP759" s="76"/>
      <c r="DQ759" s="76"/>
      <c r="DR759" s="76"/>
      <c r="DS759" s="76"/>
      <c r="DT759" s="76"/>
      <c r="DU759" s="76"/>
      <c r="DV759" s="76"/>
      <c r="DW759" s="76"/>
      <c r="DX759" s="76"/>
      <c r="DY759" s="76"/>
      <c r="DZ759" s="76"/>
      <c r="EA759" s="76"/>
      <c r="EB759" s="76"/>
      <c r="EC759" s="76"/>
      <c r="ED759" s="76"/>
      <c r="EE759" s="76"/>
      <c r="EF759" s="76"/>
      <c r="EG759" s="76"/>
      <c r="EH759" s="76"/>
      <c r="EI759" s="76"/>
      <c r="EJ759" s="76"/>
      <c r="EK759" s="76"/>
      <c r="EL759" s="76"/>
      <c r="EM759" s="76"/>
      <c r="EN759" s="76"/>
      <c r="EO759" s="76"/>
      <c r="EP759" s="76"/>
      <c r="EQ759" s="76"/>
      <c r="ER759" s="76"/>
      <c r="ES759" s="76"/>
      <c r="ET759" s="76"/>
      <c r="EU759" s="76"/>
      <c r="EV759" s="76"/>
      <c r="EW759" s="76"/>
      <c r="EX759" s="76"/>
      <c r="EY759" s="76"/>
      <c r="EZ759" s="76"/>
      <c r="FA759" s="76"/>
      <c r="FB759" s="76"/>
      <c r="FC759" s="76"/>
      <c r="FD759" s="76"/>
      <c r="FE759" s="76"/>
      <c r="FF759" s="76"/>
      <c r="FG759" s="76"/>
      <c r="FH759" s="76"/>
      <c r="FI759" s="76"/>
      <c r="FJ759" s="76"/>
      <c r="FK759" s="76"/>
      <c r="FL759" s="76"/>
      <c r="FM759" s="76"/>
      <c r="FN759" s="76"/>
      <c r="FO759" s="76"/>
      <c r="FP759" s="76"/>
      <c r="FQ759" s="76"/>
      <c r="FR759" s="76"/>
      <c r="FS759" s="76"/>
      <c r="FT759" s="76"/>
      <c r="FU759" s="76"/>
      <c r="FV759" s="76"/>
      <c r="FW759" s="76"/>
      <c r="FX759" s="76"/>
      <c r="FY759" s="76"/>
      <c r="FZ759" s="76"/>
      <c r="GA759" s="76"/>
      <c r="GB759" s="76"/>
      <c r="GC759" s="76"/>
      <c r="GD759" s="76"/>
      <c r="GE759" s="76"/>
      <c r="GF759" s="76"/>
      <c r="GG759" s="76"/>
      <c r="GH759" s="76"/>
      <c r="GI759" s="76"/>
      <c r="GJ759" s="76"/>
      <c r="GK759" s="76"/>
      <c r="GL759" s="76"/>
      <c r="GM759" s="76"/>
      <c r="GN759" s="76"/>
      <c r="GO759" s="76"/>
      <c r="GP759" s="76"/>
      <c r="GQ759" s="76"/>
      <c r="GR759" s="76"/>
      <c r="GS759" s="76"/>
      <c r="GT759" s="76"/>
      <c r="GU759" s="76"/>
      <c r="GV759" s="76"/>
      <c r="GW759" s="76"/>
      <c r="GX759" s="76"/>
      <c r="GY759" s="76"/>
      <c r="GZ759" s="76"/>
      <c r="HA759" s="76"/>
      <c r="HB759" s="76"/>
      <c r="HC759" s="76"/>
      <c r="HD759" s="76"/>
      <c r="HE759" s="76"/>
      <c r="HF759" s="76"/>
      <c r="HG759" s="76"/>
      <c r="HH759" s="76"/>
      <c r="HI759" s="76"/>
      <c r="HJ759" s="76"/>
      <c r="HK759" s="76"/>
      <c r="HL759" s="76"/>
      <c r="HM759" s="76"/>
      <c r="HN759" s="76"/>
      <c r="HO759" s="76"/>
      <c r="HP759" s="76"/>
      <c r="HQ759" s="76"/>
      <c r="HR759" s="76"/>
      <c r="HS759" s="76"/>
      <c r="HT759" s="76"/>
      <c r="HU759" s="76"/>
      <c r="HV759" s="76"/>
      <c r="HW759" s="76"/>
      <c r="HX759" s="76"/>
      <c r="HY759" s="76"/>
      <c r="HZ759" s="76"/>
      <c r="IA759" s="76"/>
      <c r="IB759" s="76"/>
      <c r="IC759" s="76"/>
      <c r="ID759" s="76"/>
      <c r="IE759" s="76"/>
      <c r="IF759" s="76"/>
      <c r="IG759" s="76"/>
      <c r="IH759" s="76"/>
      <c r="II759" s="76"/>
      <c r="IJ759" s="76"/>
      <c r="IK759" s="76"/>
    </row>
    <row r="760" spans="1:245" s="125" customForma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53">
        <v>11</v>
      </c>
      <c r="AD760" s="454" t="str">
        <f t="array" ref="AD760">IF($R114="-","-",COUNT(IF($R$5:$R$84=$AC760,IF($H$5:$Q$84=AH$746,$H$5:$Q$84,"-"),"-"))/$R114)</f>
        <v>-</v>
      </c>
      <c r="AE760" s="451" t="str">
        <f t="array" ref="AE760">IF($R114="-","-",COUNT(IF($R$5:$R$84=$AC760,IF($H$5:$Q$84=AI$746,$H$5:$Q$84,"-"),"-"))/$R114)</f>
        <v>-</v>
      </c>
      <c r="AF760" s="451" t="str">
        <f t="array" ref="AF760">IF($R114="-","-",COUNT(IF($R$5:$R$84=$AC760,IF($H$5:$Q$84=AJ$746,$H$5:$Q$84,"-"),"-"))/$R114)</f>
        <v>-</v>
      </c>
      <c r="AG760" s="451" t="str">
        <f t="array" ref="AG760">IF($R114="-","-",COUNT(IF($R$5:$R$84=$AC760,IF($H$5:$Q$84=AK$746,$H$5:$Q$84,"-"),"-"))/$R114)</f>
        <v>-</v>
      </c>
      <c r="AH760" s="451" t="str">
        <f t="array" ref="AH760">IF($R114="-","-",COUNT(IF($R$5:$R$84=$AC760,IF($H$5:$Q$84=AL$746,$H$5:$Q$84,"-"),"-"))/$R114)</f>
        <v>-</v>
      </c>
      <c r="AI760" s="451" t="str">
        <f t="array" ref="AI760">IF($R114="-","-",COUNT(IF($R$5:$R$84=$AC760,IF($H$5:$Q$84=AM$746,$H$5:$Q$84,"-"),"-"))/$R114)</f>
        <v>-</v>
      </c>
      <c r="AJ760" s="451" t="str">
        <f t="array" ref="AJ760">IF($R114="-","-",COUNT(IF($R$5:$R$84=$AC760,IF($H$5:$Q$84=AN$746,$H$5:$Q$84,"-"),"-"))/$R114)</f>
        <v>-</v>
      </c>
      <c r="AK760" s="452" t="str">
        <f t="array" ref="AK760">IF($R114="-","-",COUNT(IF($R$5:$R$84=$AC760,IF($H$5:$Q$84=AO$746,$H$5:$Q$84,"-"),"-"))/$R114)</f>
        <v>-</v>
      </c>
      <c r="AL760" s="451" t="str">
        <f t="array" ref="AL760">IF($R114="-","-",COUNT(IF($R$5:$R$84=$AC760,IF($H$5:$Q$84=AP$746,$H$5:$Q$84,"-"),"-"))/$R114)</f>
        <v>-</v>
      </c>
      <c r="AM760" s="451" t="str">
        <f t="array" ref="AM760">IF($R114="-","-",COUNT(IF($R$5:$R$84=$AC760,IF($H$5:$Q$84=AQ$746,$H$5:$Q$84,"-"),"-"))/$R114)</f>
        <v>-</v>
      </c>
      <c r="AN760" s="451" t="str">
        <f t="array" ref="AN760">IF($R114="-","-",COUNT(IF($R$5:$R$84=$AC760,IF($H$5:$Q$84=AR$746,$H$5:$Q$84,"-"),"-"))/$R114)</f>
        <v>-</v>
      </c>
      <c r="AO760" s="451" t="str">
        <f t="array" ref="AO760">IF($R114="-","-",COUNT(IF($R$5:$R$84=$AC760,IF($H$5:$Q$84=AS$746,$H$5:$Q$84,"-"),"-"))/$R114)</f>
        <v>-</v>
      </c>
      <c r="AP760" s="451" t="str">
        <f t="array" ref="AP760">IF($R114="-","-",COUNT(IF($R$5:$R$84=$AC760,IF($H$5:$Q$84=AT$746,$H$5:$Q$84,"-"),"-"))/$R114)</f>
        <v>-</v>
      </c>
      <c r="AQ760" s="451" t="str">
        <f t="array" ref="AQ760">IF($R114="-","-",COUNT(IF($R$5:$R$84=$AC760,IF($H$5:$Q$84=AU$746,$H$5:$Q$84,"-"),"-"))/$R114)</f>
        <v>-</v>
      </c>
      <c r="AR760" s="451" t="str">
        <f t="array" ref="AR760">IF($R114="-","-",COUNT(IF($R$5:$R$84=$AC760,IF($H$5:$Q$84=AV$746,$H$5:$Q$84,"-"),"-"))/$R114)</f>
        <v>-</v>
      </c>
      <c r="AS760" s="451" t="str">
        <f t="array" ref="AS760">IF($R114="-","-",COUNT(IF($R$5:$R$84=$AC760,IF($H$5:$Q$84=AW$746,$H$5:$Q$84,"-"),"-"))/$R114)</f>
        <v>-</v>
      </c>
      <c r="AT760" s="453" t="str">
        <f t="shared" si="65"/>
        <v>-</v>
      </c>
      <c r="AU760" s="19"/>
      <c r="AV760" s="19"/>
      <c r="AW760" s="19"/>
      <c r="AX760" s="19"/>
      <c r="AY760" s="19"/>
      <c r="AZ760" s="19"/>
      <c r="BA760" s="19"/>
      <c r="BB760" s="19"/>
      <c r="BC760" s="19"/>
      <c r="BG760" s="12"/>
      <c r="BH760" s="12"/>
      <c r="BI760" s="12"/>
      <c r="BJ760" s="12"/>
      <c r="BK760" s="12"/>
      <c r="BL760" s="12"/>
      <c r="BM760" s="12"/>
      <c r="BN760" s="12"/>
      <c r="BO760" s="12"/>
      <c r="BP760" s="12"/>
      <c r="BQ760" s="12"/>
      <c r="BR760" s="12"/>
      <c r="BS760" s="12"/>
      <c r="BV760" s="76"/>
      <c r="BW760" s="76"/>
      <c r="BX760" s="76"/>
      <c r="BY760" s="76"/>
      <c r="BZ760" s="76"/>
      <c r="CA760" s="76"/>
      <c r="CB760" s="76"/>
      <c r="CC760" s="76"/>
      <c r="CD760" s="76"/>
      <c r="CE760" s="76"/>
      <c r="CF760" s="76"/>
      <c r="CG760" s="76"/>
      <c r="CH760" s="76"/>
      <c r="CI760" s="76"/>
      <c r="CJ760" s="76"/>
      <c r="CK760" s="76"/>
      <c r="CL760" s="76"/>
      <c r="CM760" s="76"/>
      <c r="CN760" s="76"/>
      <c r="CO760" s="76"/>
      <c r="CP760" s="76"/>
      <c r="CQ760" s="76"/>
      <c r="CR760" s="76"/>
      <c r="CS760" s="76"/>
      <c r="CT760" s="76"/>
      <c r="CU760" s="76"/>
      <c r="CV760" s="76"/>
      <c r="CW760" s="76"/>
      <c r="CX760" s="76"/>
      <c r="CY760" s="76"/>
      <c r="CZ760" s="76"/>
      <c r="DA760" s="76"/>
      <c r="DB760" s="76"/>
      <c r="DC760" s="76"/>
      <c r="DD760" s="76"/>
      <c r="DE760" s="76"/>
      <c r="DF760" s="76"/>
      <c r="DG760" s="76"/>
      <c r="DH760" s="76"/>
      <c r="DI760" s="76"/>
      <c r="DJ760" s="76"/>
      <c r="DK760" s="76"/>
      <c r="DL760" s="76"/>
      <c r="DM760" s="76"/>
      <c r="DN760" s="76"/>
      <c r="DO760" s="76"/>
      <c r="DP760" s="76"/>
      <c r="DQ760" s="76"/>
      <c r="DR760" s="76"/>
      <c r="DS760" s="76"/>
      <c r="DT760" s="76"/>
      <c r="DU760" s="76"/>
      <c r="DV760" s="76"/>
      <c r="DW760" s="76"/>
      <c r="DX760" s="76"/>
      <c r="DY760" s="76"/>
      <c r="DZ760" s="76"/>
      <c r="EA760" s="76"/>
      <c r="EB760" s="76"/>
      <c r="EC760" s="76"/>
      <c r="ED760" s="76"/>
      <c r="EE760" s="76"/>
      <c r="EF760" s="76"/>
      <c r="EG760" s="76"/>
      <c r="EH760" s="76"/>
      <c r="EI760" s="76"/>
      <c r="EJ760" s="76"/>
      <c r="EK760" s="76"/>
      <c r="EL760" s="76"/>
      <c r="EM760" s="76"/>
      <c r="EN760" s="76"/>
      <c r="EO760" s="76"/>
      <c r="EP760" s="76"/>
      <c r="EQ760" s="76"/>
      <c r="ER760" s="76"/>
      <c r="ES760" s="76"/>
      <c r="ET760" s="76"/>
      <c r="EU760" s="76"/>
      <c r="EV760" s="76"/>
      <c r="EW760" s="76"/>
      <c r="EX760" s="76"/>
      <c r="EY760" s="76"/>
      <c r="EZ760" s="76"/>
      <c r="FA760" s="76"/>
      <c r="FB760" s="76"/>
      <c r="FC760" s="76"/>
      <c r="FD760" s="76"/>
      <c r="FE760" s="76"/>
      <c r="FF760" s="76"/>
      <c r="FG760" s="76"/>
      <c r="FH760" s="76"/>
      <c r="FI760" s="76"/>
      <c r="FJ760" s="76"/>
      <c r="FK760" s="76"/>
      <c r="FL760" s="76"/>
      <c r="FM760" s="76"/>
      <c r="FN760" s="76"/>
      <c r="FO760" s="76"/>
      <c r="FP760" s="76"/>
      <c r="FQ760" s="76"/>
      <c r="FR760" s="76"/>
      <c r="FS760" s="76"/>
      <c r="FT760" s="76"/>
      <c r="FU760" s="76"/>
      <c r="FV760" s="76"/>
      <c r="FW760" s="76"/>
      <c r="FX760" s="76"/>
      <c r="FY760" s="76"/>
      <c r="FZ760" s="76"/>
      <c r="GA760" s="76"/>
      <c r="GB760" s="76"/>
      <c r="GC760" s="76"/>
      <c r="GD760" s="76"/>
      <c r="GE760" s="76"/>
      <c r="GF760" s="76"/>
      <c r="GG760" s="76"/>
      <c r="GH760" s="76"/>
      <c r="GI760" s="76"/>
      <c r="GJ760" s="76"/>
      <c r="GK760" s="76"/>
      <c r="GL760" s="76"/>
      <c r="GM760" s="76"/>
      <c r="GN760" s="76"/>
      <c r="GO760" s="76"/>
      <c r="GP760" s="76"/>
      <c r="GQ760" s="76"/>
      <c r="GR760" s="76"/>
      <c r="GS760" s="76"/>
      <c r="GT760" s="76"/>
      <c r="GU760" s="76"/>
      <c r="GV760" s="76"/>
      <c r="GW760" s="76"/>
      <c r="GX760" s="76"/>
      <c r="GY760" s="76"/>
      <c r="GZ760" s="76"/>
      <c r="HA760" s="76"/>
      <c r="HB760" s="76"/>
      <c r="HC760" s="76"/>
      <c r="HD760" s="76"/>
      <c r="HE760" s="76"/>
      <c r="HF760" s="76"/>
      <c r="HG760" s="76"/>
      <c r="HH760" s="76"/>
      <c r="HI760" s="76"/>
      <c r="HJ760" s="76"/>
      <c r="HK760" s="76"/>
      <c r="HL760" s="76"/>
      <c r="HM760" s="76"/>
      <c r="HN760" s="76"/>
      <c r="HO760" s="76"/>
      <c r="HP760" s="76"/>
      <c r="HQ760" s="76"/>
      <c r="HR760" s="76"/>
      <c r="HS760" s="76"/>
      <c r="HT760" s="76"/>
      <c r="HU760" s="76"/>
      <c r="HV760" s="76"/>
      <c r="HW760" s="76"/>
      <c r="HX760" s="76"/>
      <c r="HY760" s="76"/>
      <c r="HZ760" s="76"/>
      <c r="IA760" s="76"/>
      <c r="IB760" s="76"/>
      <c r="IC760" s="76"/>
      <c r="ID760" s="76"/>
      <c r="IE760" s="76"/>
      <c r="IF760" s="76"/>
      <c r="IG760" s="76"/>
      <c r="IH760" s="76"/>
      <c r="II760" s="76"/>
      <c r="IJ760" s="76"/>
      <c r="IK760" s="76"/>
    </row>
    <row r="761" spans="1:245" s="125" customForma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53">
        <v>12</v>
      </c>
      <c r="AD761" s="454" t="str">
        <f t="array" ref="AD761">IF($R115="-","-",COUNT(IF($R$5:$R$84=$AC761,IF($H$5:$Q$84=AI$746,$H$5:$Q$84,"-"),"-"))/$R115)</f>
        <v>-</v>
      </c>
      <c r="AE761" s="451" t="str">
        <f t="array" ref="AE761">IF($R115="-","-",COUNT(IF($R$5:$R$84=$AC761,IF($H$5:$Q$84=AJ$746,$H$5:$Q$84,"-"),"-"))/$R115)</f>
        <v>-</v>
      </c>
      <c r="AF761" s="451" t="str">
        <f t="array" ref="AF761">IF($R115="-","-",COUNT(IF($R$5:$R$84=$AC761,IF($H$5:$Q$84=AK$746,$H$5:$Q$84,"-"),"-"))/$R115)</f>
        <v>-</v>
      </c>
      <c r="AG761" s="451" t="str">
        <f t="array" ref="AG761">IF($R115="-","-",COUNT(IF($R$5:$R$84=$AC761,IF($H$5:$Q$84=AL$746,$H$5:$Q$84,"-"),"-"))/$R115)</f>
        <v>-</v>
      </c>
      <c r="AH761" s="451" t="str">
        <f t="array" ref="AH761">IF($R115="-","-",COUNT(IF($R$5:$R$84=$AC761,IF($H$5:$Q$84=AM$746,$H$5:$Q$84,"-"),"-"))/$R115)</f>
        <v>-</v>
      </c>
      <c r="AI761" s="451" t="str">
        <f t="array" ref="AI761">IF($R115="-","-",COUNT(IF($R$5:$R$84=$AC761,IF($H$5:$Q$84=AN$746,$H$5:$Q$84,"-"),"-"))/$R115)</f>
        <v>-</v>
      </c>
      <c r="AJ761" s="451" t="str">
        <f t="array" ref="AJ761">IF($R115="-","-",COUNT(IF($R$5:$R$84=$AC761,IF($H$5:$Q$84=AO$746,$H$5:$Q$84,"-"),"-"))/$R115)</f>
        <v>-</v>
      </c>
      <c r="AK761" s="452" t="str">
        <f t="array" ref="AK761">IF($R115="-","-",COUNT(IF($R$5:$R$84=$AC761,IF($H$5:$Q$84=AP$746,$H$5:$Q$84,"-"),"-"))/$R115)</f>
        <v>-</v>
      </c>
      <c r="AL761" s="451" t="str">
        <f t="array" ref="AL761">IF($R115="-","-",COUNT(IF($R$5:$R$84=$AC761,IF($H$5:$Q$84=AQ$746,$H$5:$Q$84,"-"),"-"))/$R115)</f>
        <v>-</v>
      </c>
      <c r="AM761" s="451" t="str">
        <f t="array" ref="AM761">IF($R115="-","-",COUNT(IF($R$5:$R$84=$AC761,IF($H$5:$Q$84=AR$746,$H$5:$Q$84,"-"),"-"))/$R115)</f>
        <v>-</v>
      </c>
      <c r="AN761" s="451" t="str">
        <f t="array" ref="AN761">IF($R115="-","-",COUNT(IF($R$5:$R$84=$AC761,IF($H$5:$Q$84=AS$746,$H$5:$Q$84,"-"),"-"))/$R115)</f>
        <v>-</v>
      </c>
      <c r="AO761" s="451" t="str">
        <f t="array" ref="AO761">IF($R115="-","-",COUNT(IF($R$5:$R$84=$AC761,IF($H$5:$Q$84=AT$746,$H$5:$Q$84,"-"),"-"))/$R115)</f>
        <v>-</v>
      </c>
      <c r="AP761" s="451" t="str">
        <f t="array" ref="AP761">IF($R115="-","-",COUNT(IF($R$5:$R$84=$AC761,IF($H$5:$Q$84=AU$746,$H$5:$Q$84,"-"),"-"))/$R115)</f>
        <v>-</v>
      </c>
      <c r="AQ761" s="451" t="str">
        <f t="array" ref="AQ761">IF($R115="-","-",COUNT(IF($R$5:$R$84=$AC761,IF($H$5:$Q$84=AV$746,$H$5:$Q$84,"-"),"-"))/$R115)</f>
        <v>-</v>
      </c>
      <c r="AR761" s="451" t="str">
        <f t="array" ref="AR761">IF($R115="-","-",COUNT(IF($R$5:$R$84=$AC761,IF($H$5:$Q$84=AW$746,$H$5:$Q$84,"-"),"-"))/$R115)</f>
        <v>-</v>
      </c>
      <c r="AS761" s="451" t="str">
        <f t="array" ref="AS761">IF($R115="-","-",COUNT(IF($R$5:$R$84=$AC761,IF($H$5:$Q$84=AX$746,$H$5:$Q$84,"-"),"-"))/$R115)</f>
        <v>-</v>
      </c>
      <c r="AT761" s="453" t="str">
        <f t="shared" si="65"/>
        <v>-</v>
      </c>
      <c r="AU761" s="19"/>
      <c r="AV761" s="19"/>
      <c r="AW761" s="19"/>
      <c r="AX761" s="19"/>
      <c r="AY761" s="19"/>
      <c r="AZ761" s="19"/>
      <c r="BA761" s="19"/>
      <c r="BB761" s="19"/>
      <c r="BC761" s="19"/>
      <c r="BG761" s="12"/>
      <c r="BH761" s="12"/>
      <c r="BI761" s="12"/>
      <c r="BJ761" s="12"/>
      <c r="BK761" s="12"/>
      <c r="BL761" s="12"/>
      <c r="BM761" s="12"/>
      <c r="BN761" s="12"/>
      <c r="BO761" s="12"/>
      <c r="BP761" s="12"/>
      <c r="BQ761" s="12"/>
      <c r="BR761" s="12"/>
      <c r="BS761" s="12"/>
      <c r="BV761" s="76"/>
      <c r="BW761" s="76"/>
      <c r="BX761" s="76"/>
      <c r="BY761" s="76"/>
      <c r="BZ761" s="76"/>
      <c r="CA761" s="76"/>
      <c r="CB761" s="76"/>
      <c r="CC761" s="76"/>
      <c r="CD761" s="76"/>
      <c r="CE761" s="76"/>
      <c r="CF761" s="76"/>
      <c r="CG761" s="76"/>
      <c r="CH761" s="76"/>
      <c r="CI761" s="76"/>
      <c r="CJ761" s="76"/>
      <c r="CK761" s="76"/>
      <c r="CL761" s="76"/>
      <c r="CM761" s="76"/>
      <c r="CN761" s="76"/>
      <c r="CO761" s="76"/>
      <c r="CP761" s="76"/>
      <c r="CQ761" s="76"/>
      <c r="CR761" s="76"/>
      <c r="CS761" s="76"/>
      <c r="CT761" s="76"/>
      <c r="CU761" s="76"/>
      <c r="CV761" s="76"/>
      <c r="CW761" s="76"/>
      <c r="CX761" s="76"/>
      <c r="CY761" s="76"/>
      <c r="CZ761" s="76"/>
      <c r="DA761" s="76"/>
      <c r="DB761" s="76"/>
      <c r="DC761" s="76"/>
      <c r="DD761" s="76"/>
      <c r="DE761" s="76"/>
      <c r="DF761" s="76"/>
      <c r="DG761" s="76"/>
      <c r="DH761" s="76"/>
      <c r="DI761" s="76"/>
      <c r="DJ761" s="76"/>
      <c r="DK761" s="76"/>
      <c r="DL761" s="76"/>
      <c r="DM761" s="76"/>
      <c r="DN761" s="76"/>
      <c r="DO761" s="76"/>
      <c r="DP761" s="76"/>
      <c r="DQ761" s="76"/>
      <c r="DR761" s="76"/>
      <c r="DS761" s="76"/>
      <c r="DT761" s="76"/>
      <c r="DU761" s="76"/>
      <c r="DV761" s="76"/>
      <c r="DW761" s="76"/>
      <c r="DX761" s="76"/>
      <c r="DY761" s="76"/>
      <c r="DZ761" s="76"/>
      <c r="EA761" s="76"/>
      <c r="EB761" s="76"/>
      <c r="EC761" s="76"/>
      <c r="ED761" s="76"/>
      <c r="EE761" s="76"/>
      <c r="EF761" s="76"/>
      <c r="EG761" s="76"/>
      <c r="EH761" s="76"/>
      <c r="EI761" s="76"/>
      <c r="EJ761" s="76"/>
      <c r="EK761" s="76"/>
      <c r="EL761" s="76"/>
      <c r="EM761" s="76"/>
      <c r="EN761" s="76"/>
      <c r="EO761" s="76"/>
      <c r="EP761" s="76"/>
      <c r="EQ761" s="76"/>
      <c r="ER761" s="76"/>
      <c r="ES761" s="76"/>
      <c r="ET761" s="76"/>
      <c r="EU761" s="76"/>
      <c r="EV761" s="76"/>
      <c r="EW761" s="76"/>
      <c r="EX761" s="76"/>
      <c r="EY761" s="76"/>
      <c r="EZ761" s="76"/>
      <c r="FA761" s="76"/>
      <c r="FB761" s="76"/>
      <c r="FC761" s="76"/>
      <c r="FD761" s="76"/>
      <c r="FE761" s="76"/>
      <c r="FF761" s="76"/>
      <c r="FG761" s="76"/>
      <c r="FH761" s="76"/>
      <c r="FI761" s="76"/>
      <c r="FJ761" s="76"/>
      <c r="FK761" s="76"/>
      <c r="FL761" s="76"/>
      <c r="FM761" s="76"/>
      <c r="FN761" s="76"/>
      <c r="FO761" s="76"/>
      <c r="FP761" s="76"/>
      <c r="FQ761" s="76"/>
      <c r="FR761" s="76"/>
      <c r="FS761" s="76"/>
      <c r="FT761" s="76"/>
      <c r="FU761" s="76"/>
      <c r="FV761" s="76"/>
      <c r="FW761" s="76"/>
      <c r="FX761" s="76"/>
      <c r="FY761" s="76"/>
      <c r="FZ761" s="76"/>
      <c r="GA761" s="76"/>
      <c r="GB761" s="76"/>
      <c r="GC761" s="76"/>
      <c r="GD761" s="76"/>
      <c r="GE761" s="76"/>
      <c r="GF761" s="76"/>
      <c r="GG761" s="76"/>
      <c r="GH761" s="76"/>
      <c r="GI761" s="76"/>
      <c r="GJ761" s="76"/>
      <c r="GK761" s="76"/>
      <c r="GL761" s="76"/>
      <c r="GM761" s="76"/>
      <c r="GN761" s="76"/>
      <c r="GO761" s="76"/>
      <c r="GP761" s="76"/>
      <c r="GQ761" s="76"/>
      <c r="GR761" s="76"/>
      <c r="GS761" s="76"/>
      <c r="GT761" s="76"/>
      <c r="GU761" s="76"/>
      <c r="GV761" s="76"/>
      <c r="GW761" s="76"/>
      <c r="GX761" s="76"/>
      <c r="GY761" s="76"/>
      <c r="GZ761" s="76"/>
      <c r="HA761" s="76"/>
      <c r="HB761" s="76"/>
      <c r="HC761" s="76"/>
      <c r="HD761" s="76"/>
      <c r="HE761" s="76"/>
      <c r="HF761" s="76"/>
      <c r="HG761" s="76"/>
      <c r="HH761" s="76"/>
      <c r="HI761" s="76"/>
      <c r="HJ761" s="76"/>
      <c r="HK761" s="76"/>
      <c r="HL761" s="76"/>
      <c r="HM761" s="76"/>
      <c r="HN761" s="76"/>
      <c r="HO761" s="76"/>
      <c r="HP761" s="76"/>
      <c r="HQ761" s="76"/>
      <c r="HR761" s="76"/>
      <c r="HS761" s="76"/>
      <c r="HT761" s="76"/>
      <c r="HU761" s="76"/>
      <c r="HV761" s="76"/>
      <c r="HW761" s="76"/>
      <c r="HX761" s="76"/>
      <c r="HY761" s="76"/>
      <c r="HZ761" s="76"/>
      <c r="IA761" s="76"/>
      <c r="IB761" s="76"/>
      <c r="IC761" s="76"/>
      <c r="ID761" s="76"/>
      <c r="IE761" s="76"/>
      <c r="IF761" s="76"/>
      <c r="IG761" s="76"/>
      <c r="IH761" s="76"/>
      <c r="II761" s="76"/>
      <c r="IJ761" s="76"/>
      <c r="IK761" s="76"/>
    </row>
    <row r="762" spans="1:245" s="125" customForma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53">
        <v>13</v>
      </c>
      <c r="AD762" s="454" t="str">
        <f t="array" ref="AD762">IF($R116="-","-",COUNT(IF($R$5:$R$84=$AC762,IF($H$5:$Q$84=AJ$746,$H$5:$Q$84,"-"),"-"))/$R116)</f>
        <v>-</v>
      </c>
      <c r="AE762" s="451" t="str">
        <f t="array" ref="AE762">IF($R116="-","-",COUNT(IF($R$5:$R$84=$AC762,IF($H$5:$Q$84=AK$746,$H$5:$Q$84,"-"),"-"))/$R116)</f>
        <v>-</v>
      </c>
      <c r="AF762" s="451" t="str">
        <f t="array" ref="AF762">IF($R116="-","-",COUNT(IF($R$5:$R$84=$AC762,IF($H$5:$Q$84=AL$746,$H$5:$Q$84,"-"),"-"))/$R116)</f>
        <v>-</v>
      </c>
      <c r="AG762" s="451" t="str">
        <f t="array" ref="AG762">IF($R116="-","-",COUNT(IF($R$5:$R$84=$AC762,IF($H$5:$Q$84=AM$746,$H$5:$Q$84,"-"),"-"))/$R116)</f>
        <v>-</v>
      </c>
      <c r="AH762" s="451" t="str">
        <f t="array" ref="AH762">IF($R116="-","-",COUNT(IF($R$5:$R$84=$AC762,IF($H$5:$Q$84=AN$746,$H$5:$Q$84,"-"),"-"))/$R116)</f>
        <v>-</v>
      </c>
      <c r="AI762" s="451" t="str">
        <f t="array" ref="AI762">IF($R116="-","-",COUNT(IF($R$5:$R$84=$AC762,IF($H$5:$Q$84=AO$746,$H$5:$Q$84,"-"),"-"))/$R116)</f>
        <v>-</v>
      </c>
      <c r="AJ762" s="451" t="str">
        <f t="array" ref="AJ762">IF($R116="-","-",COUNT(IF($R$5:$R$84=$AC762,IF($H$5:$Q$84=AP$746,$H$5:$Q$84,"-"),"-"))/$R116)</f>
        <v>-</v>
      </c>
      <c r="AK762" s="452" t="str">
        <f t="array" ref="AK762">IF($R116="-","-",COUNT(IF($R$5:$R$84=$AC762,IF($H$5:$Q$84=AQ$746,$H$5:$Q$84,"-"),"-"))/$R116)</f>
        <v>-</v>
      </c>
      <c r="AL762" s="451" t="str">
        <f t="array" ref="AL762">IF($R116="-","-",COUNT(IF($R$5:$R$84=$AC762,IF($H$5:$Q$84=AR$746,$H$5:$Q$84,"-"),"-"))/$R116)</f>
        <v>-</v>
      </c>
      <c r="AM762" s="451" t="str">
        <f t="array" ref="AM762">IF($R116="-","-",COUNT(IF($R$5:$R$84=$AC762,IF($H$5:$Q$84=AS$746,$H$5:$Q$84,"-"),"-"))/$R116)</f>
        <v>-</v>
      </c>
      <c r="AN762" s="451" t="str">
        <f t="array" ref="AN762">IF($R116="-","-",COUNT(IF($R$5:$R$84=$AC762,IF($H$5:$Q$84=AT$746,$H$5:$Q$84,"-"),"-"))/$R116)</f>
        <v>-</v>
      </c>
      <c r="AO762" s="451" t="str">
        <f t="array" ref="AO762">IF($R116="-","-",COUNT(IF($R$5:$R$84=$AC762,IF($H$5:$Q$84=AU$746,$H$5:$Q$84,"-"),"-"))/$R116)</f>
        <v>-</v>
      </c>
      <c r="AP762" s="451" t="str">
        <f t="array" ref="AP762">IF($R116="-","-",COUNT(IF($R$5:$R$84=$AC762,IF($H$5:$Q$84=AV$746,$H$5:$Q$84,"-"),"-"))/$R116)</f>
        <v>-</v>
      </c>
      <c r="AQ762" s="451" t="str">
        <f t="array" ref="AQ762">IF($R116="-","-",COUNT(IF($R$5:$R$84=$AC762,IF($H$5:$Q$84=AW$746,$H$5:$Q$84,"-"),"-"))/$R116)</f>
        <v>-</v>
      </c>
      <c r="AR762" s="451" t="str">
        <f t="array" ref="AR762">IF($R116="-","-",COUNT(IF($R$5:$R$84=$AC762,IF($H$5:$Q$84=AX$746,$H$5:$Q$84,"-"),"-"))/$R116)</f>
        <v>-</v>
      </c>
      <c r="AS762" s="451" t="str">
        <f t="array" ref="AS762">IF($R116="-","-",COUNT(IF($R$5:$R$84=$AC762,IF($H$5:$Q$84=AY$718,$H$5:$Q$84,"-"),"-"))/$R116)</f>
        <v>-</v>
      </c>
      <c r="AT762" s="453" t="str">
        <f t="shared" si="65"/>
        <v>-</v>
      </c>
      <c r="AU762" s="19"/>
      <c r="AV762" s="19"/>
      <c r="AW762" s="19"/>
      <c r="AX762" s="19"/>
      <c r="AY762" s="19"/>
      <c r="AZ762" s="19"/>
      <c r="BA762" s="19"/>
      <c r="BB762" s="19"/>
      <c r="BC762" s="19"/>
      <c r="BG762" s="12"/>
      <c r="BH762" s="12"/>
      <c r="BI762" s="12"/>
      <c r="BJ762" s="12"/>
      <c r="BK762" s="12"/>
      <c r="BL762" s="12"/>
      <c r="BM762" s="12"/>
      <c r="BN762" s="12"/>
      <c r="BO762" s="12"/>
      <c r="BP762" s="12"/>
      <c r="BQ762" s="12"/>
      <c r="BR762" s="12"/>
      <c r="BS762" s="12"/>
      <c r="BV762" s="76"/>
      <c r="BW762" s="76"/>
      <c r="BX762" s="76"/>
      <c r="BY762" s="76"/>
      <c r="BZ762" s="76"/>
      <c r="CA762" s="76"/>
      <c r="CB762" s="76"/>
      <c r="CC762" s="76"/>
      <c r="CD762" s="76"/>
      <c r="CE762" s="76"/>
      <c r="CF762" s="76"/>
      <c r="CG762" s="76"/>
      <c r="CH762" s="76"/>
      <c r="CI762" s="76"/>
      <c r="CJ762" s="76"/>
      <c r="CK762" s="76"/>
      <c r="CL762" s="76"/>
      <c r="CM762" s="76"/>
      <c r="CN762" s="76"/>
      <c r="CO762" s="76"/>
      <c r="CP762" s="76"/>
      <c r="CQ762" s="76"/>
      <c r="CR762" s="76"/>
      <c r="CS762" s="76"/>
      <c r="CT762" s="76"/>
      <c r="CU762" s="76"/>
      <c r="CV762" s="76"/>
      <c r="CW762" s="76"/>
      <c r="CX762" s="76"/>
      <c r="CY762" s="76"/>
      <c r="CZ762" s="76"/>
      <c r="DA762" s="76"/>
      <c r="DB762" s="76"/>
      <c r="DC762" s="76"/>
      <c r="DD762" s="76"/>
      <c r="DE762" s="76"/>
      <c r="DF762" s="76"/>
      <c r="DG762" s="76"/>
      <c r="DH762" s="76"/>
      <c r="DI762" s="76"/>
      <c r="DJ762" s="76"/>
      <c r="DK762" s="76"/>
      <c r="DL762" s="76"/>
      <c r="DM762" s="76"/>
      <c r="DN762" s="76"/>
      <c r="DO762" s="76"/>
      <c r="DP762" s="76"/>
      <c r="DQ762" s="76"/>
      <c r="DR762" s="76"/>
      <c r="DS762" s="76"/>
      <c r="DT762" s="76"/>
      <c r="DU762" s="76"/>
      <c r="DV762" s="76"/>
      <c r="DW762" s="76"/>
      <c r="DX762" s="76"/>
      <c r="DY762" s="76"/>
      <c r="DZ762" s="76"/>
      <c r="EA762" s="76"/>
      <c r="EB762" s="76"/>
      <c r="EC762" s="76"/>
      <c r="ED762" s="76"/>
      <c r="EE762" s="76"/>
      <c r="EF762" s="76"/>
      <c r="EG762" s="76"/>
      <c r="EH762" s="76"/>
      <c r="EI762" s="76"/>
      <c r="EJ762" s="76"/>
      <c r="EK762" s="76"/>
      <c r="EL762" s="76"/>
      <c r="EM762" s="76"/>
      <c r="EN762" s="76"/>
      <c r="EO762" s="76"/>
      <c r="EP762" s="76"/>
      <c r="EQ762" s="76"/>
      <c r="ER762" s="76"/>
      <c r="ES762" s="76"/>
      <c r="ET762" s="76"/>
      <c r="EU762" s="76"/>
      <c r="EV762" s="76"/>
      <c r="EW762" s="76"/>
      <c r="EX762" s="76"/>
      <c r="EY762" s="76"/>
      <c r="EZ762" s="76"/>
      <c r="FA762" s="76"/>
      <c r="FB762" s="76"/>
      <c r="FC762" s="76"/>
      <c r="FD762" s="76"/>
      <c r="FE762" s="76"/>
      <c r="FF762" s="76"/>
      <c r="FG762" s="76"/>
      <c r="FH762" s="76"/>
      <c r="FI762" s="76"/>
      <c r="FJ762" s="76"/>
      <c r="FK762" s="76"/>
      <c r="FL762" s="76"/>
      <c r="FM762" s="76"/>
      <c r="FN762" s="76"/>
      <c r="FO762" s="76"/>
      <c r="FP762" s="76"/>
      <c r="FQ762" s="76"/>
      <c r="FR762" s="76"/>
      <c r="FS762" s="76"/>
      <c r="FT762" s="76"/>
      <c r="FU762" s="76"/>
      <c r="FV762" s="76"/>
      <c r="FW762" s="76"/>
      <c r="FX762" s="76"/>
      <c r="FY762" s="76"/>
      <c r="FZ762" s="76"/>
      <c r="GA762" s="76"/>
      <c r="GB762" s="76"/>
      <c r="GC762" s="76"/>
      <c r="GD762" s="76"/>
      <c r="GE762" s="76"/>
      <c r="GF762" s="76"/>
      <c r="GG762" s="76"/>
      <c r="GH762" s="76"/>
      <c r="GI762" s="76"/>
      <c r="GJ762" s="76"/>
      <c r="GK762" s="76"/>
      <c r="GL762" s="76"/>
      <c r="GM762" s="76"/>
      <c r="GN762" s="76"/>
      <c r="GO762" s="76"/>
      <c r="GP762" s="76"/>
      <c r="GQ762" s="76"/>
      <c r="GR762" s="76"/>
      <c r="GS762" s="76"/>
      <c r="GT762" s="76"/>
      <c r="GU762" s="76"/>
      <c r="GV762" s="76"/>
      <c r="GW762" s="76"/>
      <c r="GX762" s="76"/>
      <c r="GY762" s="76"/>
      <c r="GZ762" s="76"/>
      <c r="HA762" s="76"/>
      <c r="HB762" s="76"/>
      <c r="HC762" s="76"/>
      <c r="HD762" s="76"/>
      <c r="HE762" s="76"/>
      <c r="HF762" s="76"/>
      <c r="HG762" s="76"/>
      <c r="HH762" s="76"/>
      <c r="HI762" s="76"/>
      <c r="HJ762" s="76"/>
      <c r="HK762" s="76"/>
      <c r="HL762" s="76"/>
      <c r="HM762" s="76"/>
      <c r="HN762" s="76"/>
      <c r="HO762" s="76"/>
      <c r="HP762" s="76"/>
      <c r="HQ762" s="76"/>
      <c r="HR762" s="76"/>
      <c r="HS762" s="76"/>
      <c r="HT762" s="76"/>
      <c r="HU762" s="76"/>
      <c r="HV762" s="76"/>
      <c r="HW762" s="76"/>
      <c r="HX762" s="76"/>
      <c r="HY762" s="76"/>
      <c r="HZ762" s="76"/>
      <c r="IA762" s="76"/>
      <c r="IB762" s="76"/>
      <c r="IC762" s="76"/>
      <c r="ID762" s="76"/>
      <c r="IE762" s="76"/>
      <c r="IF762" s="76"/>
      <c r="IG762" s="76"/>
      <c r="IH762" s="76"/>
      <c r="II762" s="76"/>
      <c r="IJ762" s="76"/>
      <c r="IK762" s="76"/>
    </row>
    <row r="763" spans="1:245" s="125" customForma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53">
        <v>14</v>
      </c>
      <c r="AD763" s="454" t="str">
        <f t="array" ref="AD763">IF($R117="-","-",COUNT(IF($R$5:$R$84=$AC763,IF($H$5:$Q$84=AK$746,$H$5:$Q$84,"-"),"-"))/$R117)</f>
        <v>-</v>
      </c>
      <c r="AE763" s="451" t="str">
        <f t="array" ref="AE763">IF($R117="-","-",COUNT(IF($R$5:$R$84=$AC763,IF($H$5:$Q$84=AL$746,$H$5:$Q$84,"-"),"-"))/$R117)</f>
        <v>-</v>
      </c>
      <c r="AF763" s="451" t="str">
        <f t="array" ref="AF763">IF($R117="-","-",COUNT(IF($R$5:$R$84=$AC763,IF($H$5:$Q$84=AM$746,$H$5:$Q$84,"-"),"-"))/$R117)</f>
        <v>-</v>
      </c>
      <c r="AG763" s="451" t="str">
        <f t="array" ref="AG763">IF($R117="-","-",COUNT(IF($R$5:$R$84=$AC763,IF($H$5:$Q$84=AN$746,$H$5:$Q$84,"-"),"-"))/$R117)</f>
        <v>-</v>
      </c>
      <c r="AH763" s="451" t="str">
        <f t="array" ref="AH763">IF($R117="-","-",COUNT(IF($R$5:$R$84=$AC763,IF($H$5:$Q$84=AO$746,$H$5:$Q$84,"-"),"-"))/$R117)</f>
        <v>-</v>
      </c>
      <c r="AI763" s="451" t="str">
        <f t="array" ref="AI763">IF($R117="-","-",COUNT(IF($R$5:$R$84=$AC763,IF($H$5:$Q$84=AP$746,$H$5:$Q$84,"-"),"-"))/$R117)</f>
        <v>-</v>
      </c>
      <c r="AJ763" s="451" t="str">
        <f t="array" ref="AJ763">IF($R117="-","-",COUNT(IF($R$5:$R$84=$AC763,IF($H$5:$Q$84=AQ$746,$H$5:$Q$84,"-"),"-"))/$R117)</f>
        <v>-</v>
      </c>
      <c r="AK763" s="452" t="str">
        <f t="array" ref="AK763">IF($R117="-","-",COUNT(IF($R$5:$R$84=$AC763,IF($H$5:$Q$84=AR$746,$H$5:$Q$84,"-"),"-"))/$R117)</f>
        <v>-</v>
      </c>
      <c r="AL763" s="451" t="str">
        <f t="array" ref="AL763">IF($R117="-","-",COUNT(IF($R$5:$R$84=$AC763,IF($H$5:$Q$84=AS$746,$H$5:$Q$84,"-"),"-"))/$R117)</f>
        <v>-</v>
      </c>
      <c r="AM763" s="451" t="str">
        <f t="array" ref="AM763">IF($R117="-","-",COUNT(IF($R$5:$R$84=$AC763,IF($H$5:$Q$84=AT$746,$H$5:$Q$84,"-"),"-"))/$R117)</f>
        <v>-</v>
      </c>
      <c r="AN763" s="451" t="str">
        <f t="array" ref="AN763">IF($R117="-","-",COUNT(IF($R$5:$R$84=$AC763,IF($H$5:$Q$84=AU$746,$H$5:$Q$84,"-"),"-"))/$R117)</f>
        <v>-</v>
      </c>
      <c r="AO763" s="451" t="str">
        <f t="array" ref="AO763">IF($R117="-","-",COUNT(IF($R$5:$R$84=$AC763,IF($H$5:$Q$84=AV$746,$H$5:$Q$84,"-"),"-"))/$R117)</f>
        <v>-</v>
      </c>
      <c r="AP763" s="451" t="str">
        <f t="array" ref="AP763">IF($R117="-","-",COUNT(IF($R$5:$R$84=$AC763,IF($H$5:$Q$84=AW$746,$H$5:$Q$84,"-"),"-"))/$R117)</f>
        <v>-</v>
      </c>
      <c r="AQ763" s="451" t="str">
        <f t="array" ref="AQ763">IF($R117="-","-",COUNT(IF($R$5:$R$84=$AC763,IF($H$5:$Q$84=AX$746,$H$5:$Q$84,"-"),"-"))/$R117)</f>
        <v>-</v>
      </c>
      <c r="AR763" s="451" t="str">
        <f t="array" ref="AR763">IF($R117="-","-",COUNT(IF($R$5:$R$84=$AC763,IF($H$5:$Q$84=AY$718,$H$5:$Q$84,"-"),"-"))/$R117)</f>
        <v>-</v>
      </c>
      <c r="AS763" s="451" t="str">
        <f t="array" ref="AS763">IF($R117="-","-",COUNT(IF($R$5:$R$84=$AC763,IF($H$5:$Q$84=AZ$718,$H$5:$Q$84,"-"),"-"))/$R117)</f>
        <v>-</v>
      </c>
      <c r="AT763" s="453" t="str">
        <f t="shared" si="65"/>
        <v>-</v>
      </c>
      <c r="AU763" s="19"/>
      <c r="AV763" s="19"/>
      <c r="AW763" s="19"/>
      <c r="AX763" s="19"/>
      <c r="AY763" s="19"/>
      <c r="AZ763" s="19"/>
      <c r="BA763" s="19"/>
      <c r="BB763" s="19"/>
      <c r="BC763" s="19"/>
      <c r="BG763" s="12"/>
      <c r="BH763" s="12"/>
      <c r="BI763" s="12"/>
      <c r="BJ763" s="12"/>
      <c r="BK763" s="12"/>
      <c r="BL763" s="12"/>
      <c r="BM763" s="12"/>
      <c r="BN763" s="12"/>
      <c r="BO763" s="12"/>
      <c r="BP763" s="12"/>
      <c r="BQ763" s="12"/>
      <c r="BR763" s="12"/>
      <c r="BS763" s="12"/>
      <c r="BV763" s="76"/>
      <c r="BW763" s="76"/>
      <c r="BX763" s="76"/>
      <c r="BY763" s="76"/>
      <c r="BZ763" s="76"/>
      <c r="CA763" s="76"/>
      <c r="CB763" s="76"/>
      <c r="CC763" s="76"/>
      <c r="CD763" s="76"/>
      <c r="CE763" s="76"/>
      <c r="CF763" s="76"/>
      <c r="CG763" s="76"/>
      <c r="CH763" s="76"/>
      <c r="CI763" s="76"/>
      <c r="CJ763" s="76"/>
      <c r="CK763" s="76"/>
      <c r="CL763" s="76"/>
      <c r="CM763" s="76"/>
      <c r="CN763" s="76"/>
      <c r="CO763" s="76"/>
      <c r="CP763" s="76"/>
      <c r="CQ763" s="76"/>
      <c r="CR763" s="76"/>
      <c r="CS763" s="76"/>
      <c r="CT763" s="76"/>
      <c r="CU763" s="76"/>
      <c r="CV763" s="76"/>
      <c r="CW763" s="76"/>
      <c r="CX763" s="76"/>
      <c r="CY763" s="76"/>
      <c r="CZ763" s="76"/>
      <c r="DA763" s="76"/>
      <c r="DB763" s="76"/>
      <c r="DC763" s="76"/>
      <c r="DD763" s="76"/>
      <c r="DE763" s="76"/>
      <c r="DF763" s="76"/>
      <c r="DG763" s="76"/>
      <c r="DH763" s="76"/>
      <c r="DI763" s="76"/>
      <c r="DJ763" s="76"/>
      <c r="DK763" s="76"/>
      <c r="DL763" s="76"/>
      <c r="DM763" s="76"/>
      <c r="DN763" s="76"/>
      <c r="DO763" s="76"/>
      <c r="DP763" s="76"/>
      <c r="DQ763" s="76"/>
      <c r="DR763" s="76"/>
      <c r="DS763" s="76"/>
      <c r="DT763" s="76"/>
      <c r="DU763" s="76"/>
      <c r="DV763" s="76"/>
      <c r="DW763" s="76"/>
      <c r="DX763" s="76"/>
      <c r="DY763" s="76"/>
      <c r="DZ763" s="76"/>
      <c r="EA763" s="76"/>
      <c r="EB763" s="76"/>
      <c r="EC763" s="76"/>
      <c r="ED763" s="76"/>
      <c r="EE763" s="76"/>
      <c r="EF763" s="76"/>
      <c r="EG763" s="76"/>
      <c r="EH763" s="76"/>
      <c r="EI763" s="76"/>
      <c r="EJ763" s="76"/>
      <c r="EK763" s="76"/>
      <c r="EL763" s="76"/>
      <c r="EM763" s="76"/>
      <c r="EN763" s="76"/>
      <c r="EO763" s="76"/>
      <c r="EP763" s="76"/>
      <c r="EQ763" s="76"/>
      <c r="ER763" s="76"/>
      <c r="ES763" s="76"/>
      <c r="ET763" s="76"/>
      <c r="EU763" s="76"/>
      <c r="EV763" s="76"/>
      <c r="EW763" s="76"/>
      <c r="EX763" s="76"/>
      <c r="EY763" s="76"/>
      <c r="EZ763" s="76"/>
      <c r="FA763" s="76"/>
      <c r="FB763" s="76"/>
      <c r="FC763" s="76"/>
      <c r="FD763" s="76"/>
      <c r="FE763" s="76"/>
      <c r="FF763" s="76"/>
      <c r="FG763" s="76"/>
      <c r="FH763" s="76"/>
      <c r="FI763" s="76"/>
      <c r="FJ763" s="76"/>
      <c r="FK763" s="76"/>
      <c r="FL763" s="76"/>
      <c r="FM763" s="76"/>
      <c r="FN763" s="76"/>
      <c r="FO763" s="76"/>
      <c r="FP763" s="76"/>
      <c r="FQ763" s="76"/>
      <c r="FR763" s="76"/>
      <c r="FS763" s="76"/>
      <c r="FT763" s="76"/>
      <c r="FU763" s="76"/>
      <c r="FV763" s="76"/>
      <c r="FW763" s="76"/>
      <c r="FX763" s="76"/>
      <c r="FY763" s="76"/>
      <c r="FZ763" s="76"/>
      <c r="GA763" s="76"/>
      <c r="GB763" s="76"/>
      <c r="GC763" s="76"/>
      <c r="GD763" s="76"/>
      <c r="GE763" s="76"/>
      <c r="GF763" s="76"/>
      <c r="GG763" s="76"/>
      <c r="GH763" s="76"/>
      <c r="GI763" s="76"/>
      <c r="GJ763" s="76"/>
      <c r="GK763" s="76"/>
      <c r="GL763" s="76"/>
      <c r="GM763" s="76"/>
      <c r="GN763" s="76"/>
      <c r="GO763" s="76"/>
      <c r="GP763" s="76"/>
      <c r="GQ763" s="76"/>
      <c r="GR763" s="76"/>
      <c r="GS763" s="76"/>
      <c r="GT763" s="76"/>
      <c r="GU763" s="76"/>
      <c r="GV763" s="76"/>
      <c r="GW763" s="76"/>
      <c r="GX763" s="76"/>
      <c r="GY763" s="76"/>
      <c r="GZ763" s="76"/>
      <c r="HA763" s="76"/>
      <c r="HB763" s="76"/>
      <c r="HC763" s="76"/>
      <c r="HD763" s="76"/>
      <c r="HE763" s="76"/>
      <c r="HF763" s="76"/>
      <c r="HG763" s="76"/>
      <c r="HH763" s="76"/>
      <c r="HI763" s="76"/>
      <c r="HJ763" s="76"/>
      <c r="HK763" s="76"/>
      <c r="HL763" s="76"/>
      <c r="HM763" s="76"/>
      <c r="HN763" s="76"/>
      <c r="HO763" s="76"/>
      <c r="HP763" s="76"/>
      <c r="HQ763" s="76"/>
      <c r="HR763" s="76"/>
      <c r="HS763" s="76"/>
      <c r="HT763" s="76"/>
      <c r="HU763" s="76"/>
      <c r="HV763" s="76"/>
      <c r="HW763" s="76"/>
      <c r="HX763" s="76"/>
      <c r="HY763" s="76"/>
      <c r="HZ763" s="76"/>
      <c r="IA763" s="76"/>
      <c r="IB763" s="76"/>
      <c r="IC763" s="76"/>
      <c r="ID763" s="76"/>
      <c r="IE763" s="76"/>
      <c r="IF763" s="76"/>
      <c r="IG763" s="76"/>
      <c r="IH763" s="76"/>
      <c r="II763" s="76"/>
      <c r="IJ763" s="76"/>
      <c r="IK763" s="76"/>
    </row>
    <row r="764" spans="1:245" s="125" customForma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56">
        <v>15</v>
      </c>
      <c r="AD764" s="455" t="str">
        <f t="array" ref="AD764">IF($R118="-","-",COUNT(IF($R$5:$R$84=$AC764,IF($H$5:$Q$84=AL$746,$H$5:$Q$84,"-"),"-"))/$R118)</f>
        <v>-</v>
      </c>
      <c r="AE764" s="456" t="str">
        <f t="array" ref="AE764">IF($R118="-","-",COUNT(IF($R$5:$R$84=$AC764,IF($H$5:$Q$84=AM$746,$H$5:$Q$84,"-"),"-"))/$R118)</f>
        <v>-</v>
      </c>
      <c r="AF764" s="456" t="str">
        <f t="array" ref="AF764">IF($R118="-","-",COUNT(IF($R$5:$R$84=$AC764,IF($H$5:$Q$84=AN$746,$H$5:$Q$84,"-"),"-"))/$R118)</f>
        <v>-</v>
      </c>
      <c r="AG764" s="456" t="str">
        <f t="array" ref="AG764">IF($R118="-","-",COUNT(IF($R$5:$R$84=$AC764,IF($H$5:$Q$84=AO$746,$H$5:$Q$84,"-"),"-"))/$R118)</f>
        <v>-</v>
      </c>
      <c r="AH764" s="456" t="str">
        <f t="array" ref="AH764">IF($R118="-","-",COUNT(IF($R$5:$R$84=$AC764,IF($H$5:$Q$84=AP$746,$H$5:$Q$84,"-"),"-"))/$R118)</f>
        <v>-</v>
      </c>
      <c r="AI764" s="456" t="str">
        <f t="array" ref="AI764">IF($R118="-","-",COUNT(IF($R$5:$R$84=$AC764,IF($H$5:$Q$84=AQ$746,$H$5:$Q$84,"-"),"-"))/$R118)</f>
        <v>-</v>
      </c>
      <c r="AJ764" s="456" t="str">
        <f t="array" ref="AJ764">IF($R118="-","-",COUNT(IF($R$5:$R$84=$AC764,IF($H$5:$Q$84=AR$746,$H$5:$Q$84,"-"),"-"))/$R118)</f>
        <v>-</v>
      </c>
      <c r="AK764" s="457" t="str">
        <f t="array" ref="AK764">IF($R118="-","-",COUNT(IF($R$5:$R$84=$AC764,IF($H$5:$Q$84=AS$746,$H$5:$Q$84,"-"),"-"))/$R118)</f>
        <v>-</v>
      </c>
      <c r="AL764" s="456" t="str">
        <f t="array" ref="AL764">IF($R118="-","-",COUNT(IF($R$5:$R$84=$AC764,IF($H$5:$Q$84=AT$746,$H$5:$Q$84,"-"),"-"))/$R118)</f>
        <v>-</v>
      </c>
      <c r="AM764" s="456" t="str">
        <f t="array" ref="AM764">IF($R118="-","-",COUNT(IF($R$5:$R$84=$AC764,IF($H$5:$Q$84=AU$746,$H$5:$Q$84,"-"),"-"))/$R118)</f>
        <v>-</v>
      </c>
      <c r="AN764" s="456" t="str">
        <f t="array" ref="AN764">IF($R118="-","-",COUNT(IF($R$5:$R$84=$AC764,IF($H$5:$Q$84=AV$746,$H$5:$Q$84,"-"),"-"))/$R118)</f>
        <v>-</v>
      </c>
      <c r="AO764" s="456" t="str">
        <f t="array" ref="AO764">IF($R118="-","-",COUNT(IF($R$5:$R$84=$AC764,IF($H$5:$Q$84=AW$746,$H$5:$Q$84,"-"),"-"))/$R118)</f>
        <v>-</v>
      </c>
      <c r="AP764" s="456" t="str">
        <f t="array" ref="AP764">IF($R118="-","-",COUNT(IF($R$5:$R$84=$AC764,IF($H$5:$Q$84=AX$746,$H$5:$Q$84,"-"),"-"))/$R118)</f>
        <v>-</v>
      </c>
      <c r="AQ764" s="456" t="str">
        <f t="array" ref="AQ764">IF($R118="-","-",COUNT(IF($R$5:$R$84=$AC764,IF($H$5:$Q$84=AY$718,$H$5:$Q$84,"-"),"-"))/$R118)</f>
        <v>-</v>
      </c>
      <c r="AR764" s="456" t="str">
        <f t="array" ref="AR764">IF($R118="-","-",COUNT(IF($R$5:$R$84=$AC764,IF($H$5:$Q$84=AZ$718,$H$5:$Q$84,"-"),"-"))/$R118)</f>
        <v>-</v>
      </c>
      <c r="AS764" s="456" t="str">
        <f t="array" ref="AS764">IF($R118="-","-",COUNT(IF($R$5:$R$84=$AC764,IF($H$5:$Q$84=BA$718,$H$5:$Q$84,"-"),"-"))/$R118)</f>
        <v>-</v>
      </c>
      <c r="AT764" s="458" t="str">
        <f t="shared" si="65"/>
        <v>-</v>
      </c>
      <c r="AU764" s="19"/>
      <c r="AV764" s="19"/>
      <c r="AW764" s="19"/>
      <c r="AX764" s="19"/>
      <c r="AY764" s="19"/>
      <c r="AZ764" s="19"/>
      <c r="BA764" s="19"/>
      <c r="BB764" s="19"/>
      <c r="BC764" s="19"/>
      <c r="BG764" s="12"/>
      <c r="BH764" s="12"/>
      <c r="BI764" s="12"/>
      <c r="BJ764" s="12"/>
      <c r="BK764" s="12"/>
      <c r="BL764" s="12"/>
      <c r="BM764" s="12"/>
      <c r="BN764" s="12"/>
      <c r="BO764" s="12"/>
      <c r="BP764" s="12"/>
      <c r="BQ764" s="12"/>
      <c r="BR764" s="12"/>
      <c r="BS764" s="12"/>
      <c r="BV764" s="76"/>
      <c r="BW764" s="76"/>
      <c r="BX764" s="76"/>
      <c r="BY764" s="76"/>
      <c r="BZ764" s="76"/>
      <c r="CA764" s="76"/>
      <c r="CB764" s="76"/>
      <c r="CC764" s="76"/>
      <c r="CD764" s="76"/>
      <c r="CE764" s="76"/>
      <c r="CF764" s="76"/>
      <c r="CG764" s="76"/>
      <c r="CH764" s="76"/>
      <c r="CI764" s="76"/>
      <c r="CJ764" s="76"/>
      <c r="CK764" s="76"/>
      <c r="CL764" s="76"/>
      <c r="CM764" s="76"/>
      <c r="CN764" s="76"/>
      <c r="CO764" s="76"/>
      <c r="CP764" s="76"/>
      <c r="CQ764" s="76"/>
      <c r="CR764" s="76"/>
      <c r="CS764" s="76"/>
      <c r="CT764" s="76"/>
      <c r="CU764" s="76"/>
      <c r="CV764" s="76"/>
      <c r="CW764" s="76"/>
      <c r="CX764" s="76"/>
      <c r="CY764" s="76"/>
      <c r="CZ764" s="76"/>
      <c r="DA764" s="76"/>
      <c r="DB764" s="76"/>
      <c r="DC764" s="76"/>
      <c r="DD764" s="76"/>
      <c r="DE764" s="76"/>
      <c r="DF764" s="76"/>
      <c r="DG764" s="76"/>
      <c r="DH764" s="76"/>
      <c r="DI764" s="76"/>
      <c r="DJ764" s="76"/>
      <c r="DK764" s="76"/>
      <c r="DL764" s="76"/>
      <c r="DM764" s="76"/>
      <c r="DN764" s="76"/>
      <c r="DO764" s="76"/>
      <c r="DP764" s="76"/>
      <c r="DQ764" s="76"/>
      <c r="DR764" s="76"/>
      <c r="DS764" s="76"/>
      <c r="DT764" s="76"/>
      <c r="DU764" s="76"/>
      <c r="DV764" s="76"/>
      <c r="DW764" s="76"/>
      <c r="DX764" s="76"/>
      <c r="DY764" s="76"/>
      <c r="DZ764" s="76"/>
      <c r="EA764" s="76"/>
      <c r="EB764" s="76"/>
      <c r="EC764" s="76"/>
      <c r="ED764" s="76"/>
      <c r="EE764" s="76"/>
      <c r="EF764" s="76"/>
      <c r="EG764" s="76"/>
      <c r="EH764" s="76"/>
      <c r="EI764" s="76"/>
      <c r="EJ764" s="76"/>
      <c r="EK764" s="76"/>
      <c r="EL764" s="76"/>
      <c r="EM764" s="76"/>
      <c r="EN764" s="76"/>
      <c r="EO764" s="76"/>
      <c r="EP764" s="76"/>
      <c r="EQ764" s="76"/>
      <c r="ER764" s="76"/>
      <c r="ES764" s="76"/>
      <c r="ET764" s="76"/>
      <c r="EU764" s="76"/>
      <c r="EV764" s="76"/>
      <c r="EW764" s="76"/>
      <c r="EX764" s="76"/>
      <c r="EY764" s="76"/>
      <c r="EZ764" s="76"/>
      <c r="FA764" s="76"/>
      <c r="FB764" s="76"/>
      <c r="FC764" s="76"/>
      <c r="FD764" s="76"/>
      <c r="FE764" s="76"/>
      <c r="FF764" s="76"/>
      <c r="FG764" s="76"/>
      <c r="FH764" s="76"/>
      <c r="FI764" s="76"/>
      <c r="FJ764" s="76"/>
      <c r="FK764" s="76"/>
      <c r="FL764" s="76"/>
      <c r="FM764" s="76"/>
      <c r="FN764" s="76"/>
      <c r="FO764" s="76"/>
      <c r="FP764" s="76"/>
      <c r="FQ764" s="76"/>
      <c r="FR764" s="76"/>
      <c r="FS764" s="76"/>
      <c r="FT764" s="76"/>
      <c r="FU764" s="76"/>
      <c r="FV764" s="76"/>
      <c r="FW764" s="76"/>
      <c r="FX764" s="76"/>
      <c r="FY764" s="76"/>
      <c r="FZ764" s="76"/>
      <c r="GA764" s="76"/>
      <c r="GB764" s="76"/>
      <c r="GC764" s="76"/>
      <c r="GD764" s="76"/>
      <c r="GE764" s="76"/>
      <c r="GF764" s="76"/>
      <c r="GG764" s="76"/>
      <c r="GH764" s="76"/>
      <c r="GI764" s="76"/>
      <c r="GJ764" s="76"/>
      <c r="GK764" s="76"/>
      <c r="GL764" s="76"/>
      <c r="GM764" s="76"/>
      <c r="GN764" s="76"/>
      <c r="GO764" s="76"/>
      <c r="GP764" s="76"/>
      <c r="GQ764" s="76"/>
      <c r="GR764" s="76"/>
      <c r="GS764" s="76"/>
      <c r="GT764" s="76"/>
      <c r="GU764" s="76"/>
      <c r="GV764" s="76"/>
      <c r="GW764" s="76"/>
      <c r="GX764" s="76"/>
      <c r="GY764" s="76"/>
      <c r="GZ764" s="76"/>
      <c r="HA764" s="76"/>
      <c r="HB764" s="76"/>
      <c r="HC764" s="76"/>
      <c r="HD764" s="76"/>
      <c r="HE764" s="76"/>
      <c r="HF764" s="76"/>
      <c r="HG764" s="76"/>
      <c r="HH764" s="76"/>
      <c r="HI764" s="76"/>
      <c r="HJ764" s="76"/>
      <c r="HK764" s="76"/>
      <c r="HL764" s="76"/>
      <c r="HM764" s="76"/>
      <c r="HN764" s="76"/>
      <c r="HO764" s="76"/>
      <c r="HP764" s="76"/>
      <c r="HQ764" s="76"/>
      <c r="HR764" s="76"/>
      <c r="HS764" s="76"/>
      <c r="HT764" s="76"/>
      <c r="HU764" s="76"/>
      <c r="HV764" s="76"/>
      <c r="HW764" s="76"/>
      <c r="HX764" s="76"/>
      <c r="HY764" s="76"/>
      <c r="HZ764" s="76"/>
      <c r="IA764" s="76"/>
      <c r="IB764" s="76"/>
      <c r="IC764" s="76"/>
      <c r="ID764" s="76"/>
      <c r="IE764" s="76"/>
      <c r="IF764" s="76"/>
      <c r="IG764" s="76"/>
      <c r="IH764" s="76"/>
      <c r="II764" s="76"/>
      <c r="IJ764" s="76"/>
      <c r="IK764" s="76"/>
    </row>
    <row r="765" spans="1:245" s="125" customForma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c r="AH765" s="19"/>
      <c r="AI765" s="19"/>
      <c r="AJ765" s="19"/>
      <c r="AK765" s="19"/>
      <c r="AL765" s="19"/>
      <c r="AM765" s="19"/>
      <c r="AN765" s="19"/>
      <c r="AO765" s="19"/>
      <c r="AP765" s="19"/>
      <c r="AQ765" s="19"/>
      <c r="AR765" s="19"/>
      <c r="AS765" s="19"/>
      <c r="AT765" s="19"/>
      <c r="AU765" s="19"/>
      <c r="AV765" s="19"/>
      <c r="AW765" s="19"/>
      <c r="AX765" s="19"/>
      <c r="AY765" s="19"/>
      <c r="AZ765" s="19"/>
      <c r="BA765" s="19"/>
      <c r="BB765" s="19"/>
      <c r="BC765" s="19"/>
      <c r="BG765" s="12"/>
      <c r="BH765" s="12"/>
      <c r="BI765" s="12"/>
      <c r="BJ765" s="12"/>
      <c r="BK765" s="12"/>
      <c r="BL765" s="12"/>
      <c r="BM765" s="12"/>
      <c r="BN765" s="12"/>
      <c r="BO765" s="12"/>
      <c r="BP765" s="12"/>
      <c r="BQ765" s="12"/>
      <c r="BR765" s="12"/>
      <c r="BS765" s="12"/>
      <c r="BV765" s="76"/>
      <c r="BW765" s="76"/>
      <c r="BX765" s="76"/>
      <c r="BY765" s="76"/>
      <c r="BZ765" s="76"/>
      <c r="CA765" s="76"/>
      <c r="CB765" s="76"/>
      <c r="CC765" s="76"/>
      <c r="CD765" s="76"/>
      <c r="CE765" s="76"/>
      <c r="CF765" s="76"/>
      <c r="CG765" s="76"/>
      <c r="CH765" s="76"/>
      <c r="CI765" s="76"/>
      <c r="CJ765" s="76"/>
      <c r="CK765" s="76"/>
      <c r="CL765" s="76"/>
      <c r="CM765" s="76"/>
      <c r="CN765" s="76"/>
      <c r="CO765" s="76"/>
      <c r="CP765" s="76"/>
      <c r="CQ765" s="76"/>
      <c r="CR765" s="76"/>
      <c r="CS765" s="76"/>
      <c r="CT765" s="76"/>
      <c r="CU765" s="76"/>
      <c r="CV765" s="76"/>
      <c r="CW765" s="76"/>
      <c r="CX765" s="76"/>
      <c r="CY765" s="76"/>
      <c r="CZ765" s="76"/>
      <c r="DA765" s="76"/>
      <c r="DB765" s="76"/>
      <c r="DC765" s="76"/>
      <c r="DD765" s="76"/>
      <c r="DE765" s="76"/>
      <c r="DF765" s="76"/>
      <c r="DG765" s="76"/>
      <c r="DH765" s="76"/>
      <c r="DI765" s="76"/>
      <c r="DJ765" s="76"/>
      <c r="DK765" s="76"/>
      <c r="DL765" s="76"/>
      <c r="DM765" s="76"/>
      <c r="DN765" s="76"/>
      <c r="DO765" s="76"/>
      <c r="DP765" s="76"/>
      <c r="DQ765" s="76"/>
      <c r="DR765" s="76"/>
      <c r="DS765" s="76"/>
      <c r="DT765" s="76"/>
      <c r="DU765" s="76"/>
      <c r="DV765" s="76"/>
      <c r="DW765" s="76"/>
      <c r="DX765" s="76"/>
      <c r="DY765" s="76"/>
      <c r="DZ765" s="76"/>
      <c r="EA765" s="76"/>
      <c r="EB765" s="76"/>
      <c r="EC765" s="76"/>
      <c r="ED765" s="76"/>
      <c r="EE765" s="76"/>
      <c r="EF765" s="76"/>
      <c r="EG765" s="76"/>
      <c r="EH765" s="76"/>
      <c r="EI765" s="76"/>
      <c r="EJ765" s="76"/>
      <c r="EK765" s="76"/>
      <c r="EL765" s="76"/>
      <c r="EM765" s="76"/>
      <c r="EN765" s="76"/>
      <c r="EO765" s="76"/>
      <c r="EP765" s="76"/>
      <c r="EQ765" s="76"/>
      <c r="ER765" s="76"/>
      <c r="ES765" s="76"/>
      <c r="ET765" s="76"/>
      <c r="EU765" s="76"/>
      <c r="EV765" s="76"/>
      <c r="EW765" s="76"/>
      <c r="EX765" s="76"/>
      <c r="EY765" s="76"/>
      <c r="EZ765" s="76"/>
      <c r="FA765" s="76"/>
      <c r="FB765" s="76"/>
      <c r="FC765" s="76"/>
      <c r="FD765" s="76"/>
      <c r="FE765" s="76"/>
      <c r="FF765" s="76"/>
      <c r="FG765" s="76"/>
      <c r="FH765" s="76"/>
      <c r="FI765" s="76"/>
      <c r="FJ765" s="76"/>
      <c r="FK765" s="76"/>
      <c r="FL765" s="76"/>
      <c r="FM765" s="76"/>
      <c r="FN765" s="76"/>
      <c r="FO765" s="76"/>
      <c r="FP765" s="76"/>
      <c r="FQ765" s="76"/>
      <c r="FR765" s="76"/>
      <c r="FS765" s="76"/>
      <c r="FT765" s="76"/>
      <c r="FU765" s="76"/>
      <c r="FV765" s="76"/>
      <c r="FW765" s="76"/>
      <c r="FX765" s="76"/>
      <c r="FY765" s="76"/>
      <c r="FZ765" s="76"/>
      <c r="GA765" s="76"/>
      <c r="GB765" s="76"/>
      <c r="GC765" s="76"/>
      <c r="GD765" s="76"/>
      <c r="GE765" s="76"/>
      <c r="GF765" s="76"/>
      <c r="GG765" s="76"/>
      <c r="GH765" s="76"/>
      <c r="GI765" s="76"/>
      <c r="GJ765" s="76"/>
      <c r="GK765" s="76"/>
      <c r="GL765" s="76"/>
      <c r="GM765" s="76"/>
      <c r="GN765" s="76"/>
      <c r="GO765" s="76"/>
      <c r="GP765" s="76"/>
      <c r="GQ765" s="76"/>
      <c r="GR765" s="76"/>
      <c r="GS765" s="76"/>
      <c r="GT765" s="76"/>
      <c r="GU765" s="76"/>
      <c r="GV765" s="76"/>
      <c r="GW765" s="76"/>
      <c r="GX765" s="76"/>
      <c r="GY765" s="76"/>
      <c r="GZ765" s="76"/>
      <c r="HA765" s="76"/>
      <c r="HB765" s="76"/>
      <c r="HC765" s="76"/>
      <c r="HD765" s="76"/>
      <c r="HE765" s="76"/>
      <c r="HF765" s="76"/>
      <c r="HG765" s="76"/>
      <c r="HH765" s="76"/>
      <c r="HI765" s="76"/>
      <c r="HJ765" s="76"/>
      <c r="HK765" s="76"/>
      <c r="HL765" s="76"/>
      <c r="HM765" s="76"/>
      <c r="HN765" s="76"/>
      <c r="HO765" s="76"/>
      <c r="HP765" s="76"/>
      <c r="HQ765" s="76"/>
      <c r="HR765" s="76"/>
      <c r="HS765" s="76"/>
      <c r="HT765" s="76"/>
      <c r="HU765" s="76"/>
      <c r="HV765" s="76"/>
      <c r="HW765" s="76"/>
      <c r="HX765" s="76"/>
      <c r="HY765" s="76"/>
      <c r="HZ765" s="76"/>
      <c r="IA765" s="76"/>
      <c r="IB765" s="76"/>
      <c r="IC765" s="76"/>
      <c r="ID765" s="76"/>
      <c r="IE765" s="76"/>
      <c r="IF765" s="76"/>
      <c r="IG765" s="76"/>
      <c r="IH765" s="76"/>
      <c r="II765" s="76"/>
      <c r="IJ765" s="76"/>
      <c r="IK765" s="76"/>
    </row>
    <row r="766" spans="1:245" s="125" customForma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c r="AH766" s="19"/>
      <c r="AI766" s="19"/>
      <c r="AJ766" s="19"/>
      <c r="AK766" s="19"/>
      <c r="AL766" s="19"/>
      <c r="AM766" s="19"/>
      <c r="AN766" s="19"/>
      <c r="AO766" s="19"/>
      <c r="AP766" s="19"/>
      <c r="AQ766" s="19"/>
      <c r="AR766" s="19"/>
      <c r="AS766" s="19"/>
      <c r="AT766" s="19"/>
      <c r="AU766" s="19"/>
      <c r="AV766" s="19"/>
      <c r="AW766" s="19"/>
      <c r="AX766" s="19"/>
      <c r="AY766" s="19"/>
      <c r="AZ766" s="19"/>
      <c r="BA766" s="19"/>
      <c r="BB766" s="19"/>
      <c r="BC766" s="19"/>
      <c r="BG766" s="12"/>
      <c r="BH766" s="12"/>
      <c r="BI766" s="12"/>
      <c r="BJ766" s="12"/>
      <c r="BK766" s="12"/>
      <c r="BL766" s="12"/>
      <c r="BM766" s="12"/>
      <c r="BN766" s="12"/>
      <c r="BO766" s="12"/>
      <c r="BP766" s="12"/>
      <c r="BQ766" s="12"/>
      <c r="BR766" s="12"/>
      <c r="BS766" s="12"/>
      <c r="BV766" s="76"/>
      <c r="BW766" s="76"/>
      <c r="BX766" s="76"/>
      <c r="BY766" s="76"/>
      <c r="BZ766" s="76"/>
      <c r="CA766" s="76"/>
      <c r="CB766" s="76"/>
      <c r="CC766" s="76"/>
      <c r="CD766" s="76"/>
      <c r="CE766" s="76"/>
      <c r="CF766" s="76"/>
      <c r="CG766" s="76"/>
      <c r="CH766" s="76"/>
      <c r="CI766" s="76"/>
      <c r="CJ766" s="76"/>
      <c r="CK766" s="76"/>
      <c r="CL766" s="76"/>
      <c r="CM766" s="76"/>
      <c r="CN766" s="76"/>
      <c r="CO766" s="76"/>
      <c r="CP766" s="76"/>
      <c r="CQ766" s="76"/>
      <c r="CR766" s="76"/>
      <c r="CS766" s="76"/>
      <c r="CT766" s="76"/>
      <c r="CU766" s="76"/>
      <c r="CV766" s="76"/>
      <c r="CW766" s="76"/>
      <c r="CX766" s="76"/>
      <c r="CY766" s="76"/>
      <c r="CZ766" s="76"/>
      <c r="DA766" s="76"/>
      <c r="DB766" s="76"/>
      <c r="DC766" s="76"/>
      <c r="DD766" s="76"/>
      <c r="DE766" s="76"/>
      <c r="DF766" s="76"/>
      <c r="DG766" s="76"/>
      <c r="DH766" s="76"/>
      <c r="DI766" s="76"/>
      <c r="DJ766" s="76"/>
      <c r="DK766" s="76"/>
      <c r="DL766" s="76"/>
      <c r="DM766" s="76"/>
      <c r="DN766" s="76"/>
      <c r="DO766" s="76"/>
      <c r="DP766" s="76"/>
      <c r="DQ766" s="76"/>
      <c r="DR766" s="76"/>
      <c r="DS766" s="76"/>
      <c r="DT766" s="76"/>
      <c r="DU766" s="76"/>
      <c r="DV766" s="76"/>
      <c r="DW766" s="76"/>
      <c r="DX766" s="76"/>
      <c r="DY766" s="76"/>
      <c r="DZ766" s="76"/>
      <c r="EA766" s="76"/>
      <c r="EB766" s="76"/>
      <c r="EC766" s="76"/>
      <c r="ED766" s="76"/>
      <c r="EE766" s="76"/>
      <c r="EF766" s="76"/>
      <c r="EG766" s="76"/>
      <c r="EH766" s="76"/>
      <c r="EI766" s="76"/>
      <c r="EJ766" s="76"/>
      <c r="EK766" s="76"/>
      <c r="EL766" s="76"/>
      <c r="EM766" s="76"/>
      <c r="EN766" s="76"/>
      <c r="EO766" s="76"/>
      <c r="EP766" s="76"/>
      <c r="EQ766" s="76"/>
      <c r="ER766" s="76"/>
      <c r="ES766" s="76"/>
      <c r="ET766" s="76"/>
      <c r="EU766" s="76"/>
      <c r="EV766" s="76"/>
      <c r="EW766" s="76"/>
      <c r="EX766" s="76"/>
      <c r="EY766" s="76"/>
      <c r="EZ766" s="76"/>
      <c r="FA766" s="76"/>
      <c r="FB766" s="76"/>
      <c r="FC766" s="76"/>
      <c r="FD766" s="76"/>
      <c r="FE766" s="76"/>
      <c r="FF766" s="76"/>
      <c r="FG766" s="76"/>
      <c r="FH766" s="76"/>
      <c r="FI766" s="76"/>
      <c r="FJ766" s="76"/>
      <c r="FK766" s="76"/>
      <c r="FL766" s="76"/>
      <c r="FM766" s="76"/>
      <c r="FN766" s="76"/>
      <c r="FO766" s="76"/>
      <c r="FP766" s="76"/>
      <c r="FQ766" s="76"/>
      <c r="FR766" s="76"/>
      <c r="FS766" s="76"/>
      <c r="FT766" s="76"/>
      <c r="FU766" s="76"/>
      <c r="FV766" s="76"/>
      <c r="FW766" s="76"/>
      <c r="FX766" s="76"/>
      <c r="FY766" s="76"/>
      <c r="FZ766" s="76"/>
      <c r="GA766" s="76"/>
      <c r="GB766" s="76"/>
      <c r="GC766" s="76"/>
      <c r="GD766" s="76"/>
      <c r="GE766" s="76"/>
      <c r="GF766" s="76"/>
      <c r="GG766" s="76"/>
      <c r="GH766" s="76"/>
      <c r="GI766" s="76"/>
      <c r="GJ766" s="76"/>
      <c r="GK766" s="76"/>
      <c r="GL766" s="76"/>
      <c r="GM766" s="76"/>
      <c r="GN766" s="76"/>
      <c r="GO766" s="76"/>
      <c r="GP766" s="76"/>
      <c r="GQ766" s="76"/>
      <c r="GR766" s="76"/>
      <c r="GS766" s="76"/>
      <c r="GT766" s="76"/>
      <c r="GU766" s="76"/>
      <c r="GV766" s="76"/>
      <c r="GW766" s="76"/>
      <c r="GX766" s="76"/>
      <c r="GY766" s="76"/>
      <c r="GZ766" s="76"/>
      <c r="HA766" s="76"/>
      <c r="HB766" s="76"/>
      <c r="HC766" s="76"/>
      <c r="HD766" s="76"/>
      <c r="HE766" s="76"/>
      <c r="HF766" s="76"/>
      <c r="HG766" s="76"/>
      <c r="HH766" s="76"/>
      <c r="HI766" s="76"/>
      <c r="HJ766" s="76"/>
      <c r="HK766" s="76"/>
      <c r="HL766" s="76"/>
      <c r="HM766" s="76"/>
      <c r="HN766" s="76"/>
      <c r="HO766" s="76"/>
      <c r="HP766" s="76"/>
      <c r="HQ766" s="76"/>
      <c r="HR766" s="76"/>
      <c r="HS766" s="76"/>
      <c r="HT766" s="76"/>
      <c r="HU766" s="76"/>
      <c r="HV766" s="76"/>
      <c r="HW766" s="76"/>
      <c r="HX766" s="76"/>
      <c r="HY766" s="76"/>
      <c r="HZ766" s="76"/>
      <c r="IA766" s="76"/>
      <c r="IB766" s="76"/>
      <c r="IC766" s="76"/>
      <c r="ID766" s="76"/>
      <c r="IE766" s="76"/>
      <c r="IF766" s="76"/>
      <c r="IG766" s="76"/>
      <c r="IH766" s="76"/>
      <c r="II766" s="76"/>
      <c r="IJ766" s="76"/>
      <c r="IK766" s="76"/>
    </row>
    <row r="767" spans="1:245" s="125" customFormat="1" ht="20.25">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92" t="str">
        <f>J1</f>
        <v>North Sea cod International reading 2012, AGE</v>
      </c>
      <c r="AD767" s="118"/>
      <c r="AE767" s="118"/>
      <c r="AF767" s="118"/>
      <c r="AG767" s="118"/>
      <c r="AH767" s="118"/>
      <c r="AI767" s="118"/>
      <c r="AJ767" s="118"/>
      <c r="AK767" s="118"/>
      <c r="AL767" s="118"/>
      <c r="AM767" s="118"/>
      <c r="AN767" s="118"/>
      <c r="AO767" s="118"/>
      <c r="AP767" s="118"/>
      <c r="AQ767" s="118"/>
      <c r="AR767" s="118"/>
      <c r="AS767" s="19"/>
      <c r="AT767" s="19"/>
      <c r="AU767" s="19"/>
      <c r="AV767" s="19"/>
      <c r="AW767" s="19"/>
      <c r="AX767" s="19"/>
      <c r="AY767" s="19"/>
      <c r="AZ767" s="19"/>
      <c r="BA767" s="19"/>
      <c r="BB767" s="19"/>
      <c r="BC767" s="19"/>
      <c r="BG767" s="12"/>
      <c r="BH767" s="12"/>
      <c r="BI767" s="12"/>
      <c r="BJ767" s="12"/>
      <c r="BK767" s="12"/>
      <c r="BL767" s="12"/>
      <c r="BM767" s="12"/>
      <c r="BN767" s="12"/>
      <c r="BO767" s="12"/>
      <c r="BP767" s="12"/>
      <c r="BQ767" s="12"/>
      <c r="BR767" s="12"/>
      <c r="BS767" s="12"/>
      <c r="BV767" s="76"/>
      <c r="BW767" s="76"/>
      <c r="BX767" s="76"/>
      <c r="BY767" s="76"/>
      <c r="BZ767" s="76"/>
      <c r="CA767" s="76"/>
      <c r="CB767" s="76"/>
      <c r="CC767" s="76"/>
      <c r="CD767" s="76"/>
      <c r="CE767" s="76"/>
      <c r="CF767" s="76"/>
      <c r="CG767" s="76"/>
      <c r="CH767" s="76"/>
      <c r="CI767" s="76"/>
      <c r="CJ767" s="76"/>
      <c r="CK767" s="76"/>
      <c r="CL767" s="76"/>
      <c r="CM767" s="76"/>
      <c r="CN767" s="76"/>
      <c r="CO767" s="76"/>
      <c r="CP767" s="76"/>
      <c r="CQ767" s="76"/>
      <c r="CR767" s="76"/>
      <c r="CS767" s="76"/>
      <c r="CT767" s="76"/>
      <c r="CU767" s="76"/>
      <c r="CV767" s="76"/>
      <c r="CW767" s="76"/>
      <c r="CX767" s="76"/>
      <c r="CY767" s="76"/>
      <c r="CZ767" s="76"/>
      <c r="DA767" s="76"/>
      <c r="DB767" s="76"/>
      <c r="DC767" s="76"/>
      <c r="DD767" s="76"/>
      <c r="DE767" s="76"/>
      <c r="DF767" s="76"/>
      <c r="DG767" s="76"/>
      <c r="DH767" s="76"/>
      <c r="DI767" s="76"/>
      <c r="DJ767" s="76"/>
      <c r="DK767" s="76"/>
      <c r="DL767" s="76"/>
      <c r="DM767" s="76"/>
      <c r="DN767" s="76"/>
      <c r="DO767" s="76"/>
      <c r="DP767" s="76"/>
      <c r="DQ767" s="76"/>
      <c r="DR767" s="76"/>
      <c r="DS767" s="76"/>
      <c r="DT767" s="76"/>
      <c r="DU767" s="76"/>
      <c r="DV767" s="76"/>
      <c r="DW767" s="76"/>
      <c r="DX767" s="76"/>
      <c r="DY767" s="76"/>
      <c r="DZ767" s="76"/>
      <c r="EA767" s="76"/>
      <c r="EB767" s="76"/>
      <c r="EC767" s="76"/>
      <c r="ED767" s="76"/>
      <c r="EE767" s="76"/>
      <c r="EF767" s="76"/>
      <c r="EG767" s="76"/>
      <c r="EH767" s="76"/>
      <c r="EI767" s="76"/>
      <c r="EJ767" s="76"/>
      <c r="EK767" s="76"/>
      <c r="EL767" s="76"/>
      <c r="EM767" s="76"/>
      <c r="EN767" s="76"/>
      <c r="EO767" s="76"/>
      <c r="EP767" s="76"/>
      <c r="EQ767" s="76"/>
      <c r="ER767" s="76"/>
      <c r="ES767" s="76"/>
      <c r="ET767" s="76"/>
      <c r="EU767" s="76"/>
      <c r="EV767" s="76"/>
      <c r="EW767" s="76"/>
      <c r="EX767" s="76"/>
      <c r="EY767" s="76"/>
      <c r="EZ767" s="76"/>
      <c r="FA767" s="76"/>
      <c r="FB767" s="76"/>
      <c r="FC767" s="76"/>
      <c r="FD767" s="76"/>
      <c r="FE767" s="76"/>
      <c r="FF767" s="76"/>
      <c r="FG767" s="76"/>
      <c r="FH767" s="76"/>
      <c r="FI767" s="76"/>
      <c r="FJ767" s="76"/>
      <c r="FK767" s="76"/>
      <c r="FL767" s="76"/>
      <c r="FM767" s="76"/>
      <c r="FN767" s="76"/>
      <c r="FO767" s="76"/>
      <c r="FP767" s="76"/>
      <c r="FQ767" s="76"/>
      <c r="FR767" s="76"/>
      <c r="FS767" s="76"/>
      <c r="FT767" s="76"/>
      <c r="FU767" s="76"/>
      <c r="FV767" s="76"/>
      <c r="FW767" s="76"/>
      <c r="FX767" s="76"/>
      <c r="FY767" s="76"/>
      <c r="FZ767" s="76"/>
      <c r="GA767" s="76"/>
      <c r="GB767" s="76"/>
      <c r="GC767" s="76"/>
      <c r="GD767" s="76"/>
      <c r="GE767" s="76"/>
      <c r="GF767" s="76"/>
      <c r="GG767" s="76"/>
      <c r="GH767" s="76"/>
      <c r="GI767" s="76"/>
      <c r="GJ767" s="76"/>
      <c r="GK767" s="76"/>
      <c r="GL767" s="76"/>
      <c r="GM767" s="76"/>
      <c r="GN767" s="76"/>
      <c r="GO767" s="76"/>
      <c r="GP767" s="76"/>
      <c r="GQ767" s="76"/>
      <c r="GR767" s="76"/>
      <c r="GS767" s="76"/>
      <c r="GT767" s="76"/>
      <c r="GU767" s="76"/>
      <c r="GV767" s="76"/>
      <c r="GW767" s="76"/>
      <c r="GX767" s="76"/>
      <c r="GY767" s="76"/>
      <c r="GZ767" s="76"/>
      <c r="HA767" s="76"/>
      <c r="HB767" s="76"/>
      <c r="HC767" s="76"/>
      <c r="HD767" s="76"/>
      <c r="HE767" s="76"/>
      <c r="HF767" s="76"/>
      <c r="HG767" s="76"/>
      <c r="HH767" s="76"/>
      <c r="HI767" s="76"/>
      <c r="HJ767" s="76"/>
      <c r="HK767" s="76"/>
      <c r="HL767" s="76"/>
      <c r="HM767" s="76"/>
      <c r="HN767" s="76"/>
      <c r="HO767" s="76"/>
      <c r="HP767" s="76"/>
      <c r="HQ767" s="76"/>
      <c r="HR767" s="76"/>
      <c r="HS767" s="76"/>
      <c r="HT767" s="76"/>
      <c r="HU767" s="76"/>
      <c r="HV767" s="76"/>
      <c r="HW767" s="76"/>
      <c r="HX767" s="76"/>
      <c r="HY767" s="76"/>
      <c r="HZ767" s="76"/>
      <c r="IA767" s="76"/>
      <c r="IB767" s="76"/>
      <c r="IC767" s="76"/>
      <c r="ID767" s="76"/>
      <c r="IE767" s="76"/>
      <c r="IF767" s="76"/>
      <c r="IG767" s="76"/>
      <c r="IH767" s="76"/>
      <c r="II767" s="76"/>
      <c r="IJ767" s="76"/>
      <c r="IK767" s="76"/>
    </row>
    <row r="768" spans="1:245" s="125" customForma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S768" s="19"/>
      <c r="AT768" s="19"/>
      <c r="AU768" s="19"/>
      <c r="AV768" s="19"/>
      <c r="AW768" s="19"/>
      <c r="AX768" s="19"/>
      <c r="AY768" s="19"/>
      <c r="AZ768" s="19"/>
      <c r="BA768" s="19"/>
      <c r="BB768" s="19"/>
      <c r="BC768" s="19"/>
      <c r="BG768" s="12"/>
      <c r="BH768" s="12"/>
      <c r="BI768" s="12"/>
      <c r="BJ768" s="12"/>
      <c r="BK768" s="12"/>
      <c r="BL768" s="12"/>
      <c r="BM768" s="12"/>
      <c r="BN768" s="12"/>
      <c r="BO768" s="12"/>
      <c r="BP768" s="12"/>
      <c r="BQ768" s="12"/>
      <c r="BR768" s="12"/>
      <c r="BS768" s="12"/>
      <c r="BV768" s="76"/>
      <c r="BW768" s="76"/>
      <c r="BX768" s="76"/>
      <c r="BY768" s="76"/>
      <c r="BZ768" s="76"/>
      <c r="CA768" s="76"/>
      <c r="CB768" s="76"/>
      <c r="CC768" s="76"/>
      <c r="CD768" s="76"/>
      <c r="CE768" s="76"/>
      <c r="CF768" s="76"/>
      <c r="CG768" s="76"/>
      <c r="CH768" s="76"/>
      <c r="CI768" s="76"/>
      <c r="CJ768" s="76"/>
      <c r="CK768" s="76"/>
      <c r="CL768" s="76"/>
      <c r="CM768" s="76"/>
      <c r="CN768" s="76"/>
      <c r="CO768" s="76"/>
      <c r="CP768" s="76"/>
      <c r="CQ768" s="76"/>
      <c r="CR768" s="76"/>
      <c r="CS768" s="76"/>
      <c r="CT768" s="76"/>
      <c r="CU768" s="76"/>
      <c r="CV768" s="76"/>
      <c r="CW768" s="76"/>
      <c r="CX768" s="76"/>
      <c r="CY768" s="76"/>
      <c r="CZ768" s="76"/>
      <c r="DA768" s="76"/>
      <c r="DB768" s="76"/>
      <c r="DC768" s="76"/>
      <c r="DD768" s="76"/>
      <c r="DE768" s="76"/>
      <c r="DF768" s="76"/>
      <c r="DG768" s="76"/>
      <c r="DH768" s="76"/>
      <c r="DI768" s="76"/>
      <c r="DJ768" s="76"/>
      <c r="DK768" s="76"/>
      <c r="DL768" s="76"/>
      <c r="DM768" s="76"/>
      <c r="DN768" s="76"/>
      <c r="DO768" s="76"/>
      <c r="DP768" s="76"/>
      <c r="DQ768" s="76"/>
      <c r="DR768" s="76"/>
      <c r="DS768" s="76"/>
      <c r="DT768" s="76"/>
      <c r="DU768" s="76"/>
      <c r="DV768" s="76"/>
      <c r="DW768" s="76"/>
      <c r="DX768" s="76"/>
      <c r="DY768" s="76"/>
      <c r="DZ768" s="76"/>
      <c r="EA768" s="76"/>
      <c r="EB768" s="76"/>
      <c r="EC768" s="76"/>
      <c r="ED768" s="76"/>
      <c r="EE768" s="76"/>
      <c r="EF768" s="76"/>
      <c r="EG768" s="76"/>
      <c r="EH768" s="76"/>
      <c r="EI768" s="76"/>
      <c r="EJ768" s="76"/>
      <c r="EK768" s="76"/>
      <c r="EL768" s="76"/>
      <c r="EM768" s="76"/>
      <c r="EN768" s="76"/>
      <c r="EO768" s="76"/>
      <c r="EP768" s="76"/>
      <c r="EQ768" s="76"/>
      <c r="ER768" s="76"/>
      <c r="ES768" s="76"/>
      <c r="ET768" s="76"/>
      <c r="EU768" s="76"/>
      <c r="EV768" s="76"/>
      <c r="EW768" s="76"/>
      <c r="EX768" s="76"/>
      <c r="EY768" s="76"/>
      <c r="EZ768" s="76"/>
      <c r="FA768" s="76"/>
      <c r="FB768" s="76"/>
      <c r="FC768" s="76"/>
      <c r="FD768" s="76"/>
      <c r="FE768" s="76"/>
      <c r="FF768" s="76"/>
      <c r="FG768" s="76"/>
      <c r="FH768" s="76"/>
      <c r="FI768" s="76"/>
      <c r="FJ768" s="76"/>
      <c r="FK768" s="76"/>
      <c r="FL768" s="76"/>
      <c r="FM768" s="76"/>
      <c r="FN768" s="76"/>
      <c r="FO768" s="76"/>
      <c r="FP768" s="76"/>
      <c r="FQ768" s="76"/>
      <c r="FR768" s="76"/>
      <c r="FS768" s="76"/>
      <c r="FT768" s="76"/>
      <c r="FU768" s="76"/>
      <c r="FV768" s="76"/>
      <c r="FW768" s="76"/>
      <c r="FX768" s="76"/>
      <c r="FY768" s="76"/>
      <c r="FZ768" s="76"/>
      <c r="GA768" s="76"/>
      <c r="GB768" s="76"/>
      <c r="GC768" s="76"/>
      <c r="GD768" s="76"/>
      <c r="GE768" s="76"/>
      <c r="GF768" s="76"/>
      <c r="GG768" s="76"/>
      <c r="GH768" s="76"/>
      <c r="GI768" s="76"/>
      <c r="GJ768" s="76"/>
      <c r="GK768" s="76"/>
      <c r="GL768" s="76"/>
      <c r="GM768" s="76"/>
      <c r="GN768" s="76"/>
      <c r="GO768" s="76"/>
      <c r="GP768" s="76"/>
      <c r="GQ768" s="76"/>
      <c r="GR768" s="76"/>
      <c r="GS768" s="76"/>
      <c r="GT768" s="76"/>
      <c r="GU768" s="76"/>
      <c r="GV768" s="76"/>
      <c r="GW768" s="76"/>
      <c r="GX768" s="76"/>
      <c r="GY768" s="76"/>
      <c r="GZ768" s="76"/>
      <c r="HA768" s="76"/>
      <c r="HB768" s="76"/>
      <c r="HC768" s="76"/>
      <c r="HD768" s="76"/>
      <c r="HE768" s="76"/>
      <c r="HF768" s="76"/>
      <c r="HG768" s="76"/>
      <c r="HH768" s="76"/>
      <c r="HI768" s="76"/>
      <c r="HJ768" s="76"/>
      <c r="HK768" s="76"/>
      <c r="HL768" s="76"/>
      <c r="HM768" s="76"/>
      <c r="HN768" s="76"/>
      <c r="HO768" s="76"/>
      <c r="HP768" s="76"/>
      <c r="HQ768" s="76"/>
      <c r="HR768" s="76"/>
      <c r="HS768" s="76"/>
      <c r="HT768" s="76"/>
      <c r="HU768" s="76"/>
      <c r="HV768" s="76"/>
      <c r="HW768" s="76"/>
      <c r="HX768" s="76"/>
      <c r="HY768" s="76"/>
      <c r="HZ768" s="76"/>
      <c r="IA768" s="76"/>
      <c r="IB768" s="76"/>
      <c r="IC768" s="76"/>
      <c r="ID768" s="76"/>
      <c r="IE768" s="76"/>
      <c r="IF768" s="76"/>
      <c r="IG768" s="76"/>
      <c r="IH768" s="76"/>
      <c r="II768" s="76"/>
      <c r="IJ768" s="76"/>
      <c r="IK768" s="76"/>
    </row>
    <row r="769" spans="1:245" s="125" customForma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S769" s="19"/>
      <c r="AT769" s="19"/>
      <c r="AU769" s="19"/>
      <c r="AV769" s="19"/>
      <c r="AW769" s="19"/>
      <c r="AX769" s="19"/>
      <c r="AY769" s="19"/>
      <c r="AZ769" s="19"/>
      <c r="BA769" s="19"/>
      <c r="BB769" s="19"/>
      <c r="BC769" s="19"/>
      <c r="BG769" s="12"/>
      <c r="BH769" s="12"/>
      <c r="BI769" s="12"/>
      <c r="BJ769" s="12"/>
      <c r="BK769" s="12"/>
      <c r="BL769" s="12"/>
      <c r="BM769" s="12"/>
      <c r="BN769" s="12"/>
      <c r="BO769" s="12"/>
      <c r="BP769" s="12"/>
      <c r="BQ769" s="12"/>
      <c r="BR769" s="12"/>
      <c r="BS769" s="12"/>
      <c r="BV769" s="76"/>
      <c r="BW769" s="76"/>
      <c r="BX769" s="76"/>
      <c r="BY769" s="76"/>
      <c r="BZ769" s="76"/>
      <c r="CA769" s="76"/>
      <c r="CB769" s="76"/>
      <c r="CC769" s="76"/>
      <c r="CD769" s="76"/>
      <c r="CE769" s="76"/>
      <c r="CF769" s="76"/>
      <c r="CG769" s="76"/>
      <c r="CH769" s="76"/>
      <c r="CI769" s="76"/>
      <c r="CJ769" s="76"/>
      <c r="CK769" s="76"/>
      <c r="CL769" s="76"/>
      <c r="CM769" s="76"/>
      <c r="CN769" s="76"/>
      <c r="CO769" s="76"/>
      <c r="CP769" s="76"/>
      <c r="CQ769" s="76"/>
      <c r="CR769" s="76"/>
      <c r="CS769" s="76"/>
      <c r="CT769" s="76"/>
      <c r="CU769" s="76"/>
      <c r="CV769" s="76"/>
      <c r="CW769" s="76"/>
      <c r="CX769" s="76"/>
      <c r="CY769" s="76"/>
      <c r="CZ769" s="76"/>
      <c r="DA769" s="76"/>
      <c r="DB769" s="76"/>
      <c r="DC769" s="76"/>
      <c r="DD769" s="76"/>
      <c r="DE769" s="76"/>
      <c r="DF769" s="76"/>
      <c r="DG769" s="76"/>
      <c r="DH769" s="76"/>
      <c r="DI769" s="76"/>
      <c r="DJ769" s="76"/>
      <c r="DK769" s="76"/>
      <c r="DL769" s="76"/>
      <c r="DM769" s="76"/>
      <c r="DN769" s="76"/>
      <c r="DO769" s="76"/>
      <c r="DP769" s="76"/>
      <c r="DQ769" s="76"/>
      <c r="DR769" s="76"/>
      <c r="DS769" s="76"/>
      <c r="DT769" s="76"/>
      <c r="DU769" s="76"/>
      <c r="DV769" s="76"/>
      <c r="DW769" s="76"/>
      <c r="DX769" s="76"/>
      <c r="DY769" s="76"/>
      <c r="DZ769" s="76"/>
      <c r="EA769" s="76"/>
      <c r="EB769" s="76"/>
      <c r="EC769" s="76"/>
      <c r="ED769" s="76"/>
      <c r="EE769" s="76"/>
      <c r="EF769" s="76"/>
      <c r="EG769" s="76"/>
      <c r="EH769" s="76"/>
      <c r="EI769" s="76"/>
      <c r="EJ769" s="76"/>
      <c r="EK769" s="76"/>
      <c r="EL769" s="76"/>
      <c r="EM769" s="76"/>
      <c r="EN769" s="76"/>
      <c r="EO769" s="76"/>
      <c r="EP769" s="76"/>
      <c r="EQ769" s="76"/>
      <c r="ER769" s="76"/>
      <c r="ES769" s="76"/>
      <c r="ET769" s="76"/>
      <c r="EU769" s="76"/>
      <c r="EV769" s="76"/>
      <c r="EW769" s="76"/>
      <c r="EX769" s="76"/>
      <c r="EY769" s="76"/>
      <c r="EZ769" s="76"/>
      <c r="FA769" s="76"/>
      <c r="FB769" s="76"/>
      <c r="FC769" s="76"/>
      <c r="FD769" s="76"/>
      <c r="FE769" s="76"/>
      <c r="FF769" s="76"/>
      <c r="FG769" s="76"/>
      <c r="FH769" s="76"/>
      <c r="FI769" s="76"/>
      <c r="FJ769" s="76"/>
      <c r="FK769" s="76"/>
      <c r="FL769" s="76"/>
      <c r="FM769" s="76"/>
      <c r="FN769" s="76"/>
      <c r="FO769" s="76"/>
      <c r="FP769" s="76"/>
      <c r="FQ769" s="76"/>
      <c r="FR769" s="76"/>
      <c r="FS769" s="76"/>
      <c r="FT769" s="76"/>
      <c r="FU769" s="76"/>
      <c r="FV769" s="76"/>
      <c r="FW769" s="76"/>
      <c r="FX769" s="76"/>
      <c r="FY769" s="76"/>
      <c r="FZ769" s="76"/>
      <c r="GA769" s="76"/>
      <c r="GB769" s="76"/>
      <c r="GC769" s="76"/>
      <c r="GD769" s="76"/>
      <c r="GE769" s="76"/>
      <c r="GF769" s="76"/>
      <c r="GG769" s="76"/>
      <c r="GH769" s="76"/>
      <c r="GI769" s="76"/>
      <c r="GJ769" s="76"/>
      <c r="GK769" s="76"/>
      <c r="GL769" s="76"/>
      <c r="GM769" s="76"/>
      <c r="GN769" s="76"/>
      <c r="GO769" s="76"/>
      <c r="GP769" s="76"/>
      <c r="GQ769" s="76"/>
      <c r="GR769" s="76"/>
      <c r="GS769" s="76"/>
      <c r="GT769" s="76"/>
      <c r="GU769" s="76"/>
      <c r="GV769" s="76"/>
      <c r="GW769" s="76"/>
      <c r="GX769" s="76"/>
      <c r="GY769" s="76"/>
      <c r="GZ769" s="76"/>
      <c r="HA769" s="76"/>
      <c r="HB769" s="76"/>
      <c r="HC769" s="76"/>
      <c r="HD769" s="76"/>
      <c r="HE769" s="76"/>
      <c r="HF769" s="76"/>
      <c r="HG769" s="76"/>
      <c r="HH769" s="76"/>
      <c r="HI769" s="76"/>
      <c r="HJ769" s="76"/>
      <c r="HK769" s="76"/>
      <c r="HL769" s="76"/>
      <c r="HM769" s="76"/>
      <c r="HN769" s="76"/>
      <c r="HO769" s="76"/>
      <c r="HP769" s="76"/>
      <c r="HQ769" s="76"/>
      <c r="HR769" s="76"/>
      <c r="HS769" s="76"/>
      <c r="HT769" s="76"/>
      <c r="HU769" s="76"/>
      <c r="HV769" s="76"/>
      <c r="HW769" s="76"/>
      <c r="HX769" s="76"/>
      <c r="HY769" s="76"/>
      <c r="HZ769" s="76"/>
      <c r="IA769" s="76"/>
      <c r="IB769" s="76"/>
      <c r="IC769" s="76"/>
      <c r="ID769" s="76"/>
      <c r="IE769" s="76"/>
      <c r="IF769" s="76"/>
      <c r="IG769" s="76"/>
      <c r="IH769" s="76"/>
      <c r="II769" s="76"/>
      <c r="IJ769" s="76"/>
      <c r="IK769" s="76"/>
    </row>
    <row r="770" spans="1:245" s="125" customForma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S770" s="19"/>
      <c r="AT770" s="19"/>
      <c r="AU770" s="19"/>
      <c r="AV770" s="19"/>
      <c r="AW770" s="19"/>
      <c r="AX770" s="19"/>
      <c r="AY770" s="19"/>
      <c r="AZ770" s="19"/>
      <c r="BA770" s="19"/>
      <c r="BB770" s="19"/>
      <c r="BC770" s="19"/>
      <c r="BG770" s="12"/>
      <c r="BH770" s="12"/>
      <c r="BI770" s="12"/>
      <c r="BJ770" s="12"/>
      <c r="BK770" s="12"/>
      <c r="BL770" s="12"/>
      <c r="BM770" s="12"/>
      <c r="BN770" s="12"/>
      <c r="BO770" s="12"/>
      <c r="BP770" s="12"/>
      <c r="BQ770" s="12"/>
      <c r="BR770" s="12"/>
      <c r="BS770" s="12"/>
      <c r="BV770" s="76"/>
      <c r="BW770" s="76"/>
      <c r="BX770" s="76"/>
      <c r="BY770" s="76"/>
      <c r="BZ770" s="76"/>
      <c r="CA770" s="76"/>
      <c r="CB770" s="76"/>
      <c r="CC770" s="76"/>
      <c r="CD770" s="76"/>
      <c r="CE770" s="76"/>
      <c r="CF770" s="76"/>
      <c r="CG770" s="76"/>
      <c r="CH770" s="76"/>
      <c r="CI770" s="76"/>
      <c r="CJ770" s="76"/>
      <c r="CK770" s="76"/>
      <c r="CL770" s="76"/>
      <c r="CM770" s="76"/>
      <c r="CN770" s="76"/>
      <c r="CO770" s="76"/>
      <c r="CP770" s="76"/>
      <c r="CQ770" s="76"/>
      <c r="CR770" s="76"/>
      <c r="CS770" s="76"/>
      <c r="CT770" s="76"/>
      <c r="CU770" s="76"/>
      <c r="CV770" s="76"/>
      <c r="CW770" s="76"/>
      <c r="CX770" s="76"/>
      <c r="CY770" s="76"/>
      <c r="CZ770" s="76"/>
      <c r="DA770" s="76"/>
      <c r="DB770" s="76"/>
      <c r="DC770" s="76"/>
      <c r="DD770" s="76"/>
      <c r="DE770" s="76"/>
      <c r="DF770" s="76"/>
      <c r="DG770" s="76"/>
      <c r="DH770" s="76"/>
      <c r="DI770" s="76"/>
      <c r="DJ770" s="76"/>
      <c r="DK770" s="76"/>
      <c r="DL770" s="76"/>
      <c r="DM770" s="76"/>
      <c r="DN770" s="76"/>
      <c r="DO770" s="76"/>
      <c r="DP770" s="76"/>
      <c r="DQ770" s="76"/>
      <c r="DR770" s="76"/>
      <c r="DS770" s="76"/>
      <c r="DT770" s="76"/>
      <c r="DU770" s="76"/>
      <c r="DV770" s="76"/>
      <c r="DW770" s="76"/>
      <c r="DX770" s="76"/>
      <c r="DY770" s="76"/>
      <c r="DZ770" s="76"/>
      <c r="EA770" s="76"/>
      <c r="EB770" s="76"/>
      <c r="EC770" s="76"/>
      <c r="ED770" s="76"/>
      <c r="EE770" s="76"/>
      <c r="EF770" s="76"/>
      <c r="EG770" s="76"/>
      <c r="EH770" s="76"/>
      <c r="EI770" s="76"/>
      <c r="EJ770" s="76"/>
      <c r="EK770" s="76"/>
      <c r="EL770" s="76"/>
      <c r="EM770" s="76"/>
      <c r="EN770" s="76"/>
      <c r="EO770" s="76"/>
      <c r="EP770" s="76"/>
      <c r="EQ770" s="76"/>
      <c r="ER770" s="76"/>
      <c r="ES770" s="76"/>
      <c r="ET770" s="76"/>
      <c r="EU770" s="76"/>
      <c r="EV770" s="76"/>
      <c r="EW770" s="76"/>
      <c r="EX770" s="76"/>
      <c r="EY770" s="76"/>
      <c r="EZ770" s="76"/>
      <c r="FA770" s="76"/>
      <c r="FB770" s="76"/>
      <c r="FC770" s="76"/>
      <c r="FD770" s="76"/>
      <c r="FE770" s="76"/>
      <c r="FF770" s="76"/>
      <c r="FG770" s="76"/>
      <c r="FH770" s="76"/>
      <c r="FI770" s="76"/>
      <c r="FJ770" s="76"/>
      <c r="FK770" s="76"/>
      <c r="FL770" s="76"/>
      <c r="FM770" s="76"/>
      <c r="FN770" s="76"/>
      <c r="FO770" s="76"/>
      <c r="FP770" s="76"/>
      <c r="FQ770" s="76"/>
      <c r="FR770" s="76"/>
      <c r="FS770" s="76"/>
      <c r="FT770" s="76"/>
      <c r="FU770" s="76"/>
      <c r="FV770" s="76"/>
      <c r="FW770" s="76"/>
      <c r="FX770" s="76"/>
      <c r="FY770" s="76"/>
      <c r="FZ770" s="76"/>
      <c r="GA770" s="76"/>
      <c r="GB770" s="76"/>
      <c r="GC770" s="76"/>
      <c r="GD770" s="76"/>
      <c r="GE770" s="76"/>
      <c r="GF770" s="76"/>
      <c r="GG770" s="76"/>
      <c r="GH770" s="76"/>
      <c r="GI770" s="76"/>
      <c r="GJ770" s="76"/>
      <c r="GK770" s="76"/>
      <c r="GL770" s="76"/>
      <c r="GM770" s="76"/>
      <c r="GN770" s="76"/>
      <c r="GO770" s="76"/>
      <c r="GP770" s="76"/>
      <c r="GQ770" s="76"/>
      <c r="GR770" s="76"/>
      <c r="GS770" s="76"/>
      <c r="GT770" s="76"/>
      <c r="GU770" s="76"/>
      <c r="GV770" s="76"/>
      <c r="GW770" s="76"/>
      <c r="GX770" s="76"/>
      <c r="GY770" s="76"/>
      <c r="GZ770" s="76"/>
      <c r="HA770" s="76"/>
      <c r="HB770" s="76"/>
      <c r="HC770" s="76"/>
      <c r="HD770" s="76"/>
      <c r="HE770" s="76"/>
      <c r="HF770" s="76"/>
      <c r="HG770" s="76"/>
      <c r="HH770" s="76"/>
      <c r="HI770" s="76"/>
      <c r="HJ770" s="76"/>
      <c r="HK770" s="76"/>
      <c r="HL770" s="76"/>
      <c r="HM770" s="76"/>
      <c r="HN770" s="76"/>
      <c r="HO770" s="76"/>
      <c r="HP770" s="76"/>
      <c r="HQ770" s="76"/>
      <c r="HR770" s="76"/>
      <c r="HS770" s="76"/>
      <c r="HT770" s="76"/>
      <c r="HU770" s="76"/>
      <c r="HV770" s="76"/>
      <c r="HW770" s="76"/>
      <c r="HX770" s="76"/>
      <c r="HY770" s="76"/>
      <c r="HZ770" s="76"/>
      <c r="IA770" s="76"/>
      <c r="IB770" s="76"/>
      <c r="IC770" s="76"/>
      <c r="ID770" s="76"/>
      <c r="IE770" s="76"/>
      <c r="IF770" s="76"/>
      <c r="IG770" s="76"/>
      <c r="IH770" s="76"/>
      <c r="II770" s="76"/>
      <c r="IJ770" s="76"/>
      <c r="IK770" s="76"/>
    </row>
    <row r="771" spans="1:245" s="125" customForma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S771" s="19"/>
      <c r="AT771" s="19"/>
      <c r="AU771" s="19"/>
      <c r="AV771" s="19"/>
      <c r="AW771" s="19"/>
      <c r="AX771" s="19"/>
      <c r="AY771" s="19"/>
      <c r="AZ771" s="19"/>
      <c r="BA771" s="19"/>
      <c r="BB771" s="19"/>
      <c r="BC771" s="19"/>
      <c r="BG771" s="12"/>
      <c r="BH771" s="12"/>
      <c r="BI771" s="12"/>
      <c r="BJ771" s="12"/>
      <c r="BK771" s="12"/>
      <c r="BL771" s="12"/>
      <c r="BM771" s="12"/>
      <c r="BN771" s="12"/>
      <c r="BO771" s="12"/>
      <c r="BP771" s="12"/>
      <c r="BQ771" s="12"/>
      <c r="BR771" s="12"/>
      <c r="BS771" s="12"/>
      <c r="BV771" s="76"/>
      <c r="BW771" s="76"/>
      <c r="BX771" s="76"/>
      <c r="BY771" s="76"/>
      <c r="BZ771" s="76"/>
      <c r="CA771" s="76"/>
      <c r="CB771" s="76"/>
      <c r="CC771" s="76"/>
      <c r="CD771" s="76"/>
      <c r="CE771" s="76"/>
      <c r="CF771" s="76"/>
      <c r="CG771" s="76"/>
      <c r="CH771" s="76"/>
      <c r="CI771" s="76"/>
      <c r="CJ771" s="76"/>
      <c r="CK771" s="76"/>
      <c r="CL771" s="76"/>
      <c r="CM771" s="76"/>
      <c r="CN771" s="76"/>
      <c r="CO771" s="76"/>
      <c r="CP771" s="76"/>
      <c r="CQ771" s="76"/>
      <c r="CR771" s="76"/>
      <c r="CS771" s="76"/>
      <c r="CT771" s="76"/>
      <c r="CU771" s="76"/>
      <c r="CV771" s="76"/>
      <c r="CW771" s="76"/>
      <c r="CX771" s="76"/>
      <c r="CY771" s="76"/>
      <c r="CZ771" s="76"/>
      <c r="DA771" s="76"/>
      <c r="DB771" s="76"/>
      <c r="DC771" s="76"/>
      <c r="DD771" s="76"/>
      <c r="DE771" s="76"/>
      <c r="DF771" s="76"/>
      <c r="DG771" s="76"/>
      <c r="DH771" s="76"/>
      <c r="DI771" s="76"/>
      <c r="DJ771" s="76"/>
      <c r="DK771" s="76"/>
      <c r="DL771" s="76"/>
      <c r="DM771" s="76"/>
      <c r="DN771" s="76"/>
      <c r="DO771" s="76"/>
      <c r="DP771" s="76"/>
      <c r="DQ771" s="76"/>
      <c r="DR771" s="76"/>
      <c r="DS771" s="76"/>
      <c r="DT771" s="76"/>
      <c r="DU771" s="76"/>
      <c r="DV771" s="76"/>
      <c r="DW771" s="76"/>
      <c r="DX771" s="76"/>
      <c r="DY771" s="76"/>
      <c r="DZ771" s="76"/>
      <c r="EA771" s="76"/>
      <c r="EB771" s="76"/>
      <c r="EC771" s="76"/>
      <c r="ED771" s="76"/>
      <c r="EE771" s="76"/>
      <c r="EF771" s="76"/>
      <c r="EG771" s="76"/>
      <c r="EH771" s="76"/>
      <c r="EI771" s="76"/>
      <c r="EJ771" s="76"/>
      <c r="EK771" s="76"/>
      <c r="EL771" s="76"/>
      <c r="EM771" s="76"/>
      <c r="EN771" s="76"/>
      <c r="EO771" s="76"/>
      <c r="EP771" s="76"/>
      <c r="EQ771" s="76"/>
      <c r="ER771" s="76"/>
      <c r="ES771" s="76"/>
      <c r="ET771" s="76"/>
      <c r="EU771" s="76"/>
      <c r="EV771" s="76"/>
      <c r="EW771" s="76"/>
      <c r="EX771" s="76"/>
      <c r="EY771" s="76"/>
      <c r="EZ771" s="76"/>
      <c r="FA771" s="76"/>
      <c r="FB771" s="76"/>
      <c r="FC771" s="76"/>
      <c r="FD771" s="76"/>
      <c r="FE771" s="76"/>
      <c r="FF771" s="76"/>
      <c r="FG771" s="76"/>
      <c r="FH771" s="76"/>
      <c r="FI771" s="76"/>
      <c r="FJ771" s="76"/>
      <c r="FK771" s="76"/>
      <c r="FL771" s="76"/>
      <c r="FM771" s="76"/>
      <c r="FN771" s="76"/>
      <c r="FO771" s="76"/>
      <c r="FP771" s="76"/>
      <c r="FQ771" s="76"/>
      <c r="FR771" s="76"/>
      <c r="FS771" s="76"/>
      <c r="FT771" s="76"/>
      <c r="FU771" s="76"/>
      <c r="FV771" s="76"/>
      <c r="FW771" s="76"/>
      <c r="FX771" s="76"/>
      <c r="FY771" s="76"/>
      <c r="FZ771" s="76"/>
      <c r="GA771" s="76"/>
      <c r="GB771" s="76"/>
      <c r="GC771" s="76"/>
      <c r="GD771" s="76"/>
      <c r="GE771" s="76"/>
      <c r="GF771" s="76"/>
      <c r="GG771" s="76"/>
      <c r="GH771" s="76"/>
      <c r="GI771" s="76"/>
      <c r="GJ771" s="76"/>
      <c r="GK771" s="76"/>
      <c r="GL771" s="76"/>
      <c r="GM771" s="76"/>
      <c r="GN771" s="76"/>
      <c r="GO771" s="76"/>
      <c r="GP771" s="76"/>
      <c r="GQ771" s="76"/>
      <c r="GR771" s="76"/>
      <c r="GS771" s="76"/>
      <c r="GT771" s="76"/>
      <c r="GU771" s="76"/>
      <c r="GV771" s="76"/>
      <c r="GW771" s="76"/>
      <c r="GX771" s="76"/>
      <c r="GY771" s="76"/>
      <c r="GZ771" s="76"/>
      <c r="HA771" s="76"/>
      <c r="HB771" s="76"/>
      <c r="HC771" s="76"/>
      <c r="HD771" s="76"/>
      <c r="HE771" s="76"/>
      <c r="HF771" s="76"/>
      <c r="HG771" s="76"/>
      <c r="HH771" s="76"/>
      <c r="HI771" s="76"/>
      <c r="HJ771" s="76"/>
      <c r="HK771" s="76"/>
      <c r="HL771" s="76"/>
      <c r="HM771" s="76"/>
      <c r="HN771" s="76"/>
      <c r="HO771" s="76"/>
      <c r="HP771" s="76"/>
      <c r="HQ771" s="76"/>
      <c r="HR771" s="76"/>
      <c r="HS771" s="76"/>
      <c r="HT771" s="76"/>
      <c r="HU771" s="76"/>
      <c r="HV771" s="76"/>
      <c r="HW771" s="76"/>
      <c r="HX771" s="76"/>
      <c r="HY771" s="76"/>
      <c r="HZ771" s="76"/>
      <c r="IA771" s="76"/>
      <c r="IB771" s="76"/>
      <c r="IC771" s="76"/>
      <c r="ID771" s="76"/>
      <c r="IE771" s="76"/>
      <c r="IF771" s="76"/>
      <c r="IG771" s="76"/>
      <c r="IH771" s="76"/>
      <c r="II771" s="76"/>
      <c r="IJ771" s="76"/>
      <c r="IK771" s="76"/>
    </row>
    <row r="772" spans="1:245" s="125" customForma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S772" s="19"/>
      <c r="AT772" s="19"/>
      <c r="AU772" s="19"/>
      <c r="AV772" s="19"/>
      <c r="AW772" s="19"/>
      <c r="AX772" s="19"/>
      <c r="AY772" s="19"/>
      <c r="AZ772" s="19"/>
      <c r="BA772" s="19"/>
      <c r="BB772" s="19"/>
      <c r="BC772" s="19"/>
      <c r="BG772" s="12"/>
      <c r="BH772" s="12"/>
      <c r="BI772" s="12"/>
      <c r="BJ772" s="12"/>
      <c r="BK772" s="12"/>
      <c r="BL772" s="12"/>
      <c r="BM772" s="12"/>
      <c r="BN772" s="12"/>
      <c r="BO772" s="12"/>
      <c r="BP772" s="12"/>
      <c r="BQ772" s="12"/>
      <c r="BR772" s="12"/>
      <c r="BS772" s="12"/>
      <c r="BV772" s="76"/>
      <c r="BW772" s="76"/>
      <c r="BX772" s="76"/>
      <c r="BY772" s="76"/>
      <c r="BZ772" s="76"/>
      <c r="CA772" s="76"/>
      <c r="CB772" s="76"/>
      <c r="CC772" s="76"/>
      <c r="CD772" s="76"/>
      <c r="CE772" s="76"/>
      <c r="CF772" s="76"/>
      <c r="CG772" s="76"/>
      <c r="CH772" s="76"/>
      <c r="CI772" s="76"/>
      <c r="CJ772" s="76"/>
      <c r="CK772" s="76"/>
      <c r="CL772" s="76"/>
      <c r="CM772" s="76"/>
      <c r="CN772" s="76"/>
      <c r="CO772" s="76"/>
      <c r="CP772" s="76"/>
      <c r="CQ772" s="76"/>
      <c r="CR772" s="76"/>
      <c r="CS772" s="76"/>
      <c r="CT772" s="76"/>
      <c r="CU772" s="76"/>
      <c r="CV772" s="76"/>
      <c r="CW772" s="76"/>
      <c r="CX772" s="76"/>
      <c r="CY772" s="76"/>
      <c r="CZ772" s="76"/>
      <c r="DA772" s="76"/>
      <c r="DB772" s="76"/>
      <c r="DC772" s="76"/>
      <c r="DD772" s="76"/>
      <c r="DE772" s="76"/>
      <c r="DF772" s="76"/>
      <c r="DG772" s="76"/>
      <c r="DH772" s="76"/>
      <c r="DI772" s="76"/>
      <c r="DJ772" s="76"/>
      <c r="DK772" s="76"/>
      <c r="DL772" s="76"/>
      <c r="DM772" s="76"/>
      <c r="DN772" s="76"/>
      <c r="DO772" s="76"/>
      <c r="DP772" s="76"/>
      <c r="DQ772" s="76"/>
      <c r="DR772" s="76"/>
      <c r="DS772" s="76"/>
      <c r="DT772" s="76"/>
      <c r="DU772" s="76"/>
      <c r="DV772" s="76"/>
      <c r="DW772" s="76"/>
      <c r="DX772" s="76"/>
      <c r="DY772" s="76"/>
      <c r="DZ772" s="76"/>
      <c r="EA772" s="76"/>
      <c r="EB772" s="76"/>
      <c r="EC772" s="76"/>
      <c r="ED772" s="76"/>
      <c r="EE772" s="76"/>
      <c r="EF772" s="76"/>
      <c r="EG772" s="76"/>
      <c r="EH772" s="76"/>
      <c r="EI772" s="76"/>
      <c r="EJ772" s="76"/>
      <c r="EK772" s="76"/>
      <c r="EL772" s="76"/>
      <c r="EM772" s="76"/>
      <c r="EN772" s="76"/>
      <c r="EO772" s="76"/>
      <c r="EP772" s="76"/>
      <c r="EQ772" s="76"/>
      <c r="ER772" s="76"/>
      <c r="ES772" s="76"/>
      <c r="ET772" s="76"/>
      <c r="EU772" s="76"/>
      <c r="EV772" s="76"/>
      <c r="EW772" s="76"/>
      <c r="EX772" s="76"/>
      <c r="EY772" s="76"/>
      <c r="EZ772" s="76"/>
      <c r="FA772" s="76"/>
      <c r="FB772" s="76"/>
      <c r="FC772" s="76"/>
      <c r="FD772" s="76"/>
      <c r="FE772" s="76"/>
      <c r="FF772" s="76"/>
      <c r="FG772" s="76"/>
      <c r="FH772" s="76"/>
      <c r="FI772" s="76"/>
      <c r="FJ772" s="76"/>
      <c r="FK772" s="76"/>
      <c r="FL772" s="76"/>
      <c r="FM772" s="76"/>
      <c r="FN772" s="76"/>
      <c r="FO772" s="76"/>
      <c r="FP772" s="76"/>
      <c r="FQ772" s="76"/>
      <c r="FR772" s="76"/>
      <c r="FS772" s="76"/>
      <c r="FT772" s="76"/>
      <c r="FU772" s="76"/>
      <c r="FV772" s="76"/>
      <c r="FW772" s="76"/>
      <c r="FX772" s="76"/>
      <c r="FY772" s="76"/>
      <c r="FZ772" s="76"/>
      <c r="GA772" s="76"/>
      <c r="GB772" s="76"/>
      <c r="GC772" s="76"/>
      <c r="GD772" s="76"/>
      <c r="GE772" s="76"/>
      <c r="GF772" s="76"/>
      <c r="GG772" s="76"/>
      <c r="GH772" s="76"/>
      <c r="GI772" s="76"/>
      <c r="GJ772" s="76"/>
      <c r="GK772" s="76"/>
      <c r="GL772" s="76"/>
      <c r="GM772" s="76"/>
      <c r="GN772" s="76"/>
      <c r="GO772" s="76"/>
      <c r="GP772" s="76"/>
      <c r="GQ772" s="76"/>
      <c r="GR772" s="76"/>
      <c r="GS772" s="76"/>
      <c r="GT772" s="76"/>
      <c r="GU772" s="76"/>
      <c r="GV772" s="76"/>
      <c r="GW772" s="76"/>
      <c r="GX772" s="76"/>
      <c r="GY772" s="76"/>
      <c r="GZ772" s="76"/>
      <c r="HA772" s="76"/>
      <c r="HB772" s="76"/>
      <c r="HC772" s="76"/>
      <c r="HD772" s="76"/>
      <c r="HE772" s="76"/>
      <c r="HF772" s="76"/>
      <c r="HG772" s="76"/>
      <c r="HH772" s="76"/>
      <c r="HI772" s="76"/>
      <c r="HJ772" s="76"/>
      <c r="HK772" s="76"/>
      <c r="HL772" s="76"/>
      <c r="HM772" s="76"/>
      <c r="HN772" s="76"/>
      <c r="HO772" s="76"/>
      <c r="HP772" s="76"/>
      <c r="HQ772" s="76"/>
      <c r="HR772" s="76"/>
      <c r="HS772" s="76"/>
      <c r="HT772" s="76"/>
      <c r="HU772" s="76"/>
      <c r="HV772" s="76"/>
      <c r="HW772" s="76"/>
      <c r="HX772" s="76"/>
      <c r="HY772" s="76"/>
      <c r="HZ772" s="76"/>
      <c r="IA772" s="76"/>
      <c r="IB772" s="76"/>
      <c r="IC772" s="76"/>
      <c r="ID772" s="76"/>
      <c r="IE772" s="76"/>
      <c r="IF772" s="76"/>
      <c r="IG772" s="76"/>
      <c r="IH772" s="76"/>
      <c r="II772" s="76"/>
      <c r="IJ772" s="76"/>
      <c r="IK772" s="76"/>
    </row>
    <row r="773" spans="1:245" s="125" customForma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S773" s="19"/>
      <c r="AT773" s="19"/>
      <c r="AU773" s="19"/>
      <c r="AV773" s="19"/>
      <c r="AW773" s="19"/>
      <c r="AX773" s="19"/>
      <c r="AY773" s="19"/>
      <c r="AZ773" s="19"/>
      <c r="BA773" s="19"/>
      <c r="BB773" s="19"/>
      <c r="BC773" s="19"/>
      <c r="BG773" s="12"/>
      <c r="BH773" s="12"/>
      <c r="BI773" s="12"/>
      <c r="BJ773" s="12"/>
      <c r="BK773" s="12"/>
      <c r="BL773" s="12"/>
      <c r="BM773" s="12"/>
      <c r="BN773" s="12"/>
      <c r="BO773" s="12"/>
      <c r="BP773" s="12"/>
      <c r="BQ773" s="12"/>
      <c r="BR773" s="12"/>
      <c r="BS773" s="12"/>
      <c r="BV773" s="76"/>
      <c r="BW773" s="76"/>
      <c r="BX773" s="76"/>
      <c r="BY773" s="76"/>
      <c r="BZ773" s="76"/>
      <c r="CA773" s="76"/>
      <c r="CB773" s="76"/>
      <c r="CC773" s="76"/>
      <c r="CD773" s="76"/>
      <c r="CE773" s="76"/>
      <c r="CF773" s="76"/>
      <c r="CG773" s="76"/>
      <c r="CH773" s="76"/>
      <c r="CI773" s="76"/>
      <c r="CJ773" s="76"/>
      <c r="CK773" s="76"/>
      <c r="CL773" s="76"/>
      <c r="CM773" s="76"/>
      <c r="CN773" s="76"/>
      <c r="CO773" s="76"/>
      <c r="CP773" s="76"/>
      <c r="CQ773" s="76"/>
      <c r="CR773" s="76"/>
      <c r="CS773" s="76"/>
      <c r="CT773" s="76"/>
      <c r="CU773" s="76"/>
      <c r="CV773" s="76"/>
      <c r="CW773" s="76"/>
      <c r="CX773" s="76"/>
      <c r="CY773" s="76"/>
      <c r="CZ773" s="76"/>
      <c r="DA773" s="76"/>
      <c r="DB773" s="76"/>
      <c r="DC773" s="76"/>
      <c r="DD773" s="76"/>
      <c r="DE773" s="76"/>
      <c r="DF773" s="76"/>
      <c r="DG773" s="76"/>
      <c r="DH773" s="76"/>
      <c r="DI773" s="76"/>
      <c r="DJ773" s="76"/>
      <c r="DK773" s="76"/>
      <c r="DL773" s="76"/>
      <c r="DM773" s="76"/>
      <c r="DN773" s="76"/>
      <c r="DO773" s="76"/>
      <c r="DP773" s="76"/>
      <c r="DQ773" s="76"/>
      <c r="DR773" s="76"/>
      <c r="DS773" s="76"/>
      <c r="DT773" s="76"/>
      <c r="DU773" s="76"/>
      <c r="DV773" s="76"/>
      <c r="DW773" s="76"/>
      <c r="DX773" s="76"/>
      <c r="DY773" s="76"/>
      <c r="DZ773" s="76"/>
      <c r="EA773" s="76"/>
      <c r="EB773" s="76"/>
      <c r="EC773" s="76"/>
      <c r="ED773" s="76"/>
      <c r="EE773" s="76"/>
      <c r="EF773" s="76"/>
      <c r="EG773" s="76"/>
      <c r="EH773" s="76"/>
      <c r="EI773" s="76"/>
      <c r="EJ773" s="76"/>
      <c r="EK773" s="76"/>
      <c r="EL773" s="76"/>
      <c r="EM773" s="76"/>
      <c r="EN773" s="76"/>
      <c r="EO773" s="76"/>
      <c r="EP773" s="76"/>
      <c r="EQ773" s="76"/>
      <c r="ER773" s="76"/>
      <c r="ES773" s="76"/>
      <c r="ET773" s="76"/>
      <c r="EU773" s="76"/>
      <c r="EV773" s="76"/>
      <c r="EW773" s="76"/>
      <c r="EX773" s="76"/>
      <c r="EY773" s="76"/>
      <c r="EZ773" s="76"/>
      <c r="FA773" s="76"/>
      <c r="FB773" s="76"/>
      <c r="FC773" s="76"/>
      <c r="FD773" s="76"/>
      <c r="FE773" s="76"/>
      <c r="FF773" s="76"/>
      <c r="FG773" s="76"/>
      <c r="FH773" s="76"/>
      <c r="FI773" s="76"/>
      <c r="FJ773" s="76"/>
      <c r="FK773" s="76"/>
      <c r="FL773" s="76"/>
      <c r="FM773" s="76"/>
      <c r="FN773" s="76"/>
      <c r="FO773" s="76"/>
      <c r="FP773" s="76"/>
      <c r="FQ773" s="76"/>
      <c r="FR773" s="76"/>
      <c r="FS773" s="76"/>
      <c r="FT773" s="76"/>
      <c r="FU773" s="76"/>
      <c r="FV773" s="76"/>
      <c r="FW773" s="76"/>
      <c r="FX773" s="76"/>
      <c r="FY773" s="76"/>
      <c r="FZ773" s="76"/>
      <c r="GA773" s="76"/>
      <c r="GB773" s="76"/>
      <c r="GC773" s="76"/>
      <c r="GD773" s="76"/>
      <c r="GE773" s="76"/>
      <c r="GF773" s="76"/>
      <c r="GG773" s="76"/>
      <c r="GH773" s="76"/>
      <c r="GI773" s="76"/>
      <c r="GJ773" s="76"/>
      <c r="GK773" s="76"/>
      <c r="GL773" s="76"/>
      <c r="GM773" s="76"/>
      <c r="GN773" s="76"/>
      <c r="GO773" s="76"/>
      <c r="GP773" s="76"/>
      <c r="GQ773" s="76"/>
      <c r="GR773" s="76"/>
      <c r="GS773" s="76"/>
      <c r="GT773" s="76"/>
      <c r="GU773" s="76"/>
      <c r="GV773" s="76"/>
      <c r="GW773" s="76"/>
      <c r="GX773" s="76"/>
      <c r="GY773" s="76"/>
      <c r="GZ773" s="76"/>
      <c r="HA773" s="76"/>
      <c r="HB773" s="76"/>
      <c r="HC773" s="76"/>
      <c r="HD773" s="76"/>
      <c r="HE773" s="76"/>
      <c r="HF773" s="76"/>
      <c r="HG773" s="76"/>
      <c r="HH773" s="76"/>
      <c r="HI773" s="76"/>
      <c r="HJ773" s="76"/>
      <c r="HK773" s="76"/>
      <c r="HL773" s="76"/>
      <c r="HM773" s="76"/>
      <c r="HN773" s="76"/>
      <c r="HO773" s="76"/>
      <c r="HP773" s="76"/>
      <c r="HQ773" s="76"/>
      <c r="HR773" s="76"/>
      <c r="HS773" s="76"/>
      <c r="HT773" s="76"/>
      <c r="HU773" s="76"/>
      <c r="HV773" s="76"/>
      <c r="HW773" s="76"/>
      <c r="HX773" s="76"/>
      <c r="HY773" s="76"/>
      <c r="HZ773" s="76"/>
      <c r="IA773" s="76"/>
      <c r="IB773" s="76"/>
      <c r="IC773" s="76"/>
      <c r="ID773" s="76"/>
      <c r="IE773" s="76"/>
      <c r="IF773" s="76"/>
      <c r="IG773" s="76"/>
      <c r="IH773" s="76"/>
      <c r="II773" s="76"/>
      <c r="IJ773" s="76"/>
      <c r="IK773" s="76"/>
    </row>
    <row r="774" spans="1:245" s="125" customForma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S774" s="19"/>
      <c r="AT774" s="19"/>
      <c r="AU774" s="19"/>
      <c r="AV774" s="19"/>
      <c r="AW774" s="19"/>
      <c r="AX774" s="19"/>
      <c r="AY774" s="19"/>
      <c r="AZ774" s="19"/>
      <c r="BA774" s="19"/>
      <c r="BB774" s="19"/>
      <c r="BC774" s="19"/>
      <c r="BG774" s="12"/>
      <c r="BH774" s="12"/>
      <c r="BI774" s="12"/>
      <c r="BJ774" s="12"/>
      <c r="BK774" s="12"/>
      <c r="BL774" s="12"/>
      <c r="BM774" s="12"/>
      <c r="BN774" s="12"/>
      <c r="BO774" s="12"/>
      <c r="BP774" s="12"/>
      <c r="BQ774" s="12"/>
      <c r="BR774" s="12"/>
      <c r="BS774" s="12"/>
      <c r="BV774" s="76"/>
      <c r="BW774" s="76"/>
      <c r="BX774" s="76"/>
      <c r="BY774" s="76"/>
      <c r="BZ774" s="76"/>
      <c r="CA774" s="76"/>
      <c r="CB774" s="76"/>
      <c r="CC774" s="76"/>
      <c r="CD774" s="76"/>
      <c r="CE774" s="76"/>
      <c r="CF774" s="76"/>
      <c r="CG774" s="76"/>
      <c r="CH774" s="76"/>
      <c r="CI774" s="76"/>
      <c r="CJ774" s="76"/>
      <c r="CK774" s="76"/>
      <c r="CL774" s="76"/>
      <c r="CM774" s="76"/>
      <c r="CN774" s="76"/>
      <c r="CO774" s="76"/>
      <c r="CP774" s="76"/>
      <c r="CQ774" s="76"/>
      <c r="CR774" s="76"/>
      <c r="CS774" s="76"/>
      <c r="CT774" s="76"/>
      <c r="CU774" s="76"/>
      <c r="CV774" s="76"/>
      <c r="CW774" s="76"/>
      <c r="CX774" s="76"/>
      <c r="CY774" s="76"/>
      <c r="CZ774" s="76"/>
      <c r="DA774" s="76"/>
      <c r="DB774" s="76"/>
      <c r="DC774" s="76"/>
      <c r="DD774" s="76"/>
      <c r="DE774" s="76"/>
      <c r="DF774" s="76"/>
      <c r="DG774" s="76"/>
      <c r="DH774" s="76"/>
      <c r="DI774" s="76"/>
      <c r="DJ774" s="76"/>
      <c r="DK774" s="76"/>
      <c r="DL774" s="76"/>
      <c r="DM774" s="76"/>
      <c r="DN774" s="76"/>
      <c r="DO774" s="76"/>
      <c r="DP774" s="76"/>
      <c r="DQ774" s="76"/>
      <c r="DR774" s="76"/>
      <c r="DS774" s="76"/>
      <c r="DT774" s="76"/>
      <c r="DU774" s="76"/>
      <c r="DV774" s="76"/>
      <c r="DW774" s="76"/>
      <c r="DX774" s="76"/>
      <c r="DY774" s="76"/>
      <c r="DZ774" s="76"/>
      <c r="EA774" s="76"/>
      <c r="EB774" s="76"/>
      <c r="EC774" s="76"/>
      <c r="ED774" s="76"/>
      <c r="EE774" s="76"/>
      <c r="EF774" s="76"/>
      <c r="EG774" s="76"/>
      <c r="EH774" s="76"/>
      <c r="EI774" s="76"/>
      <c r="EJ774" s="76"/>
      <c r="EK774" s="76"/>
      <c r="EL774" s="76"/>
      <c r="EM774" s="76"/>
      <c r="EN774" s="76"/>
      <c r="EO774" s="76"/>
      <c r="EP774" s="76"/>
      <c r="EQ774" s="76"/>
      <c r="ER774" s="76"/>
      <c r="ES774" s="76"/>
      <c r="ET774" s="76"/>
      <c r="EU774" s="76"/>
      <c r="EV774" s="76"/>
      <c r="EW774" s="76"/>
      <c r="EX774" s="76"/>
      <c r="EY774" s="76"/>
      <c r="EZ774" s="76"/>
      <c r="FA774" s="76"/>
      <c r="FB774" s="76"/>
      <c r="FC774" s="76"/>
      <c r="FD774" s="76"/>
      <c r="FE774" s="76"/>
      <c r="FF774" s="76"/>
      <c r="FG774" s="76"/>
      <c r="FH774" s="76"/>
      <c r="FI774" s="76"/>
      <c r="FJ774" s="76"/>
      <c r="FK774" s="76"/>
      <c r="FL774" s="76"/>
      <c r="FM774" s="76"/>
      <c r="FN774" s="76"/>
      <c r="FO774" s="76"/>
      <c r="FP774" s="76"/>
      <c r="FQ774" s="76"/>
      <c r="FR774" s="76"/>
      <c r="FS774" s="76"/>
      <c r="FT774" s="76"/>
      <c r="FU774" s="76"/>
      <c r="FV774" s="76"/>
      <c r="FW774" s="76"/>
      <c r="FX774" s="76"/>
      <c r="FY774" s="76"/>
      <c r="FZ774" s="76"/>
      <c r="GA774" s="76"/>
      <c r="GB774" s="76"/>
      <c r="GC774" s="76"/>
      <c r="GD774" s="76"/>
      <c r="GE774" s="76"/>
      <c r="GF774" s="76"/>
      <c r="GG774" s="76"/>
      <c r="GH774" s="76"/>
      <c r="GI774" s="76"/>
      <c r="GJ774" s="76"/>
      <c r="GK774" s="76"/>
      <c r="GL774" s="76"/>
      <c r="GM774" s="76"/>
      <c r="GN774" s="76"/>
      <c r="GO774" s="76"/>
      <c r="GP774" s="76"/>
      <c r="GQ774" s="76"/>
      <c r="GR774" s="76"/>
      <c r="GS774" s="76"/>
      <c r="GT774" s="76"/>
      <c r="GU774" s="76"/>
      <c r="GV774" s="76"/>
      <c r="GW774" s="76"/>
      <c r="GX774" s="76"/>
      <c r="GY774" s="76"/>
      <c r="GZ774" s="76"/>
      <c r="HA774" s="76"/>
      <c r="HB774" s="76"/>
      <c r="HC774" s="76"/>
      <c r="HD774" s="76"/>
      <c r="HE774" s="76"/>
      <c r="HF774" s="76"/>
      <c r="HG774" s="76"/>
      <c r="HH774" s="76"/>
      <c r="HI774" s="76"/>
      <c r="HJ774" s="76"/>
      <c r="HK774" s="76"/>
      <c r="HL774" s="76"/>
      <c r="HM774" s="76"/>
      <c r="HN774" s="76"/>
      <c r="HO774" s="76"/>
      <c r="HP774" s="76"/>
      <c r="HQ774" s="76"/>
      <c r="HR774" s="76"/>
      <c r="HS774" s="76"/>
      <c r="HT774" s="76"/>
      <c r="HU774" s="76"/>
      <c r="HV774" s="76"/>
      <c r="HW774" s="76"/>
      <c r="HX774" s="76"/>
      <c r="HY774" s="76"/>
      <c r="HZ774" s="76"/>
      <c r="IA774" s="76"/>
      <c r="IB774" s="76"/>
      <c r="IC774" s="76"/>
      <c r="ID774" s="76"/>
      <c r="IE774" s="76"/>
      <c r="IF774" s="76"/>
      <c r="IG774" s="76"/>
      <c r="IH774" s="76"/>
      <c r="II774" s="76"/>
      <c r="IJ774" s="76"/>
      <c r="IK774" s="76"/>
    </row>
    <row r="775" spans="1:245" s="125" customForma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S775" s="19"/>
      <c r="AT775" s="19"/>
      <c r="AU775" s="19"/>
      <c r="AV775" s="19"/>
      <c r="AW775" s="19"/>
      <c r="AX775" s="19"/>
      <c r="AY775" s="19"/>
      <c r="AZ775" s="19"/>
      <c r="BA775" s="19"/>
      <c r="BB775" s="19"/>
      <c r="BC775" s="19"/>
      <c r="BG775" s="12"/>
      <c r="BH775" s="12"/>
      <c r="BI775" s="12"/>
      <c r="BJ775" s="12"/>
      <c r="BK775" s="12"/>
      <c r="BL775" s="12"/>
      <c r="BM775" s="12"/>
      <c r="BN775" s="12"/>
      <c r="BO775" s="12"/>
      <c r="BP775" s="12"/>
      <c r="BQ775" s="12"/>
      <c r="BR775" s="12"/>
      <c r="BS775" s="12"/>
      <c r="BV775" s="76"/>
      <c r="BW775" s="76"/>
      <c r="BX775" s="76"/>
      <c r="BY775" s="76"/>
      <c r="BZ775" s="76"/>
      <c r="CA775" s="76"/>
      <c r="CB775" s="76"/>
      <c r="CC775" s="76"/>
      <c r="CD775" s="76"/>
      <c r="CE775" s="76"/>
      <c r="CF775" s="76"/>
      <c r="CG775" s="76"/>
      <c r="CH775" s="76"/>
      <c r="CI775" s="76"/>
      <c r="CJ775" s="76"/>
      <c r="CK775" s="76"/>
      <c r="CL775" s="76"/>
      <c r="CM775" s="76"/>
      <c r="CN775" s="76"/>
      <c r="CO775" s="76"/>
      <c r="CP775" s="76"/>
      <c r="CQ775" s="76"/>
      <c r="CR775" s="76"/>
      <c r="CS775" s="76"/>
      <c r="CT775" s="76"/>
      <c r="CU775" s="76"/>
      <c r="CV775" s="76"/>
      <c r="CW775" s="76"/>
      <c r="CX775" s="76"/>
      <c r="CY775" s="76"/>
      <c r="CZ775" s="76"/>
      <c r="DA775" s="76"/>
      <c r="DB775" s="76"/>
      <c r="DC775" s="76"/>
      <c r="DD775" s="76"/>
      <c r="DE775" s="76"/>
      <c r="DF775" s="76"/>
      <c r="DG775" s="76"/>
      <c r="DH775" s="76"/>
      <c r="DI775" s="76"/>
      <c r="DJ775" s="76"/>
      <c r="DK775" s="76"/>
      <c r="DL775" s="76"/>
      <c r="DM775" s="76"/>
      <c r="DN775" s="76"/>
      <c r="DO775" s="76"/>
      <c r="DP775" s="76"/>
      <c r="DQ775" s="76"/>
      <c r="DR775" s="76"/>
      <c r="DS775" s="76"/>
      <c r="DT775" s="76"/>
      <c r="DU775" s="76"/>
      <c r="DV775" s="76"/>
      <c r="DW775" s="76"/>
      <c r="DX775" s="76"/>
      <c r="DY775" s="76"/>
      <c r="DZ775" s="76"/>
      <c r="EA775" s="76"/>
      <c r="EB775" s="76"/>
      <c r="EC775" s="76"/>
      <c r="ED775" s="76"/>
      <c r="EE775" s="76"/>
      <c r="EF775" s="76"/>
      <c r="EG775" s="76"/>
      <c r="EH775" s="76"/>
      <c r="EI775" s="76"/>
      <c r="EJ775" s="76"/>
      <c r="EK775" s="76"/>
      <c r="EL775" s="76"/>
      <c r="EM775" s="76"/>
      <c r="EN775" s="76"/>
      <c r="EO775" s="76"/>
      <c r="EP775" s="76"/>
      <c r="EQ775" s="76"/>
      <c r="ER775" s="76"/>
      <c r="ES775" s="76"/>
      <c r="ET775" s="76"/>
      <c r="EU775" s="76"/>
      <c r="EV775" s="76"/>
      <c r="EW775" s="76"/>
      <c r="EX775" s="76"/>
      <c r="EY775" s="76"/>
      <c r="EZ775" s="76"/>
      <c r="FA775" s="76"/>
      <c r="FB775" s="76"/>
      <c r="FC775" s="76"/>
      <c r="FD775" s="76"/>
      <c r="FE775" s="76"/>
      <c r="FF775" s="76"/>
      <c r="FG775" s="76"/>
      <c r="FH775" s="76"/>
      <c r="FI775" s="76"/>
      <c r="FJ775" s="76"/>
      <c r="FK775" s="76"/>
      <c r="FL775" s="76"/>
      <c r="FM775" s="76"/>
      <c r="FN775" s="76"/>
      <c r="FO775" s="76"/>
      <c r="FP775" s="76"/>
      <c r="FQ775" s="76"/>
      <c r="FR775" s="76"/>
      <c r="FS775" s="76"/>
      <c r="FT775" s="76"/>
      <c r="FU775" s="76"/>
      <c r="FV775" s="76"/>
      <c r="FW775" s="76"/>
      <c r="FX775" s="76"/>
      <c r="FY775" s="76"/>
      <c r="FZ775" s="76"/>
      <c r="GA775" s="76"/>
      <c r="GB775" s="76"/>
      <c r="GC775" s="76"/>
      <c r="GD775" s="76"/>
      <c r="GE775" s="76"/>
      <c r="GF775" s="76"/>
      <c r="GG775" s="76"/>
      <c r="GH775" s="76"/>
      <c r="GI775" s="76"/>
      <c r="GJ775" s="76"/>
      <c r="GK775" s="76"/>
      <c r="GL775" s="76"/>
      <c r="GM775" s="76"/>
      <c r="GN775" s="76"/>
      <c r="GO775" s="76"/>
      <c r="GP775" s="76"/>
      <c r="GQ775" s="76"/>
      <c r="GR775" s="76"/>
      <c r="GS775" s="76"/>
      <c r="GT775" s="76"/>
      <c r="GU775" s="76"/>
      <c r="GV775" s="76"/>
      <c r="GW775" s="76"/>
      <c r="GX775" s="76"/>
      <c r="GY775" s="76"/>
      <c r="GZ775" s="76"/>
      <c r="HA775" s="76"/>
      <c r="HB775" s="76"/>
      <c r="HC775" s="76"/>
      <c r="HD775" s="76"/>
      <c r="HE775" s="76"/>
      <c r="HF775" s="76"/>
      <c r="HG775" s="76"/>
      <c r="HH775" s="76"/>
      <c r="HI775" s="76"/>
      <c r="HJ775" s="76"/>
      <c r="HK775" s="76"/>
      <c r="HL775" s="76"/>
      <c r="HM775" s="76"/>
      <c r="HN775" s="76"/>
      <c r="HO775" s="76"/>
      <c r="HP775" s="76"/>
      <c r="HQ775" s="76"/>
      <c r="HR775" s="76"/>
      <c r="HS775" s="76"/>
      <c r="HT775" s="76"/>
      <c r="HU775" s="76"/>
      <c r="HV775" s="76"/>
      <c r="HW775" s="76"/>
      <c r="HX775" s="76"/>
      <c r="HY775" s="76"/>
      <c r="HZ775" s="76"/>
      <c r="IA775" s="76"/>
      <c r="IB775" s="76"/>
      <c r="IC775" s="76"/>
      <c r="ID775" s="76"/>
      <c r="IE775" s="76"/>
      <c r="IF775" s="76"/>
      <c r="IG775" s="76"/>
      <c r="IH775" s="76"/>
      <c r="II775" s="76"/>
      <c r="IJ775" s="76"/>
      <c r="IK775" s="76"/>
    </row>
    <row r="776" spans="1:245">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25"/>
      <c r="AD776" s="125"/>
      <c r="AE776" s="125"/>
      <c r="AF776" s="125"/>
      <c r="AG776" s="125"/>
      <c r="AH776" s="125"/>
      <c r="AI776" s="125"/>
      <c r="AJ776" s="125"/>
      <c r="AK776" s="125"/>
      <c r="AL776" s="125"/>
      <c r="AM776" s="125"/>
      <c r="AN776" s="125"/>
      <c r="AO776" s="125"/>
      <c r="AP776" s="125"/>
      <c r="AQ776" s="125"/>
      <c r="AR776" s="125"/>
      <c r="AS776" s="19"/>
      <c r="AT776" s="19"/>
      <c r="AU776" s="19"/>
      <c r="AV776" s="19"/>
      <c r="AW776" s="19"/>
      <c r="AX776" s="19"/>
      <c r="AY776" s="19"/>
      <c r="AZ776" s="19"/>
      <c r="BA776" s="19"/>
      <c r="BB776" s="19"/>
      <c r="BC776" s="19"/>
      <c r="BG776" s="12"/>
      <c r="BH776" s="12"/>
      <c r="BI776" s="12"/>
      <c r="BJ776" s="12"/>
      <c r="BK776" s="12"/>
      <c r="BL776" s="12"/>
      <c r="BM776" s="12"/>
      <c r="BN776" s="12"/>
      <c r="BO776" s="12"/>
      <c r="BP776" s="12"/>
      <c r="BQ776" s="12"/>
      <c r="BR776" s="12"/>
      <c r="BS776" s="12"/>
    </row>
    <row r="777" spans="1:245">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25"/>
      <c r="AD777" s="125"/>
      <c r="AE777" s="125"/>
      <c r="AF777" s="125"/>
      <c r="AG777" s="125"/>
      <c r="AH777" s="125"/>
      <c r="AI777" s="125"/>
      <c r="AJ777" s="125"/>
      <c r="AK777" s="125"/>
      <c r="AL777" s="125"/>
      <c r="AM777" s="125"/>
      <c r="AN777" s="125"/>
      <c r="AO777" s="125"/>
      <c r="AP777" s="125"/>
      <c r="AQ777" s="125"/>
      <c r="AR777" s="125"/>
      <c r="AS777" s="19"/>
      <c r="AT777" s="19"/>
      <c r="AU777" s="19"/>
      <c r="AV777" s="19"/>
      <c r="AW777" s="19"/>
      <c r="AX777" s="19"/>
      <c r="AY777" s="19"/>
      <c r="AZ777" s="19"/>
      <c r="BA777" s="19"/>
      <c r="BB777" s="19"/>
      <c r="BC777" s="19"/>
      <c r="BG777" s="12"/>
      <c r="BH777" s="12"/>
      <c r="BI777" s="12"/>
      <c r="BJ777" s="12"/>
      <c r="BK777" s="12"/>
      <c r="BL777" s="12"/>
      <c r="BM777" s="12"/>
      <c r="BN777" s="12"/>
      <c r="BO777" s="12"/>
      <c r="BP777" s="12"/>
      <c r="BQ777" s="12"/>
      <c r="BR777" s="12"/>
      <c r="BS777" s="12"/>
    </row>
    <row r="778" spans="1:245">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25"/>
      <c r="AD778" s="125"/>
      <c r="AE778" s="125"/>
      <c r="AF778" s="125"/>
      <c r="AG778" s="125"/>
      <c r="AH778" s="125"/>
      <c r="AI778" s="125"/>
      <c r="AJ778" s="125"/>
      <c r="AK778" s="125"/>
      <c r="AL778" s="125"/>
      <c r="AM778" s="125"/>
      <c r="AN778" s="125"/>
      <c r="AO778" s="125"/>
      <c r="AP778" s="125"/>
      <c r="AQ778" s="125"/>
      <c r="AR778" s="125"/>
      <c r="AS778" s="19"/>
      <c r="AT778" s="19"/>
      <c r="AU778" s="19"/>
      <c r="AV778" s="19"/>
      <c r="AW778" s="19"/>
      <c r="AX778" s="19"/>
      <c r="AY778" s="19"/>
      <c r="AZ778" s="19"/>
      <c r="BA778" s="19"/>
      <c r="BB778" s="19"/>
      <c r="BC778" s="19"/>
      <c r="BG778" s="12"/>
      <c r="BH778" s="12"/>
      <c r="BI778" s="12"/>
      <c r="BJ778" s="12"/>
      <c r="BK778" s="12"/>
      <c r="BL778" s="12"/>
      <c r="BM778" s="12"/>
      <c r="BN778" s="12"/>
      <c r="BO778" s="12"/>
      <c r="BP778" s="12"/>
      <c r="BQ778" s="12"/>
      <c r="BR778" s="12"/>
      <c r="BS778" s="12"/>
    </row>
    <row r="779" spans="1:245">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25"/>
      <c r="AD779" s="125"/>
      <c r="AE779" s="125"/>
      <c r="AF779" s="125"/>
      <c r="AG779" s="125"/>
      <c r="AH779" s="125"/>
      <c r="AI779" s="125"/>
      <c r="AJ779" s="125"/>
      <c r="AK779" s="125"/>
      <c r="AL779" s="125"/>
      <c r="AM779" s="125"/>
      <c r="AN779" s="125"/>
      <c r="AO779" s="125"/>
      <c r="AP779" s="125"/>
      <c r="AQ779" s="125"/>
      <c r="AR779" s="125"/>
      <c r="AS779" s="19"/>
      <c r="AT779" s="19"/>
      <c r="AU779" s="19"/>
      <c r="AV779" s="19"/>
      <c r="AW779" s="19"/>
      <c r="AX779" s="19"/>
      <c r="AY779" s="19"/>
      <c r="AZ779" s="19"/>
      <c r="BA779" s="19"/>
      <c r="BB779" s="19"/>
      <c r="BC779" s="19"/>
      <c r="BG779" s="12"/>
      <c r="BH779" s="12"/>
      <c r="BI779" s="12"/>
      <c r="BJ779" s="12"/>
      <c r="BK779" s="12"/>
      <c r="BL779" s="12"/>
      <c r="BM779" s="12"/>
      <c r="BN779" s="12"/>
      <c r="BO779" s="12"/>
      <c r="BP779" s="12"/>
      <c r="BQ779" s="12"/>
      <c r="BR779" s="12"/>
      <c r="BS779" s="12"/>
    </row>
    <row r="780" spans="1:245">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25"/>
      <c r="AD780" s="125"/>
      <c r="AE780" s="125"/>
      <c r="AF780" s="125"/>
      <c r="AG780" s="125"/>
      <c r="AH780" s="125"/>
      <c r="AI780" s="125"/>
      <c r="AJ780" s="125"/>
      <c r="AK780" s="125"/>
      <c r="AL780" s="125"/>
      <c r="AM780" s="125"/>
      <c r="AN780" s="125"/>
      <c r="AO780" s="125"/>
      <c r="AP780" s="125"/>
      <c r="AQ780" s="125"/>
      <c r="AR780" s="125"/>
      <c r="AS780" s="19"/>
      <c r="AT780" s="19"/>
      <c r="AU780" s="19"/>
      <c r="AV780" s="19"/>
      <c r="AW780" s="19"/>
      <c r="AX780" s="19"/>
      <c r="AY780" s="19"/>
      <c r="AZ780" s="19"/>
      <c r="BA780" s="19"/>
      <c r="BB780" s="19"/>
      <c r="BC780" s="19"/>
      <c r="BG780" s="12"/>
      <c r="BH780" s="12"/>
      <c r="BI780" s="12"/>
      <c r="BJ780" s="12"/>
      <c r="BK780" s="12"/>
      <c r="BL780" s="12"/>
      <c r="BM780" s="12"/>
      <c r="BN780" s="12"/>
      <c r="BO780" s="12"/>
      <c r="BP780" s="12"/>
      <c r="BQ780" s="12"/>
      <c r="BR780" s="12"/>
      <c r="BS780" s="12"/>
    </row>
    <row r="781" spans="1:245">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25"/>
      <c r="AD781" s="125"/>
      <c r="AE781" s="125"/>
      <c r="AF781" s="125"/>
      <c r="AG781" s="125"/>
      <c r="AH781" s="125"/>
      <c r="AI781" s="125"/>
      <c r="AJ781" s="125"/>
      <c r="AK781" s="125"/>
      <c r="AL781" s="125"/>
      <c r="AM781" s="125"/>
      <c r="AN781" s="125"/>
      <c r="AO781" s="125"/>
      <c r="AP781" s="125"/>
      <c r="AQ781" s="125"/>
      <c r="AR781" s="125"/>
      <c r="AS781" s="19"/>
      <c r="AT781" s="19"/>
      <c r="AU781" s="19"/>
      <c r="AV781" s="19"/>
      <c r="AW781" s="19"/>
      <c r="AX781" s="19"/>
      <c r="AY781" s="19"/>
      <c r="AZ781" s="19"/>
      <c r="BA781" s="19"/>
      <c r="BB781" s="19"/>
      <c r="BC781" s="19"/>
      <c r="BG781" s="12"/>
      <c r="BH781" s="12"/>
      <c r="BI781" s="12"/>
      <c r="BJ781" s="12"/>
      <c r="BK781" s="12"/>
      <c r="BL781" s="12"/>
      <c r="BM781" s="12"/>
      <c r="BN781" s="12"/>
      <c r="BO781" s="12"/>
      <c r="BP781" s="12"/>
      <c r="BQ781" s="12"/>
      <c r="BR781" s="12"/>
      <c r="BS781" s="12"/>
    </row>
    <row r="782" spans="1:245">
      <c r="A782" s="214"/>
      <c r="B782" s="214"/>
      <c r="C782" s="214"/>
      <c r="D782" s="214"/>
      <c r="E782" s="332"/>
      <c r="F782" s="332"/>
      <c r="G782" s="214"/>
      <c r="H782" s="333"/>
      <c r="I782" s="333"/>
      <c r="J782" s="214"/>
      <c r="K782" s="214"/>
      <c r="L782" s="214"/>
      <c r="M782" s="214"/>
      <c r="N782" s="214"/>
      <c r="O782" s="214"/>
      <c r="P782" s="214"/>
      <c r="Q782" s="214"/>
      <c r="R782" s="248"/>
      <c r="S782" s="248"/>
      <c r="T782" s="248"/>
      <c r="U782" s="248"/>
      <c r="V782" s="248"/>
      <c r="W782" s="248"/>
      <c r="X782" s="248"/>
      <c r="Y782" s="248"/>
      <c r="Z782" s="248"/>
      <c r="AA782" s="19"/>
      <c r="AB782" s="19"/>
      <c r="AC782" s="125"/>
      <c r="AD782" s="125"/>
      <c r="AE782" s="125"/>
      <c r="AF782" s="125"/>
      <c r="AG782" s="125"/>
      <c r="AH782" s="125"/>
      <c r="AI782" s="125"/>
      <c r="AJ782" s="125"/>
      <c r="AK782" s="125"/>
      <c r="AL782" s="125"/>
      <c r="AM782" s="125"/>
      <c r="AN782" s="125"/>
      <c r="AO782" s="125"/>
      <c r="AP782" s="125"/>
      <c r="AQ782" s="125"/>
      <c r="AR782" s="125"/>
      <c r="AS782" s="19"/>
      <c r="AT782" s="19"/>
      <c r="AU782" s="19"/>
      <c r="AV782" s="19"/>
      <c r="AW782" s="19"/>
      <c r="AX782" s="19"/>
      <c r="AY782" s="19"/>
      <c r="AZ782" s="19"/>
      <c r="BA782" s="19"/>
      <c r="BB782" s="19"/>
      <c r="BC782" s="19"/>
      <c r="BG782" s="12"/>
      <c r="BH782" s="12"/>
      <c r="BI782" s="12"/>
      <c r="BJ782" s="12"/>
      <c r="BK782" s="12"/>
      <c r="BL782" s="12"/>
      <c r="BM782" s="12"/>
      <c r="BN782" s="12"/>
      <c r="BO782" s="12"/>
      <c r="BP782" s="12"/>
      <c r="BQ782" s="12"/>
      <c r="BR782" s="12"/>
      <c r="BS782" s="12"/>
    </row>
    <row r="783" spans="1:245">
      <c r="A783" s="335" t="s">
        <v>108</v>
      </c>
      <c r="B783" s="336"/>
      <c r="C783" s="337"/>
      <c r="D783" s="336" t="s">
        <v>70</v>
      </c>
      <c r="E783" s="338"/>
      <c r="F783" s="336" t="s">
        <v>70</v>
      </c>
      <c r="G783" s="337"/>
      <c r="H783" s="336" t="s">
        <v>70</v>
      </c>
      <c r="I783" s="336"/>
      <c r="J783" s="337"/>
      <c r="K783" s="336" t="s">
        <v>70</v>
      </c>
      <c r="L783" s="337"/>
      <c r="M783" s="336" t="s">
        <v>70</v>
      </c>
      <c r="N783" s="337"/>
      <c r="O783" s="337"/>
      <c r="P783" s="337"/>
      <c r="Q783" s="337"/>
      <c r="R783" s="339"/>
      <c r="S783" s="336" t="s">
        <v>70</v>
      </c>
      <c r="T783" s="339"/>
      <c r="U783" s="336" t="s">
        <v>70</v>
      </c>
      <c r="V783" s="339"/>
      <c r="W783" s="336" t="s">
        <v>70</v>
      </c>
      <c r="X783" s="339"/>
      <c r="Y783" s="339"/>
      <c r="Z783" s="336" t="s">
        <v>70</v>
      </c>
      <c r="AA783" s="19"/>
      <c r="AB783" s="19"/>
      <c r="AC783" s="125"/>
      <c r="AD783" s="125"/>
      <c r="AE783" s="125"/>
      <c r="AF783" s="125"/>
      <c r="AG783" s="125"/>
      <c r="AH783" s="125"/>
      <c r="AI783" s="125"/>
      <c r="AJ783" s="125"/>
      <c r="AK783" s="125"/>
      <c r="AL783" s="125"/>
      <c r="AM783" s="125"/>
      <c r="AN783" s="125"/>
      <c r="AO783" s="125"/>
      <c r="AP783" s="125"/>
      <c r="AQ783" s="125"/>
      <c r="AR783" s="125"/>
      <c r="AS783" s="19"/>
      <c r="AT783" s="19"/>
      <c r="AU783" s="19"/>
      <c r="AV783" s="19"/>
      <c r="AW783" s="19"/>
      <c r="AX783" s="19"/>
      <c r="AY783" s="19"/>
      <c r="AZ783" s="19"/>
      <c r="BA783" s="19"/>
      <c r="BB783" s="19"/>
      <c r="BC783" s="19"/>
      <c r="BG783" s="12"/>
      <c r="BH783" s="12"/>
      <c r="BI783" s="12"/>
      <c r="BJ783" s="12"/>
      <c r="BK783" s="12"/>
      <c r="BL783" s="12"/>
      <c r="BM783" s="12"/>
      <c r="BN783" s="12"/>
      <c r="BO783" s="12"/>
      <c r="BP783" s="12"/>
      <c r="BQ783" s="12"/>
      <c r="BR783" s="12"/>
      <c r="BS783" s="12"/>
    </row>
    <row r="784" spans="1:245">
      <c r="A784" s="214"/>
      <c r="B784" s="214"/>
      <c r="C784" s="214"/>
      <c r="D784" s="214"/>
      <c r="E784" s="332"/>
      <c r="F784" s="332"/>
      <c r="G784" s="214"/>
      <c r="H784" s="333"/>
      <c r="I784" s="333"/>
      <c r="J784" s="214"/>
      <c r="K784" s="214"/>
      <c r="L784" s="214"/>
      <c r="M784" s="214"/>
      <c r="N784" s="214"/>
      <c r="O784" s="214"/>
      <c r="P784" s="214"/>
      <c r="Q784" s="214"/>
      <c r="R784" s="214"/>
      <c r="S784" s="214"/>
      <c r="T784" s="214"/>
      <c r="U784" s="214"/>
      <c r="V784" s="214"/>
      <c r="W784" s="214"/>
      <c r="X784" s="214"/>
      <c r="Y784" s="214"/>
      <c r="Z784" s="214"/>
      <c r="AA784" s="19"/>
      <c r="AB784" s="19"/>
      <c r="AC784" s="125"/>
      <c r="AD784" s="125"/>
      <c r="AE784" s="125"/>
      <c r="AF784" s="125"/>
      <c r="AG784" s="125"/>
      <c r="AH784" s="125"/>
      <c r="AI784" s="125"/>
      <c r="AJ784" s="125"/>
      <c r="AK784" s="125"/>
      <c r="AL784" s="125"/>
      <c r="AM784" s="125"/>
      <c r="AN784" s="125"/>
      <c r="AO784" s="125"/>
      <c r="AP784" s="125"/>
      <c r="AQ784" s="125"/>
      <c r="AR784" s="125"/>
      <c r="AS784" s="19"/>
      <c r="AT784" s="19"/>
      <c r="AU784" s="19"/>
      <c r="AV784" s="19"/>
      <c r="AW784" s="19"/>
      <c r="AX784" s="19"/>
      <c r="AY784" s="19"/>
      <c r="AZ784" s="19"/>
      <c r="BA784" s="19"/>
      <c r="BB784" s="19"/>
      <c r="BC784" s="19"/>
      <c r="BG784" s="12"/>
      <c r="BH784" s="12"/>
      <c r="BI784" s="12"/>
      <c r="BJ784" s="12"/>
      <c r="BK784" s="12"/>
      <c r="BL784" s="12"/>
      <c r="BM784" s="12"/>
      <c r="BN784" s="12"/>
      <c r="BO784" s="12"/>
      <c r="BP784" s="12"/>
      <c r="BQ784" s="12"/>
      <c r="BR784" s="12"/>
      <c r="BS784" s="12"/>
    </row>
    <row r="785" spans="1:24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25"/>
      <c r="AD785" s="125"/>
      <c r="AE785" s="125"/>
      <c r="AF785" s="125"/>
      <c r="AG785" s="125"/>
      <c r="AH785" s="125"/>
      <c r="AI785" s="125"/>
      <c r="AJ785" s="125"/>
      <c r="AK785" s="125"/>
      <c r="AL785" s="125"/>
      <c r="AM785" s="125"/>
      <c r="AN785" s="125"/>
      <c r="AO785" s="125"/>
      <c r="AP785" s="125"/>
      <c r="AQ785" s="125"/>
      <c r="AR785" s="125"/>
      <c r="AS785" s="19"/>
      <c r="AT785" s="19"/>
      <c r="AU785" s="19"/>
      <c r="AV785" s="19"/>
      <c r="AW785" s="19"/>
      <c r="AX785" s="19"/>
      <c r="AY785" s="19"/>
      <c r="AZ785" s="19"/>
      <c r="BA785" s="19"/>
      <c r="BB785" s="19"/>
      <c r="BC785" s="19"/>
      <c r="BG785" s="12"/>
      <c r="BH785" s="12"/>
      <c r="BI785" s="12"/>
      <c r="BJ785" s="12"/>
      <c r="BK785" s="12"/>
      <c r="BL785" s="12"/>
      <c r="BM785" s="12"/>
      <c r="BN785" s="12"/>
      <c r="BO785" s="12"/>
      <c r="BP785" s="12"/>
      <c r="BQ785" s="12"/>
      <c r="BR785" s="12"/>
      <c r="BS785" s="12"/>
    </row>
    <row r="786" spans="1:245">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25"/>
      <c r="AD786" s="125"/>
      <c r="AE786" s="125"/>
      <c r="AF786" s="125"/>
      <c r="AG786" s="125"/>
      <c r="AH786" s="125"/>
      <c r="AI786" s="125"/>
      <c r="AJ786" s="125"/>
      <c r="AK786" s="125"/>
      <c r="AL786" s="125"/>
      <c r="AM786" s="125"/>
      <c r="AN786" s="125"/>
      <c r="AO786" s="125"/>
      <c r="AP786" s="125"/>
      <c r="AQ786" s="125"/>
      <c r="AR786" s="125"/>
      <c r="AS786" s="19"/>
      <c r="AT786" s="19"/>
      <c r="AU786" s="19"/>
      <c r="AV786" s="19"/>
      <c r="AW786" s="19"/>
      <c r="AX786" s="19"/>
      <c r="AY786" s="19"/>
      <c r="AZ786" s="19"/>
      <c r="BA786" s="19"/>
      <c r="BB786" s="19"/>
      <c r="BC786" s="19"/>
      <c r="BG786" s="12"/>
      <c r="BH786" s="12"/>
      <c r="BI786" s="12"/>
      <c r="BJ786" s="12"/>
      <c r="BK786" s="12"/>
      <c r="BL786" s="12"/>
      <c r="BM786" s="12"/>
      <c r="BN786" s="12"/>
      <c r="BO786" s="12"/>
      <c r="BP786" s="12"/>
      <c r="BQ786" s="12"/>
      <c r="BR786" s="12"/>
      <c r="BS786" s="12"/>
    </row>
    <row r="787" spans="1:245">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25"/>
      <c r="AD787" s="125"/>
      <c r="AE787" s="125"/>
      <c r="AF787" s="125"/>
      <c r="AG787" s="125"/>
      <c r="AH787" s="125"/>
      <c r="AI787" s="125"/>
      <c r="AJ787" s="125"/>
      <c r="AK787" s="125"/>
      <c r="AL787" s="125"/>
      <c r="AM787" s="125"/>
      <c r="AN787" s="125"/>
      <c r="AO787" s="125"/>
      <c r="AP787" s="125"/>
      <c r="AQ787" s="125"/>
      <c r="AR787" s="125"/>
      <c r="AS787" s="19"/>
      <c r="AT787" s="19"/>
      <c r="AU787" s="19"/>
      <c r="AV787" s="19"/>
      <c r="AW787" s="19"/>
      <c r="AX787" s="19"/>
      <c r="AY787" s="19"/>
      <c r="AZ787" s="19"/>
      <c r="BA787" s="19"/>
      <c r="BB787" s="19"/>
      <c r="BC787" s="19"/>
      <c r="BG787" s="12"/>
      <c r="BH787" s="12"/>
      <c r="BI787" s="12"/>
      <c r="BJ787" s="12"/>
      <c r="BK787" s="12"/>
      <c r="BL787" s="12"/>
      <c r="BM787" s="12"/>
      <c r="BN787" s="12"/>
      <c r="BO787" s="12"/>
      <c r="BP787" s="12"/>
      <c r="BQ787" s="12"/>
      <c r="BR787" s="12"/>
      <c r="BS787" s="12"/>
    </row>
    <row r="788" spans="1:245">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25"/>
      <c r="AD788" s="125"/>
      <c r="AE788" s="125"/>
      <c r="AF788" s="125"/>
      <c r="AG788" s="125"/>
      <c r="AH788" s="125"/>
      <c r="AI788" s="125"/>
      <c r="AJ788" s="125"/>
      <c r="AK788" s="125"/>
      <c r="AL788" s="125"/>
      <c r="AM788" s="125"/>
      <c r="AN788" s="125"/>
      <c r="AO788" s="125"/>
      <c r="AP788" s="125"/>
      <c r="AQ788" s="125"/>
      <c r="AR788" s="125"/>
      <c r="AS788" s="19"/>
      <c r="AT788" s="19"/>
      <c r="AU788" s="19"/>
      <c r="AV788" s="19"/>
      <c r="AW788" s="19"/>
      <c r="AX788" s="19"/>
      <c r="AY788" s="19"/>
      <c r="AZ788" s="19"/>
      <c r="BA788" s="19"/>
      <c r="BB788" s="19"/>
      <c r="BC788" s="19"/>
      <c r="BG788" s="12"/>
      <c r="BH788" s="12"/>
      <c r="BI788" s="12"/>
      <c r="BJ788" s="12"/>
      <c r="BK788" s="12"/>
      <c r="BL788" s="12"/>
      <c r="BM788" s="12"/>
      <c r="BN788" s="12"/>
      <c r="BO788" s="12"/>
      <c r="BP788" s="12"/>
      <c r="BQ788" s="12"/>
      <c r="BR788" s="12"/>
      <c r="BS788" s="12"/>
    </row>
    <row r="789" spans="1:245">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25"/>
      <c r="AD789" s="125"/>
      <c r="AE789" s="125"/>
      <c r="AF789" s="125"/>
      <c r="AG789" s="125"/>
      <c r="AH789" s="125"/>
      <c r="AI789" s="125"/>
      <c r="AJ789" s="125"/>
      <c r="AK789" s="125"/>
      <c r="AL789" s="125"/>
      <c r="AM789" s="125"/>
      <c r="AN789" s="125"/>
      <c r="AO789" s="125"/>
      <c r="AP789" s="125"/>
      <c r="AQ789" s="125"/>
      <c r="AR789" s="125"/>
      <c r="AS789" s="19"/>
      <c r="AT789" s="19"/>
      <c r="AU789" s="19"/>
      <c r="AV789" s="19"/>
      <c r="AW789" s="19"/>
      <c r="AX789" s="19"/>
      <c r="AY789" s="19"/>
      <c r="AZ789" s="19"/>
      <c r="BA789" s="19"/>
      <c r="BB789" s="19"/>
      <c r="BC789" s="19"/>
      <c r="BG789" s="12"/>
      <c r="BH789" s="12"/>
      <c r="BI789" s="12"/>
      <c r="BJ789" s="12"/>
      <c r="BK789" s="12"/>
      <c r="BL789" s="12"/>
      <c r="BM789" s="12"/>
      <c r="BN789" s="12"/>
      <c r="BO789" s="12"/>
      <c r="BP789" s="12"/>
      <c r="BQ789" s="12"/>
      <c r="BR789" s="12"/>
      <c r="BS789" s="12"/>
    </row>
    <row r="790" spans="1:245">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25"/>
      <c r="AD790" s="125"/>
      <c r="AE790" s="125"/>
      <c r="AF790" s="125"/>
      <c r="AG790" s="125"/>
      <c r="AH790" s="125"/>
      <c r="AI790" s="125"/>
      <c r="AJ790" s="125"/>
      <c r="AK790" s="125"/>
      <c r="AL790" s="125"/>
      <c r="AM790" s="125"/>
      <c r="AN790" s="125"/>
      <c r="AO790" s="125"/>
      <c r="AP790" s="125"/>
      <c r="AQ790" s="125"/>
      <c r="AR790" s="125"/>
      <c r="AS790" s="19"/>
      <c r="AT790" s="19"/>
      <c r="AU790" s="19"/>
      <c r="AV790" s="19"/>
      <c r="AW790" s="19"/>
      <c r="AX790" s="19"/>
      <c r="AY790" s="19"/>
      <c r="AZ790" s="19"/>
      <c r="BA790" s="19"/>
      <c r="BB790" s="19"/>
      <c r="BC790" s="19"/>
      <c r="BH790" s="12"/>
      <c r="BI790" s="12"/>
      <c r="BJ790" s="12"/>
      <c r="BK790" s="12"/>
      <c r="BL790" s="12"/>
      <c r="BM790" s="12"/>
      <c r="BN790" s="12"/>
      <c r="BO790" s="12"/>
      <c r="BP790" s="12"/>
      <c r="BQ790" s="12"/>
      <c r="BR790" s="12"/>
      <c r="BS790" s="12"/>
      <c r="BT790" s="12"/>
      <c r="BV790" s="125"/>
    </row>
    <row r="791" spans="1:245">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25"/>
      <c r="AD791" s="125"/>
      <c r="AE791" s="125"/>
      <c r="AF791" s="125"/>
      <c r="AG791" s="125"/>
      <c r="AH791" s="125"/>
      <c r="AI791" s="125"/>
      <c r="AJ791" s="125"/>
      <c r="AK791" s="125"/>
      <c r="AL791" s="125"/>
      <c r="AM791" s="125"/>
      <c r="AN791" s="125"/>
      <c r="AO791" s="125"/>
      <c r="AP791" s="125"/>
      <c r="AQ791" s="125"/>
      <c r="AR791" s="125"/>
      <c r="AS791" s="19"/>
      <c r="AT791" s="19"/>
      <c r="AU791" s="19"/>
      <c r="AV791" s="19"/>
      <c r="AW791" s="19"/>
      <c r="AX791" s="19"/>
      <c r="AY791" s="19"/>
      <c r="AZ791" s="19"/>
      <c r="BA791" s="19"/>
      <c r="BB791" s="19"/>
      <c r="BC791" s="19"/>
      <c r="BG791" s="12"/>
      <c r="BH791" s="12"/>
      <c r="BI791" s="12"/>
      <c r="BJ791" s="12"/>
      <c r="BK791" s="12"/>
      <c r="BL791" s="12"/>
      <c r="BM791" s="12"/>
      <c r="BN791" s="12"/>
      <c r="BO791" s="12"/>
      <c r="BP791" s="12"/>
      <c r="BQ791" s="12"/>
      <c r="BR791" s="12"/>
      <c r="BS791" s="12"/>
    </row>
    <row r="792" spans="1:245" s="125" customForma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S792" s="19"/>
      <c r="AT792" s="19"/>
      <c r="AU792" s="19"/>
      <c r="AV792" s="19"/>
      <c r="AW792" s="19"/>
      <c r="AX792" s="19"/>
      <c r="AY792" s="19"/>
      <c r="AZ792" s="19"/>
      <c r="BA792" s="19"/>
      <c r="BB792" s="19"/>
      <c r="BC792" s="19"/>
      <c r="BG792" s="12"/>
      <c r="BH792" s="12"/>
      <c r="BI792" s="12"/>
      <c r="BJ792" s="12"/>
      <c r="BK792" s="12"/>
      <c r="BL792" s="12"/>
      <c r="BM792" s="12"/>
      <c r="BN792" s="12"/>
      <c r="BO792" s="12"/>
      <c r="BP792" s="12"/>
      <c r="BQ792" s="12"/>
      <c r="BR792" s="12"/>
      <c r="BS792" s="12"/>
      <c r="BV792" s="76"/>
      <c r="BW792" s="76"/>
      <c r="BX792" s="76"/>
      <c r="BY792" s="76"/>
      <c r="BZ792" s="76"/>
      <c r="CA792" s="76"/>
      <c r="CB792" s="76"/>
      <c r="CC792" s="76"/>
      <c r="CD792" s="76"/>
      <c r="CE792" s="76"/>
      <c r="CF792" s="76"/>
      <c r="CG792" s="76"/>
      <c r="CH792" s="76"/>
      <c r="CI792" s="76"/>
      <c r="CJ792" s="76"/>
      <c r="CK792" s="76"/>
      <c r="CL792" s="76"/>
      <c r="CM792" s="76"/>
      <c r="CN792" s="76"/>
      <c r="CO792" s="76"/>
      <c r="CP792" s="76"/>
      <c r="CQ792" s="76"/>
      <c r="CR792" s="76"/>
      <c r="CS792" s="76"/>
      <c r="CT792" s="76"/>
      <c r="CU792" s="76"/>
      <c r="CV792" s="76"/>
      <c r="CW792" s="76"/>
      <c r="CX792" s="76"/>
      <c r="CY792" s="76"/>
      <c r="CZ792" s="76"/>
      <c r="DA792" s="76"/>
      <c r="DB792" s="76"/>
      <c r="DC792" s="76"/>
      <c r="DD792" s="76"/>
      <c r="DE792" s="76"/>
      <c r="DF792" s="76"/>
      <c r="DG792" s="76"/>
      <c r="DH792" s="76"/>
      <c r="DI792" s="76"/>
      <c r="DJ792" s="76"/>
      <c r="DK792" s="76"/>
      <c r="DL792" s="76"/>
      <c r="DM792" s="76"/>
      <c r="DN792" s="76"/>
      <c r="DO792" s="76"/>
      <c r="DP792" s="76"/>
      <c r="DQ792" s="76"/>
      <c r="DR792" s="76"/>
      <c r="DS792" s="76"/>
      <c r="DT792" s="76"/>
      <c r="DU792" s="76"/>
      <c r="DV792" s="76"/>
      <c r="DW792" s="76"/>
      <c r="DX792" s="76"/>
      <c r="DY792" s="76"/>
      <c r="DZ792" s="76"/>
      <c r="EA792" s="76"/>
      <c r="EB792" s="76"/>
      <c r="EC792" s="76"/>
      <c r="ED792" s="76"/>
      <c r="EE792" s="76"/>
      <c r="EF792" s="76"/>
      <c r="EG792" s="76"/>
      <c r="EH792" s="76"/>
      <c r="EI792" s="76"/>
      <c r="EJ792" s="76"/>
      <c r="EK792" s="76"/>
      <c r="EL792" s="76"/>
      <c r="EM792" s="76"/>
      <c r="EN792" s="76"/>
      <c r="EO792" s="76"/>
      <c r="EP792" s="76"/>
      <c r="EQ792" s="76"/>
      <c r="ER792" s="76"/>
      <c r="ES792" s="76"/>
      <c r="ET792" s="76"/>
      <c r="EU792" s="76"/>
      <c r="EV792" s="76"/>
      <c r="EW792" s="76"/>
      <c r="EX792" s="76"/>
      <c r="EY792" s="76"/>
      <c r="EZ792" s="76"/>
      <c r="FA792" s="76"/>
      <c r="FB792" s="76"/>
      <c r="FC792" s="76"/>
      <c r="FD792" s="76"/>
      <c r="FE792" s="76"/>
      <c r="FF792" s="76"/>
      <c r="FG792" s="76"/>
      <c r="FH792" s="76"/>
      <c r="FI792" s="76"/>
      <c r="FJ792" s="76"/>
      <c r="FK792" s="76"/>
      <c r="FL792" s="76"/>
      <c r="FM792" s="76"/>
      <c r="FN792" s="76"/>
      <c r="FO792" s="76"/>
      <c r="FP792" s="76"/>
      <c r="FQ792" s="76"/>
      <c r="FR792" s="76"/>
      <c r="FS792" s="76"/>
      <c r="FT792" s="76"/>
      <c r="FU792" s="76"/>
      <c r="FV792" s="76"/>
      <c r="FW792" s="76"/>
      <c r="FX792" s="76"/>
      <c r="FY792" s="76"/>
      <c r="FZ792" s="76"/>
      <c r="GA792" s="76"/>
      <c r="GB792" s="76"/>
      <c r="GC792" s="76"/>
      <c r="GD792" s="76"/>
      <c r="GE792" s="76"/>
      <c r="GF792" s="76"/>
      <c r="GG792" s="76"/>
      <c r="GH792" s="76"/>
      <c r="GI792" s="76"/>
      <c r="GJ792" s="76"/>
      <c r="GK792" s="76"/>
      <c r="GL792" s="76"/>
      <c r="GM792" s="76"/>
      <c r="GN792" s="76"/>
      <c r="GO792" s="76"/>
      <c r="GP792" s="76"/>
      <c r="GQ792" s="76"/>
      <c r="GR792" s="76"/>
      <c r="GS792" s="76"/>
      <c r="GT792" s="76"/>
      <c r="GU792" s="76"/>
      <c r="GV792" s="76"/>
      <c r="GW792" s="76"/>
      <c r="GX792" s="76"/>
      <c r="GY792" s="76"/>
      <c r="GZ792" s="76"/>
      <c r="HA792" s="76"/>
      <c r="HB792" s="76"/>
      <c r="HC792" s="76"/>
      <c r="HD792" s="76"/>
      <c r="HE792" s="76"/>
      <c r="HF792" s="76"/>
      <c r="HG792" s="76"/>
      <c r="HH792" s="76"/>
      <c r="HI792" s="76"/>
      <c r="HJ792" s="76"/>
      <c r="HK792" s="76"/>
      <c r="HL792" s="76"/>
      <c r="HM792" s="76"/>
      <c r="HN792" s="76"/>
      <c r="HO792" s="76"/>
      <c r="HP792" s="76"/>
      <c r="HQ792" s="76"/>
      <c r="HR792" s="76"/>
      <c r="HS792" s="76"/>
      <c r="HT792" s="76"/>
      <c r="HU792" s="76"/>
      <c r="HV792" s="76"/>
      <c r="HW792" s="76"/>
      <c r="HX792" s="76"/>
      <c r="HY792" s="76"/>
      <c r="HZ792" s="76"/>
      <c r="IA792" s="76"/>
      <c r="IB792" s="76"/>
      <c r="IC792" s="76"/>
      <c r="ID792" s="76"/>
      <c r="IE792" s="76"/>
      <c r="IF792" s="76"/>
      <c r="IG792" s="76"/>
      <c r="IH792" s="76"/>
      <c r="II792" s="76"/>
      <c r="IJ792" s="76"/>
      <c r="IK792" s="76"/>
    </row>
    <row r="793" spans="1:245" s="125" customForma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S793" s="19"/>
      <c r="AT793" s="19"/>
      <c r="AU793" s="19"/>
      <c r="AV793" s="19"/>
      <c r="AW793" s="19"/>
      <c r="AX793" s="19"/>
      <c r="AY793" s="19"/>
      <c r="AZ793" s="19"/>
      <c r="BA793" s="19"/>
      <c r="BB793" s="19"/>
      <c r="BC793" s="19"/>
      <c r="BG793" s="12"/>
      <c r="BH793" s="12"/>
      <c r="BI793" s="12"/>
      <c r="BJ793" s="12"/>
      <c r="BK793" s="12"/>
      <c r="BL793" s="12"/>
      <c r="BM793" s="12"/>
      <c r="BN793" s="12"/>
      <c r="BO793" s="12"/>
      <c r="BP793" s="12"/>
      <c r="BQ793" s="12"/>
      <c r="BR793" s="12"/>
      <c r="BS793" s="12"/>
      <c r="BV793" s="76"/>
      <c r="BW793" s="76"/>
      <c r="BX793" s="76"/>
      <c r="BY793" s="76"/>
      <c r="BZ793" s="76"/>
      <c r="CA793" s="76"/>
      <c r="CB793" s="76"/>
      <c r="CC793" s="76"/>
      <c r="CD793" s="76"/>
      <c r="CE793" s="76"/>
      <c r="CF793" s="76"/>
      <c r="CG793" s="76"/>
      <c r="CH793" s="76"/>
      <c r="CI793" s="76"/>
      <c r="CJ793" s="76"/>
      <c r="CK793" s="76"/>
      <c r="CL793" s="76"/>
      <c r="CM793" s="76"/>
      <c r="CN793" s="76"/>
      <c r="CO793" s="76"/>
      <c r="CP793" s="76"/>
      <c r="CQ793" s="76"/>
      <c r="CR793" s="76"/>
      <c r="CS793" s="76"/>
      <c r="CT793" s="76"/>
      <c r="CU793" s="76"/>
      <c r="CV793" s="76"/>
      <c r="CW793" s="76"/>
      <c r="CX793" s="76"/>
      <c r="CY793" s="76"/>
      <c r="CZ793" s="76"/>
      <c r="DA793" s="76"/>
      <c r="DB793" s="76"/>
      <c r="DC793" s="76"/>
      <c r="DD793" s="76"/>
      <c r="DE793" s="76"/>
      <c r="DF793" s="76"/>
      <c r="DG793" s="76"/>
      <c r="DH793" s="76"/>
      <c r="DI793" s="76"/>
      <c r="DJ793" s="76"/>
      <c r="DK793" s="76"/>
      <c r="DL793" s="76"/>
      <c r="DM793" s="76"/>
      <c r="DN793" s="76"/>
      <c r="DO793" s="76"/>
      <c r="DP793" s="76"/>
      <c r="DQ793" s="76"/>
      <c r="DR793" s="76"/>
      <c r="DS793" s="76"/>
      <c r="DT793" s="76"/>
      <c r="DU793" s="76"/>
      <c r="DV793" s="76"/>
      <c r="DW793" s="76"/>
      <c r="DX793" s="76"/>
      <c r="DY793" s="76"/>
      <c r="DZ793" s="76"/>
      <c r="EA793" s="76"/>
      <c r="EB793" s="76"/>
      <c r="EC793" s="76"/>
      <c r="ED793" s="76"/>
      <c r="EE793" s="76"/>
      <c r="EF793" s="76"/>
      <c r="EG793" s="76"/>
      <c r="EH793" s="76"/>
      <c r="EI793" s="76"/>
      <c r="EJ793" s="76"/>
      <c r="EK793" s="76"/>
      <c r="EL793" s="76"/>
      <c r="EM793" s="76"/>
      <c r="EN793" s="76"/>
      <c r="EO793" s="76"/>
      <c r="EP793" s="76"/>
      <c r="EQ793" s="76"/>
      <c r="ER793" s="76"/>
      <c r="ES793" s="76"/>
      <c r="ET793" s="76"/>
      <c r="EU793" s="76"/>
      <c r="EV793" s="76"/>
      <c r="EW793" s="76"/>
      <c r="EX793" s="76"/>
      <c r="EY793" s="76"/>
      <c r="EZ793" s="76"/>
      <c r="FA793" s="76"/>
      <c r="FB793" s="76"/>
      <c r="FC793" s="76"/>
      <c r="FD793" s="76"/>
      <c r="FE793" s="76"/>
      <c r="FF793" s="76"/>
      <c r="FG793" s="76"/>
      <c r="FH793" s="76"/>
      <c r="FI793" s="76"/>
      <c r="FJ793" s="76"/>
      <c r="FK793" s="76"/>
      <c r="FL793" s="76"/>
      <c r="FM793" s="76"/>
      <c r="FN793" s="76"/>
      <c r="FO793" s="76"/>
      <c r="FP793" s="76"/>
      <c r="FQ793" s="76"/>
      <c r="FR793" s="76"/>
      <c r="FS793" s="76"/>
      <c r="FT793" s="76"/>
      <c r="FU793" s="76"/>
      <c r="FV793" s="76"/>
      <c r="FW793" s="76"/>
      <c r="FX793" s="76"/>
      <c r="FY793" s="76"/>
      <c r="FZ793" s="76"/>
      <c r="GA793" s="76"/>
      <c r="GB793" s="76"/>
      <c r="GC793" s="76"/>
      <c r="GD793" s="76"/>
      <c r="GE793" s="76"/>
      <c r="GF793" s="76"/>
      <c r="GG793" s="76"/>
      <c r="GH793" s="76"/>
      <c r="GI793" s="76"/>
      <c r="GJ793" s="76"/>
      <c r="GK793" s="76"/>
      <c r="GL793" s="76"/>
      <c r="GM793" s="76"/>
      <c r="GN793" s="76"/>
      <c r="GO793" s="76"/>
      <c r="GP793" s="76"/>
      <c r="GQ793" s="76"/>
      <c r="GR793" s="76"/>
      <c r="GS793" s="76"/>
      <c r="GT793" s="76"/>
      <c r="GU793" s="76"/>
      <c r="GV793" s="76"/>
      <c r="GW793" s="76"/>
      <c r="GX793" s="76"/>
      <c r="GY793" s="76"/>
      <c r="GZ793" s="76"/>
      <c r="HA793" s="76"/>
      <c r="HB793" s="76"/>
      <c r="HC793" s="76"/>
      <c r="HD793" s="76"/>
      <c r="HE793" s="76"/>
      <c r="HF793" s="76"/>
      <c r="HG793" s="76"/>
      <c r="HH793" s="76"/>
      <c r="HI793" s="76"/>
      <c r="HJ793" s="76"/>
      <c r="HK793" s="76"/>
      <c r="HL793" s="76"/>
      <c r="HM793" s="76"/>
      <c r="HN793" s="76"/>
      <c r="HO793" s="76"/>
      <c r="HP793" s="76"/>
      <c r="HQ793" s="76"/>
      <c r="HR793" s="76"/>
      <c r="HS793" s="76"/>
      <c r="HT793" s="76"/>
      <c r="HU793" s="76"/>
      <c r="HV793" s="76"/>
      <c r="HW793" s="76"/>
      <c r="HX793" s="76"/>
      <c r="HY793" s="76"/>
      <c r="HZ793" s="76"/>
      <c r="IA793" s="76"/>
      <c r="IB793" s="76"/>
      <c r="IC793" s="76"/>
      <c r="ID793" s="76"/>
      <c r="IE793" s="76"/>
      <c r="IF793" s="76"/>
      <c r="IG793" s="76"/>
      <c r="IH793" s="76"/>
      <c r="II793" s="76"/>
      <c r="IJ793" s="76"/>
      <c r="IK793" s="76"/>
    </row>
    <row r="794" spans="1:245" s="125" customForma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S794" s="19"/>
      <c r="AT794" s="19"/>
      <c r="AU794" s="19"/>
      <c r="AV794" s="19"/>
      <c r="AW794" s="19"/>
      <c r="AX794" s="19"/>
      <c r="AY794" s="19"/>
      <c r="AZ794" s="19"/>
      <c r="BA794" s="19"/>
      <c r="BB794" s="19"/>
      <c r="BC794" s="19"/>
      <c r="BG794" s="12"/>
      <c r="BH794" s="12"/>
      <c r="BI794" s="12"/>
      <c r="BJ794" s="12"/>
      <c r="BK794" s="12"/>
      <c r="BL794" s="12"/>
      <c r="BM794" s="12"/>
      <c r="BN794" s="12"/>
      <c r="BO794" s="12"/>
      <c r="BP794" s="12"/>
      <c r="BQ794" s="12"/>
      <c r="BR794" s="12"/>
      <c r="BS794" s="12"/>
      <c r="BV794" s="76"/>
      <c r="BW794" s="76"/>
      <c r="BX794" s="76"/>
      <c r="BY794" s="76"/>
      <c r="BZ794" s="76"/>
      <c r="CA794" s="76"/>
      <c r="CB794" s="76"/>
      <c r="CC794" s="76"/>
      <c r="CD794" s="76"/>
      <c r="CE794" s="76"/>
      <c r="CF794" s="76"/>
      <c r="CG794" s="76"/>
      <c r="CH794" s="76"/>
      <c r="CI794" s="76"/>
      <c r="CJ794" s="76"/>
      <c r="CK794" s="76"/>
      <c r="CL794" s="76"/>
      <c r="CM794" s="76"/>
      <c r="CN794" s="76"/>
      <c r="CO794" s="76"/>
      <c r="CP794" s="76"/>
      <c r="CQ794" s="76"/>
      <c r="CR794" s="76"/>
      <c r="CS794" s="76"/>
      <c r="CT794" s="76"/>
      <c r="CU794" s="76"/>
      <c r="CV794" s="76"/>
      <c r="CW794" s="76"/>
      <c r="CX794" s="76"/>
      <c r="CY794" s="76"/>
      <c r="CZ794" s="76"/>
      <c r="DA794" s="76"/>
      <c r="DB794" s="76"/>
      <c r="DC794" s="76"/>
      <c r="DD794" s="76"/>
      <c r="DE794" s="76"/>
      <c r="DF794" s="76"/>
      <c r="DG794" s="76"/>
      <c r="DH794" s="76"/>
      <c r="DI794" s="76"/>
      <c r="DJ794" s="76"/>
      <c r="DK794" s="76"/>
      <c r="DL794" s="76"/>
      <c r="DM794" s="76"/>
      <c r="DN794" s="76"/>
      <c r="DO794" s="76"/>
      <c r="DP794" s="76"/>
      <c r="DQ794" s="76"/>
      <c r="DR794" s="76"/>
      <c r="DS794" s="76"/>
      <c r="DT794" s="76"/>
      <c r="DU794" s="76"/>
      <c r="DV794" s="76"/>
      <c r="DW794" s="76"/>
      <c r="DX794" s="76"/>
      <c r="DY794" s="76"/>
      <c r="DZ794" s="76"/>
      <c r="EA794" s="76"/>
      <c r="EB794" s="76"/>
      <c r="EC794" s="76"/>
      <c r="ED794" s="76"/>
      <c r="EE794" s="76"/>
      <c r="EF794" s="76"/>
      <c r="EG794" s="76"/>
      <c r="EH794" s="76"/>
      <c r="EI794" s="76"/>
      <c r="EJ794" s="76"/>
      <c r="EK794" s="76"/>
      <c r="EL794" s="76"/>
      <c r="EM794" s="76"/>
      <c r="EN794" s="76"/>
      <c r="EO794" s="76"/>
      <c r="EP794" s="76"/>
      <c r="EQ794" s="76"/>
      <c r="ER794" s="76"/>
      <c r="ES794" s="76"/>
      <c r="ET794" s="76"/>
      <c r="EU794" s="76"/>
      <c r="EV794" s="76"/>
      <c r="EW794" s="76"/>
      <c r="EX794" s="76"/>
      <c r="EY794" s="76"/>
      <c r="EZ794" s="76"/>
      <c r="FA794" s="76"/>
      <c r="FB794" s="76"/>
      <c r="FC794" s="76"/>
      <c r="FD794" s="76"/>
      <c r="FE794" s="76"/>
      <c r="FF794" s="76"/>
      <c r="FG794" s="76"/>
      <c r="FH794" s="76"/>
      <c r="FI794" s="76"/>
      <c r="FJ794" s="76"/>
      <c r="FK794" s="76"/>
      <c r="FL794" s="76"/>
      <c r="FM794" s="76"/>
      <c r="FN794" s="76"/>
      <c r="FO794" s="76"/>
      <c r="FP794" s="76"/>
      <c r="FQ794" s="76"/>
      <c r="FR794" s="76"/>
      <c r="FS794" s="76"/>
      <c r="FT794" s="76"/>
      <c r="FU794" s="76"/>
      <c r="FV794" s="76"/>
      <c r="FW794" s="76"/>
      <c r="FX794" s="76"/>
      <c r="FY794" s="76"/>
      <c r="FZ794" s="76"/>
      <c r="GA794" s="76"/>
      <c r="GB794" s="76"/>
      <c r="GC794" s="76"/>
      <c r="GD794" s="76"/>
      <c r="GE794" s="76"/>
      <c r="GF794" s="76"/>
      <c r="GG794" s="76"/>
      <c r="GH794" s="76"/>
      <c r="GI794" s="76"/>
      <c r="GJ794" s="76"/>
      <c r="GK794" s="76"/>
      <c r="GL794" s="76"/>
      <c r="GM794" s="76"/>
      <c r="GN794" s="76"/>
      <c r="GO794" s="76"/>
      <c r="GP794" s="76"/>
      <c r="GQ794" s="76"/>
      <c r="GR794" s="76"/>
      <c r="GS794" s="76"/>
      <c r="GT794" s="76"/>
      <c r="GU794" s="76"/>
      <c r="GV794" s="76"/>
      <c r="GW794" s="76"/>
      <c r="GX794" s="76"/>
      <c r="GY794" s="76"/>
      <c r="GZ794" s="76"/>
      <c r="HA794" s="76"/>
      <c r="HB794" s="76"/>
      <c r="HC794" s="76"/>
      <c r="HD794" s="76"/>
      <c r="HE794" s="76"/>
      <c r="HF794" s="76"/>
      <c r="HG794" s="76"/>
      <c r="HH794" s="76"/>
      <c r="HI794" s="76"/>
      <c r="HJ794" s="76"/>
      <c r="HK794" s="76"/>
      <c r="HL794" s="76"/>
      <c r="HM794" s="76"/>
      <c r="HN794" s="76"/>
      <c r="HO794" s="76"/>
      <c r="HP794" s="76"/>
      <c r="HQ794" s="76"/>
      <c r="HR794" s="76"/>
      <c r="HS794" s="76"/>
      <c r="HT794" s="76"/>
      <c r="HU794" s="76"/>
      <c r="HV794" s="76"/>
      <c r="HW794" s="76"/>
      <c r="HX794" s="76"/>
      <c r="HY794" s="76"/>
      <c r="HZ794" s="76"/>
      <c r="IA794" s="76"/>
      <c r="IB794" s="76"/>
      <c r="IC794" s="76"/>
      <c r="ID794" s="76"/>
      <c r="IE794" s="76"/>
      <c r="IF794" s="76"/>
      <c r="IG794" s="76"/>
      <c r="IH794" s="76"/>
      <c r="II794" s="76"/>
      <c r="IJ794" s="76"/>
      <c r="IK794" s="76"/>
    </row>
    <row r="795" spans="1:245" s="125" customForma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S795" s="19"/>
      <c r="AT795" s="19"/>
      <c r="AU795" s="19"/>
      <c r="AV795" s="19"/>
      <c r="AW795" s="19"/>
      <c r="AX795" s="19"/>
      <c r="AY795" s="19"/>
      <c r="AZ795" s="19"/>
      <c r="BA795" s="19"/>
      <c r="BB795" s="19"/>
      <c r="BC795" s="19"/>
      <c r="BG795" s="12"/>
      <c r="BH795" s="12"/>
      <c r="BI795" s="12"/>
      <c r="BJ795" s="12"/>
      <c r="BK795" s="12"/>
      <c r="BL795" s="12"/>
      <c r="BM795" s="12"/>
      <c r="BN795" s="12"/>
      <c r="BO795" s="12"/>
      <c r="BP795" s="12"/>
      <c r="BQ795" s="12"/>
      <c r="BR795" s="12"/>
      <c r="BS795" s="12"/>
      <c r="BV795" s="76"/>
      <c r="BW795" s="76"/>
      <c r="BX795" s="76"/>
      <c r="BY795" s="76"/>
      <c r="BZ795" s="76"/>
      <c r="CA795" s="76"/>
      <c r="CB795" s="76"/>
      <c r="CC795" s="76"/>
      <c r="CD795" s="76"/>
      <c r="CE795" s="76"/>
      <c r="CF795" s="76"/>
      <c r="CG795" s="76"/>
      <c r="CH795" s="76"/>
      <c r="CI795" s="76"/>
      <c r="CJ795" s="76"/>
      <c r="CK795" s="76"/>
      <c r="CL795" s="76"/>
      <c r="CM795" s="76"/>
      <c r="CN795" s="76"/>
      <c r="CO795" s="76"/>
      <c r="CP795" s="76"/>
      <c r="CQ795" s="76"/>
      <c r="CR795" s="76"/>
      <c r="CS795" s="76"/>
      <c r="CT795" s="76"/>
      <c r="CU795" s="76"/>
      <c r="CV795" s="76"/>
      <c r="CW795" s="76"/>
      <c r="CX795" s="76"/>
      <c r="CY795" s="76"/>
      <c r="CZ795" s="76"/>
      <c r="DA795" s="76"/>
      <c r="DB795" s="76"/>
      <c r="DC795" s="76"/>
      <c r="DD795" s="76"/>
      <c r="DE795" s="76"/>
      <c r="DF795" s="76"/>
      <c r="DG795" s="76"/>
      <c r="DH795" s="76"/>
      <c r="DI795" s="76"/>
      <c r="DJ795" s="76"/>
      <c r="DK795" s="76"/>
      <c r="DL795" s="76"/>
      <c r="DM795" s="76"/>
      <c r="DN795" s="76"/>
      <c r="DO795" s="76"/>
      <c r="DP795" s="76"/>
      <c r="DQ795" s="76"/>
      <c r="DR795" s="76"/>
      <c r="DS795" s="76"/>
      <c r="DT795" s="76"/>
      <c r="DU795" s="76"/>
      <c r="DV795" s="76"/>
      <c r="DW795" s="76"/>
      <c r="DX795" s="76"/>
      <c r="DY795" s="76"/>
      <c r="DZ795" s="76"/>
      <c r="EA795" s="76"/>
      <c r="EB795" s="76"/>
      <c r="EC795" s="76"/>
      <c r="ED795" s="76"/>
      <c r="EE795" s="76"/>
      <c r="EF795" s="76"/>
      <c r="EG795" s="76"/>
      <c r="EH795" s="76"/>
      <c r="EI795" s="76"/>
      <c r="EJ795" s="76"/>
      <c r="EK795" s="76"/>
      <c r="EL795" s="76"/>
      <c r="EM795" s="76"/>
      <c r="EN795" s="76"/>
      <c r="EO795" s="76"/>
      <c r="EP795" s="76"/>
      <c r="EQ795" s="76"/>
      <c r="ER795" s="76"/>
      <c r="ES795" s="76"/>
      <c r="ET795" s="76"/>
      <c r="EU795" s="76"/>
      <c r="EV795" s="76"/>
      <c r="EW795" s="76"/>
      <c r="EX795" s="76"/>
      <c r="EY795" s="76"/>
      <c r="EZ795" s="76"/>
      <c r="FA795" s="76"/>
      <c r="FB795" s="76"/>
      <c r="FC795" s="76"/>
      <c r="FD795" s="76"/>
      <c r="FE795" s="76"/>
      <c r="FF795" s="76"/>
      <c r="FG795" s="76"/>
      <c r="FH795" s="76"/>
      <c r="FI795" s="76"/>
      <c r="FJ795" s="76"/>
      <c r="FK795" s="76"/>
      <c r="FL795" s="76"/>
      <c r="FM795" s="76"/>
      <c r="FN795" s="76"/>
      <c r="FO795" s="76"/>
      <c r="FP795" s="76"/>
      <c r="FQ795" s="76"/>
      <c r="FR795" s="76"/>
      <c r="FS795" s="76"/>
      <c r="FT795" s="76"/>
      <c r="FU795" s="76"/>
      <c r="FV795" s="76"/>
      <c r="FW795" s="76"/>
      <c r="FX795" s="76"/>
      <c r="FY795" s="76"/>
      <c r="FZ795" s="76"/>
      <c r="GA795" s="76"/>
      <c r="GB795" s="76"/>
      <c r="GC795" s="76"/>
      <c r="GD795" s="76"/>
      <c r="GE795" s="76"/>
      <c r="GF795" s="76"/>
      <c r="GG795" s="76"/>
      <c r="GH795" s="76"/>
      <c r="GI795" s="76"/>
      <c r="GJ795" s="76"/>
      <c r="GK795" s="76"/>
      <c r="GL795" s="76"/>
      <c r="GM795" s="76"/>
      <c r="GN795" s="76"/>
      <c r="GO795" s="76"/>
      <c r="GP795" s="76"/>
      <c r="GQ795" s="76"/>
      <c r="GR795" s="76"/>
      <c r="GS795" s="76"/>
      <c r="GT795" s="76"/>
      <c r="GU795" s="76"/>
      <c r="GV795" s="76"/>
      <c r="GW795" s="76"/>
      <c r="GX795" s="76"/>
      <c r="GY795" s="76"/>
      <c r="GZ795" s="76"/>
      <c r="HA795" s="76"/>
      <c r="HB795" s="76"/>
      <c r="HC795" s="76"/>
      <c r="HD795" s="76"/>
      <c r="HE795" s="76"/>
      <c r="HF795" s="76"/>
      <c r="HG795" s="76"/>
      <c r="HH795" s="76"/>
      <c r="HI795" s="76"/>
      <c r="HJ795" s="76"/>
      <c r="HK795" s="76"/>
      <c r="HL795" s="76"/>
      <c r="HM795" s="76"/>
      <c r="HN795" s="76"/>
      <c r="HO795" s="76"/>
      <c r="HP795" s="76"/>
      <c r="HQ795" s="76"/>
      <c r="HR795" s="76"/>
      <c r="HS795" s="76"/>
      <c r="HT795" s="76"/>
      <c r="HU795" s="76"/>
      <c r="HV795" s="76"/>
      <c r="HW795" s="76"/>
      <c r="HX795" s="76"/>
      <c r="HY795" s="76"/>
      <c r="HZ795" s="76"/>
      <c r="IA795" s="76"/>
      <c r="IB795" s="76"/>
      <c r="IC795" s="76"/>
      <c r="ID795" s="76"/>
      <c r="IE795" s="76"/>
      <c r="IF795" s="76"/>
      <c r="IG795" s="76"/>
      <c r="IH795" s="76"/>
      <c r="II795" s="76"/>
      <c r="IJ795" s="76"/>
      <c r="IK795" s="76"/>
    </row>
    <row r="796" spans="1:245" s="125" customForma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S796" s="19"/>
      <c r="AT796" s="19"/>
      <c r="AU796" s="19"/>
      <c r="AV796" s="19"/>
      <c r="AW796" s="19"/>
      <c r="AX796" s="19"/>
      <c r="AY796" s="19"/>
      <c r="AZ796" s="19"/>
      <c r="BA796" s="19"/>
      <c r="BB796" s="19"/>
      <c r="BC796" s="19"/>
      <c r="BG796" s="12"/>
      <c r="BH796" s="12"/>
      <c r="BI796" s="12"/>
      <c r="BJ796" s="12"/>
      <c r="BK796" s="12"/>
      <c r="BL796" s="12"/>
      <c r="BM796" s="12"/>
      <c r="BN796" s="12"/>
      <c r="BO796" s="12"/>
      <c r="BP796" s="12"/>
      <c r="BQ796" s="12"/>
      <c r="BR796" s="12"/>
      <c r="BS796" s="12"/>
      <c r="BV796" s="76"/>
      <c r="BW796" s="76"/>
      <c r="BX796" s="76"/>
      <c r="BY796" s="76"/>
      <c r="BZ796" s="76"/>
      <c r="CA796" s="76"/>
      <c r="CB796" s="76"/>
      <c r="CC796" s="76"/>
      <c r="CD796" s="76"/>
      <c r="CE796" s="76"/>
      <c r="CF796" s="76"/>
      <c r="CG796" s="76"/>
      <c r="CH796" s="76"/>
      <c r="CI796" s="76"/>
      <c r="CJ796" s="76"/>
      <c r="CK796" s="76"/>
      <c r="CL796" s="76"/>
      <c r="CM796" s="76"/>
      <c r="CN796" s="76"/>
      <c r="CO796" s="76"/>
      <c r="CP796" s="76"/>
      <c r="CQ796" s="76"/>
      <c r="CR796" s="76"/>
      <c r="CS796" s="76"/>
      <c r="CT796" s="76"/>
      <c r="CU796" s="76"/>
      <c r="CV796" s="76"/>
      <c r="CW796" s="76"/>
      <c r="CX796" s="76"/>
      <c r="CY796" s="76"/>
      <c r="CZ796" s="76"/>
      <c r="DA796" s="76"/>
      <c r="DB796" s="76"/>
      <c r="DC796" s="76"/>
      <c r="DD796" s="76"/>
      <c r="DE796" s="76"/>
      <c r="DF796" s="76"/>
      <c r="DG796" s="76"/>
      <c r="DH796" s="76"/>
      <c r="DI796" s="76"/>
      <c r="DJ796" s="76"/>
      <c r="DK796" s="76"/>
      <c r="DL796" s="76"/>
      <c r="DM796" s="76"/>
      <c r="DN796" s="76"/>
      <c r="DO796" s="76"/>
      <c r="DP796" s="76"/>
      <c r="DQ796" s="76"/>
      <c r="DR796" s="76"/>
      <c r="DS796" s="76"/>
      <c r="DT796" s="76"/>
      <c r="DU796" s="76"/>
      <c r="DV796" s="76"/>
      <c r="DW796" s="76"/>
      <c r="DX796" s="76"/>
      <c r="DY796" s="76"/>
      <c r="DZ796" s="76"/>
      <c r="EA796" s="76"/>
      <c r="EB796" s="76"/>
      <c r="EC796" s="76"/>
      <c r="ED796" s="76"/>
      <c r="EE796" s="76"/>
      <c r="EF796" s="76"/>
      <c r="EG796" s="76"/>
      <c r="EH796" s="76"/>
      <c r="EI796" s="76"/>
      <c r="EJ796" s="76"/>
      <c r="EK796" s="76"/>
      <c r="EL796" s="76"/>
      <c r="EM796" s="76"/>
      <c r="EN796" s="76"/>
      <c r="EO796" s="76"/>
      <c r="EP796" s="76"/>
      <c r="EQ796" s="76"/>
      <c r="ER796" s="76"/>
      <c r="ES796" s="76"/>
      <c r="ET796" s="76"/>
      <c r="EU796" s="76"/>
      <c r="EV796" s="76"/>
      <c r="EW796" s="76"/>
      <c r="EX796" s="76"/>
      <c r="EY796" s="76"/>
      <c r="EZ796" s="76"/>
      <c r="FA796" s="76"/>
      <c r="FB796" s="76"/>
      <c r="FC796" s="76"/>
      <c r="FD796" s="76"/>
      <c r="FE796" s="76"/>
      <c r="FF796" s="76"/>
      <c r="FG796" s="76"/>
      <c r="FH796" s="76"/>
      <c r="FI796" s="76"/>
      <c r="FJ796" s="76"/>
      <c r="FK796" s="76"/>
      <c r="FL796" s="76"/>
      <c r="FM796" s="76"/>
      <c r="FN796" s="76"/>
      <c r="FO796" s="76"/>
      <c r="FP796" s="76"/>
      <c r="FQ796" s="76"/>
      <c r="FR796" s="76"/>
      <c r="FS796" s="76"/>
      <c r="FT796" s="76"/>
      <c r="FU796" s="76"/>
      <c r="FV796" s="76"/>
      <c r="FW796" s="76"/>
      <c r="FX796" s="76"/>
      <c r="FY796" s="76"/>
      <c r="FZ796" s="76"/>
      <c r="GA796" s="76"/>
      <c r="GB796" s="76"/>
      <c r="GC796" s="76"/>
      <c r="GD796" s="76"/>
      <c r="GE796" s="76"/>
      <c r="GF796" s="76"/>
      <c r="GG796" s="76"/>
      <c r="GH796" s="76"/>
      <c r="GI796" s="76"/>
      <c r="GJ796" s="76"/>
      <c r="GK796" s="76"/>
      <c r="GL796" s="76"/>
      <c r="GM796" s="76"/>
      <c r="GN796" s="76"/>
      <c r="GO796" s="76"/>
      <c r="GP796" s="76"/>
      <c r="GQ796" s="76"/>
      <c r="GR796" s="76"/>
      <c r="GS796" s="76"/>
      <c r="GT796" s="76"/>
      <c r="GU796" s="76"/>
      <c r="GV796" s="76"/>
      <c r="GW796" s="76"/>
      <c r="GX796" s="76"/>
      <c r="GY796" s="76"/>
      <c r="GZ796" s="76"/>
      <c r="HA796" s="76"/>
      <c r="HB796" s="76"/>
      <c r="HC796" s="76"/>
      <c r="HD796" s="76"/>
      <c r="HE796" s="76"/>
      <c r="HF796" s="76"/>
      <c r="HG796" s="76"/>
      <c r="HH796" s="76"/>
      <c r="HI796" s="76"/>
      <c r="HJ796" s="76"/>
      <c r="HK796" s="76"/>
      <c r="HL796" s="76"/>
      <c r="HM796" s="76"/>
      <c r="HN796" s="76"/>
      <c r="HO796" s="76"/>
      <c r="HP796" s="76"/>
      <c r="HQ796" s="76"/>
      <c r="HR796" s="76"/>
      <c r="HS796" s="76"/>
      <c r="HT796" s="76"/>
      <c r="HU796" s="76"/>
      <c r="HV796" s="76"/>
      <c r="HW796" s="76"/>
      <c r="HX796" s="76"/>
      <c r="HY796" s="76"/>
      <c r="HZ796" s="76"/>
      <c r="IA796" s="76"/>
      <c r="IB796" s="76"/>
      <c r="IC796" s="76"/>
      <c r="ID796" s="76"/>
      <c r="IE796" s="76"/>
      <c r="IF796" s="76"/>
      <c r="IG796" s="76"/>
      <c r="IH796" s="76"/>
      <c r="II796" s="76"/>
      <c r="IJ796" s="76"/>
      <c r="IK796" s="76"/>
    </row>
    <row r="797" spans="1:245" s="125" customForma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S797" s="19"/>
      <c r="AT797" s="19"/>
      <c r="AU797" s="19"/>
      <c r="AV797" s="19"/>
      <c r="AW797" s="19"/>
      <c r="AX797" s="19"/>
      <c r="AY797" s="19"/>
      <c r="AZ797" s="19"/>
      <c r="BA797" s="19"/>
      <c r="BB797" s="19"/>
      <c r="BC797" s="19"/>
      <c r="BG797" s="12"/>
      <c r="BH797" s="12"/>
      <c r="BI797" s="12"/>
      <c r="BJ797" s="12"/>
      <c r="BK797" s="12"/>
      <c r="BL797" s="12"/>
      <c r="BM797" s="12"/>
      <c r="BN797" s="12"/>
      <c r="BO797" s="12"/>
      <c r="BP797" s="12"/>
      <c r="BQ797" s="12"/>
      <c r="BR797" s="12"/>
      <c r="BS797" s="12"/>
      <c r="BV797" s="76"/>
      <c r="BW797" s="76"/>
      <c r="BX797" s="76"/>
      <c r="BY797" s="76"/>
      <c r="BZ797" s="76"/>
      <c r="CA797" s="76"/>
      <c r="CB797" s="76"/>
      <c r="CC797" s="76"/>
      <c r="CD797" s="76"/>
      <c r="CE797" s="76"/>
      <c r="CF797" s="76"/>
      <c r="CG797" s="76"/>
      <c r="CH797" s="76"/>
      <c r="CI797" s="76"/>
      <c r="CJ797" s="76"/>
      <c r="CK797" s="76"/>
      <c r="CL797" s="76"/>
      <c r="CM797" s="76"/>
      <c r="CN797" s="76"/>
      <c r="CO797" s="76"/>
      <c r="CP797" s="76"/>
      <c r="CQ797" s="76"/>
      <c r="CR797" s="76"/>
      <c r="CS797" s="76"/>
      <c r="CT797" s="76"/>
      <c r="CU797" s="76"/>
      <c r="CV797" s="76"/>
      <c r="CW797" s="76"/>
      <c r="CX797" s="76"/>
      <c r="CY797" s="76"/>
      <c r="CZ797" s="76"/>
      <c r="DA797" s="76"/>
      <c r="DB797" s="76"/>
      <c r="DC797" s="76"/>
      <c r="DD797" s="76"/>
      <c r="DE797" s="76"/>
      <c r="DF797" s="76"/>
      <c r="DG797" s="76"/>
      <c r="DH797" s="76"/>
      <c r="DI797" s="76"/>
      <c r="DJ797" s="76"/>
      <c r="DK797" s="76"/>
      <c r="DL797" s="76"/>
      <c r="DM797" s="76"/>
      <c r="DN797" s="76"/>
      <c r="DO797" s="76"/>
      <c r="DP797" s="76"/>
      <c r="DQ797" s="76"/>
      <c r="DR797" s="76"/>
      <c r="DS797" s="76"/>
      <c r="DT797" s="76"/>
      <c r="DU797" s="76"/>
      <c r="DV797" s="76"/>
      <c r="DW797" s="76"/>
      <c r="DX797" s="76"/>
      <c r="DY797" s="76"/>
      <c r="DZ797" s="76"/>
      <c r="EA797" s="76"/>
      <c r="EB797" s="76"/>
      <c r="EC797" s="76"/>
      <c r="ED797" s="76"/>
      <c r="EE797" s="76"/>
      <c r="EF797" s="76"/>
      <c r="EG797" s="76"/>
      <c r="EH797" s="76"/>
      <c r="EI797" s="76"/>
      <c r="EJ797" s="76"/>
      <c r="EK797" s="76"/>
      <c r="EL797" s="76"/>
      <c r="EM797" s="76"/>
      <c r="EN797" s="76"/>
      <c r="EO797" s="76"/>
      <c r="EP797" s="76"/>
      <c r="EQ797" s="76"/>
      <c r="ER797" s="76"/>
      <c r="ES797" s="76"/>
      <c r="ET797" s="76"/>
      <c r="EU797" s="76"/>
      <c r="EV797" s="76"/>
      <c r="EW797" s="76"/>
      <c r="EX797" s="76"/>
      <c r="EY797" s="76"/>
      <c r="EZ797" s="76"/>
      <c r="FA797" s="76"/>
      <c r="FB797" s="76"/>
      <c r="FC797" s="76"/>
      <c r="FD797" s="76"/>
      <c r="FE797" s="76"/>
      <c r="FF797" s="76"/>
      <c r="FG797" s="76"/>
      <c r="FH797" s="76"/>
      <c r="FI797" s="76"/>
      <c r="FJ797" s="76"/>
      <c r="FK797" s="76"/>
      <c r="FL797" s="76"/>
      <c r="FM797" s="76"/>
      <c r="FN797" s="76"/>
      <c r="FO797" s="76"/>
      <c r="FP797" s="76"/>
      <c r="FQ797" s="76"/>
      <c r="FR797" s="76"/>
      <c r="FS797" s="76"/>
      <c r="FT797" s="76"/>
      <c r="FU797" s="76"/>
      <c r="FV797" s="76"/>
      <c r="FW797" s="76"/>
      <c r="FX797" s="76"/>
      <c r="FY797" s="76"/>
      <c r="FZ797" s="76"/>
      <c r="GA797" s="76"/>
      <c r="GB797" s="76"/>
      <c r="GC797" s="76"/>
      <c r="GD797" s="76"/>
      <c r="GE797" s="76"/>
      <c r="GF797" s="76"/>
      <c r="GG797" s="76"/>
      <c r="GH797" s="76"/>
      <c r="GI797" s="76"/>
      <c r="GJ797" s="76"/>
      <c r="GK797" s="76"/>
      <c r="GL797" s="76"/>
      <c r="GM797" s="76"/>
      <c r="GN797" s="76"/>
      <c r="GO797" s="76"/>
      <c r="GP797" s="76"/>
      <c r="GQ797" s="76"/>
      <c r="GR797" s="76"/>
      <c r="GS797" s="76"/>
      <c r="GT797" s="76"/>
      <c r="GU797" s="76"/>
      <c r="GV797" s="76"/>
      <c r="GW797" s="76"/>
      <c r="GX797" s="76"/>
      <c r="GY797" s="76"/>
      <c r="GZ797" s="76"/>
      <c r="HA797" s="76"/>
      <c r="HB797" s="76"/>
      <c r="HC797" s="76"/>
      <c r="HD797" s="76"/>
      <c r="HE797" s="76"/>
      <c r="HF797" s="76"/>
      <c r="HG797" s="76"/>
      <c r="HH797" s="76"/>
      <c r="HI797" s="76"/>
      <c r="HJ797" s="76"/>
      <c r="HK797" s="76"/>
      <c r="HL797" s="76"/>
      <c r="HM797" s="76"/>
      <c r="HN797" s="76"/>
      <c r="HO797" s="76"/>
      <c r="HP797" s="76"/>
      <c r="HQ797" s="76"/>
      <c r="HR797" s="76"/>
      <c r="HS797" s="76"/>
      <c r="HT797" s="76"/>
      <c r="HU797" s="76"/>
      <c r="HV797" s="76"/>
      <c r="HW797" s="76"/>
      <c r="HX797" s="76"/>
      <c r="HY797" s="76"/>
      <c r="HZ797" s="76"/>
      <c r="IA797" s="76"/>
      <c r="IB797" s="76"/>
      <c r="IC797" s="76"/>
      <c r="ID797" s="76"/>
      <c r="IE797" s="76"/>
      <c r="IF797" s="76"/>
      <c r="IG797" s="76"/>
      <c r="IH797" s="76"/>
      <c r="II797" s="76"/>
      <c r="IJ797" s="76"/>
      <c r="IK797" s="76"/>
    </row>
    <row r="798" spans="1:245" s="125" customForma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S798" s="19"/>
      <c r="AT798" s="19"/>
      <c r="AU798" s="19"/>
      <c r="AV798" s="19"/>
      <c r="AW798" s="19"/>
      <c r="AX798" s="19"/>
      <c r="AY798" s="19"/>
      <c r="AZ798" s="19"/>
      <c r="BA798" s="19"/>
      <c r="BB798" s="19"/>
      <c r="BC798" s="19"/>
      <c r="BG798" s="12"/>
      <c r="BH798" s="12"/>
      <c r="BI798" s="12"/>
      <c r="BJ798" s="12"/>
      <c r="BK798" s="12"/>
      <c r="BL798" s="12"/>
      <c r="BM798" s="12"/>
      <c r="BN798" s="12"/>
      <c r="BO798" s="12"/>
      <c r="BP798" s="12"/>
      <c r="BQ798" s="12"/>
      <c r="BR798" s="12"/>
      <c r="BS798" s="12"/>
      <c r="BV798" s="76"/>
      <c r="BW798" s="76"/>
      <c r="BX798" s="76"/>
      <c r="BY798" s="76"/>
      <c r="BZ798" s="76"/>
      <c r="CA798" s="76"/>
      <c r="CB798" s="76"/>
      <c r="CC798" s="76"/>
      <c r="CD798" s="76"/>
      <c r="CE798" s="76"/>
      <c r="CF798" s="76"/>
      <c r="CG798" s="76"/>
      <c r="CH798" s="76"/>
      <c r="CI798" s="76"/>
      <c r="CJ798" s="76"/>
      <c r="CK798" s="76"/>
      <c r="CL798" s="76"/>
      <c r="CM798" s="76"/>
      <c r="CN798" s="76"/>
      <c r="CO798" s="76"/>
      <c r="CP798" s="76"/>
      <c r="CQ798" s="76"/>
      <c r="CR798" s="76"/>
      <c r="CS798" s="76"/>
      <c r="CT798" s="76"/>
      <c r="CU798" s="76"/>
      <c r="CV798" s="76"/>
      <c r="CW798" s="76"/>
      <c r="CX798" s="76"/>
      <c r="CY798" s="76"/>
      <c r="CZ798" s="76"/>
      <c r="DA798" s="76"/>
      <c r="DB798" s="76"/>
      <c r="DC798" s="76"/>
      <c r="DD798" s="76"/>
      <c r="DE798" s="76"/>
      <c r="DF798" s="76"/>
      <c r="DG798" s="76"/>
      <c r="DH798" s="76"/>
      <c r="DI798" s="76"/>
      <c r="DJ798" s="76"/>
      <c r="DK798" s="76"/>
      <c r="DL798" s="76"/>
      <c r="DM798" s="76"/>
      <c r="DN798" s="76"/>
      <c r="DO798" s="76"/>
      <c r="DP798" s="76"/>
      <c r="DQ798" s="76"/>
      <c r="DR798" s="76"/>
      <c r="DS798" s="76"/>
      <c r="DT798" s="76"/>
      <c r="DU798" s="76"/>
      <c r="DV798" s="76"/>
      <c r="DW798" s="76"/>
      <c r="DX798" s="76"/>
      <c r="DY798" s="76"/>
      <c r="DZ798" s="76"/>
      <c r="EA798" s="76"/>
      <c r="EB798" s="76"/>
      <c r="EC798" s="76"/>
      <c r="ED798" s="76"/>
      <c r="EE798" s="76"/>
      <c r="EF798" s="76"/>
      <c r="EG798" s="76"/>
      <c r="EH798" s="76"/>
      <c r="EI798" s="76"/>
      <c r="EJ798" s="76"/>
      <c r="EK798" s="76"/>
      <c r="EL798" s="76"/>
      <c r="EM798" s="76"/>
      <c r="EN798" s="76"/>
      <c r="EO798" s="76"/>
      <c r="EP798" s="76"/>
      <c r="EQ798" s="76"/>
      <c r="ER798" s="76"/>
      <c r="ES798" s="76"/>
      <c r="ET798" s="76"/>
      <c r="EU798" s="76"/>
      <c r="EV798" s="76"/>
      <c r="EW798" s="76"/>
      <c r="EX798" s="76"/>
      <c r="EY798" s="76"/>
      <c r="EZ798" s="76"/>
      <c r="FA798" s="76"/>
      <c r="FB798" s="76"/>
      <c r="FC798" s="76"/>
      <c r="FD798" s="76"/>
      <c r="FE798" s="76"/>
      <c r="FF798" s="76"/>
      <c r="FG798" s="76"/>
      <c r="FH798" s="76"/>
      <c r="FI798" s="76"/>
      <c r="FJ798" s="76"/>
      <c r="FK798" s="76"/>
      <c r="FL798" s="76"/>
      <c r="FM798" s="76"/>
      <c r="FN798" s="76"/>
      <c r="FO798" s="76"/>
      <c r="FP798" s="76"/>
      <c r="FQ798" s="76"/>
      <c r="FR798" s="76"/>
      <c r="FS798" s="76"/>
      <c r="FT798" s="76"/>
      <c r="FU798" s="76"/>
      <c r="FV798" s="76"/>
      <c r="FW798" s="76"/>
      <c r="FX798" s="76"/>
      <c r="FY798" s="76"/>
      <c r="FZ798" s="76"/>
      <c r="GA798" s="76"/>
      <c r="GB798" s="76"/>
      <c r="GC798" s="76"/>
      <c r="GD798" s="76"/>
      <c r="GE798" s="76"/>
      <c r="GF798" s="76"/>
      <c r="GG798" s="76"/>
      <c r="GH798" s="76"/>
      <c r="GI798" s="76"/>
      <c r="GJ798" s="76"/>
      <c r="GK798" s="76"/>
      <c r="GL798" s="76"/>
      <c r="GM798" s="76"/>
      <c r="GN798" s="76"/>
      <c r="GO798" s="76"/>
      <c r="GP798" s="76"/>
      <c r="GQ798" s="76"/>
      <c r="GR798" s="76"/>
      <c r="GS798" s="76"/>
      <c r="GT798" s="76"/>
      <c r="GU798" s="76"/>
      <c r="GV798" s="76"/>
      <c r="GW798" s="76"/>
      <c r="GX798" s="76"/>
      <c r="GY798" s="76"/>
      <c r="GZ798" s="76"/>
      <c r="HA798" s="76"/>
      <c r="HB798" s="76"/>
      <c r="HC798" s="76"/>
      <c r="HD798" s="76"/>
      <c r="HE798" s="76"/>
      <c r="HF798" s="76"/>
      <c r="HG798" s="76"/>
      <c r="HH798" s="76"/>
      <c r="HI798" s="76"/>
      <c r="HJ798" s="76"/>
      <c r="HK798" s="76"/>
      <c r="HL798" s="76"/>
      <c r="HM798" s="76"/>
      <c r="HN798" s="76"/>
      <c r="HO798" s="76"/>
      <c r="HP798" s="76"/>
      <c r="HQ798" s="76"/>
      <c r="HR798" s="76"/>
      <c r="HS798" s="76"/>
      <c r="HT798" s="76"/>
      <c r="HU798" s="76"/>
      <c r="HV798" s="76"/>
      <c r="HW798" s="76"/>
      <c r="HX798" s="76"/>
      <c r="HY798" s="76"/>
      <c r="HZ798" s="76"/>
      <c r="IA798" s="76"/>
      <c r="IB798" s="76"/>
      <c r="IC798" s="76"/>
      <c r="ID798" s="76"/>
      <c r="IE798" s="76"/>
      <c r="IF798" s="76"/>
      <c r="IG798" s="76"/>
      <c r="IH798" s="76"/>
      <c r="II798" s="76"/>
      <c r="IJ798" s="76"/>
      <c r="IK798" s="76"/>
    </row>
    <row r="799" spans="1:245" s="125" customForma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S799" s="19"/>
      <c r="AT799" s="19"/>
      <c r="AU799" s="19"/>
      <c r="AV799" s="19"/>
      <c r="AW799" s="19"/>
      <c r="AX799" s="19"/>
      <c r="AY799" s="19"/>
      <c r="AZ799" s="19"/>
      <c r="BA799" s="19"/>
      <c r="BB799" s="19"/>
      <c r="BC799" s="19"/>
      <c r="BG799" s="12"/>
      <c r="BH799" s="12"/>
      <c r="BI799" s="12"/>
      <c r="BJ799" s="12"/>
      <c r="BK799" s="12"/>
      <c r="BL799" s="12"/>
      <c r="BM799" s="12"/>
      <c r="BN799" s="12"/>
      <c r="BO799" s="12"/>
      <c r="BP799" s="12"/>
      <c r="BQ799" s="12"/>
      <c r="BR799" s="12"/>
      <c r="BS799" s="12"/>
      <c r="BV799" s="76"/>
      <c r="BW799" s="76"/>
      <c r="BX799" s="76"/>
      <c r="BY799" s="76"/>
      <c r="BZ799" s="76"/>
      <c r="CA799" s="76"/>
      <c r="CB799" s="76"/>
      <c r="CC799" s="76"/>
      <c r="CD799" s="76"/>
      <c r="CE799" s="76"/>
      <c r="CF799" s="76"/>
      <c r="CG799" s="76"/>
      <c r="CH799" s="76"/>
      <c r="CI799" s="76"/>
      <c r="CJ799" s="76"/>
      <c r="CK799" s="76"/>
      <c r="CL799" s="76"/>
      <c r="CM799" s="76"/>
      <c r="CN799" s="76"/>
      <c r="CO799" s="76"/>
      <c r="CP799" s="76"/>
      <c r="CQ799" s="76"/>
      <c r="CR799" s="76"/>
      <c r="CS799" s="76"/>
      <c r="CT799" s="76"/>
      <c r="CU799" s="76"/>
      <c r="CV799" s="76"/>
      <c r="CW799" s="76"/>
      <c r="CX799" s="76"/>
      <c r="CY799" s="76"/>
      <c r="CZ799" s="76"/>
      <c r="DA799" s="76"/>
      <c r="DB799" s="76"/>
      <c r="DC799" s="76"/>
      <c r="DD799" s="76"/>
      <c r="DE799" s="76"/>
      <c r="DF799" s="76"/>
      <c r="DG799" s="76"/>
      <c r="DH799" s="76"/>
      <c r="DI799" s="76"/>
      <c r="DJ799" s="76"/>
      <c r="DK799" s="76"/>
      <c r="DL799" s="76"/>
      <c r="DM799" s="76"/>
      <c r="DN799" s="76"/>
      <c r="DO799" s="76"/>
      <c r="DP799" s="76"/>
      <c r="DQ799" s="76"/>
      <c r="DR799" s="76"/>
      <c r="DS799" s="76"/>
      <c r="DT799" s="76"/>
      <c r="DU799" s="76"/>
      <c r="DV799" s="76"/>
      <c r="DW799" s="76"/>
      <c r="DX799" s="76"/>
      <c r="DY799" s="76"/>
      <c r="DZ799" s="76"/>
      <c r="EA799" s="76"/>
      <c r="EB799" s="76"/>
      <c r="EC799" s="76"/>
      <c r="ED799" s="76"/>
      <c r="EE799" s="76"/>
      <c r="EF799" s="76"/>
      <c r="EG799" s="76"/>
      <c r="EH799" s="76"/>
      <c r="EI799" s="76"/>
      <c r="EJ799" s="76"/>
      <c r="EK799" s="76"/>
      <c r="EL799" s="76"/>
      <c r="EM799" s="76"/>
      <c r="EN799" s="76"/>
      <c r="EO799" s="76"/>
      <c r="EP799" s="76"/>
      <c r="EQ799" s="76"/>
      <c r="ER799" s="76"/>
      <c r="ES799" s="76"/>
      <c r="ET799" s="76"/>
      <c r="EU799" s="76"/>
      <c r="EV799" s="76"/>
      <c r="EW799" s="76"/>
      <c r="EX799" s="76"/>
      <c r="EY799" s="76"/>
      <c r="EZ799" s="76"/>
      <c r="FA799" s="76"/>
      <c r="FB799" s="76"/>
      <c r="FC799" s="76"/>
      <c r="FD799" s="76"/>
      <c r="FE799" s="76"/>
      <c r="FF799" s="76"/>
      <c r="FG799" s="76"/>
      <c r="FH799" s="76"/>
      <c r="FI799" s="76"/>
      <c r="FJ799" s="76"/>
      <c r="FK799" s="76"/>
      <c r="FL799" s="76"/>
      <c r="FM799" s="76"/>
      <c r="FN799" s="76"/>
      <c r="FO799" s="76"/>
      <c r="FP799" s="76"/>
      <c r="FQ799" s="76"/>
      <c r="FR799" s="76"/>
      <c r="FS799" s="76"/>
      <c r="FT799" s="76"/>
      <c r="FU799" s="76"/>
      <c r="FV799" s="76"/>
      <c r="FW799" s="76"/>
      <c r="FX799" s="76"/>
      <c r="FY799" s="76"/>
      <c r="FZ799" s="76"/>
      <c r="GA799" s="76"/>
      <c r="GB799" s="76"/>
      <c r="GC799" s="76"/>
      <c r="GD799" s="76"/>
      <c r="GE799" s="76"/>
      <c r="GF799" s="76"/>
      <c r="GG799" s="76"/>
      <c r="GH799" s="76"/>
      <c r="GI799" s="76"/>
      <c r="GJ799" s="76"/>
      <c r="GK799" s="76"/>
      <c r="GL799" s="76"/>
      <c r="GM799" s="76"/>
      <c r="GN799" s="76"/>
      <c r="GO799" s="76"/>
      <c r="GP799" s="76"/>
      <c r="GQ799" s="76"/>
      <c r="GR799" s="76"/>
      <c r="GS799" s="76"/>
      <c r="GT799" s="76"/>
      <c r="GU799" s="76"/>
      <c r="GV799" s="76"/>
      <c r="GW799" s="76"/>
      <c r="GX799" s="76"/>
      <c r="GY799" s="76"/>
      <c r="GZ799" s="76"/>
      <c r="HA799" s="76"/>
      <c r="HB799" s="76"/>
      <c r="HC799" s="76"/>
      <c r="HD799" s="76"/>
      <c r="HE799" s="76"/>
      <c r="HF799" s="76"/>
      <c r="HG799" s="76"/>
      <c r="HH799" s="76"/>
      <c r="HI799" s="76"/>
      <c r="HJ799" s="76"/>
      <c r="HK799" s="76"/>
      <c r="HL799" s="76"/>
      <c r="HM799" s="76"/>
      <c r="HN799" s="76"/>
      <c r="HO799" s="76"/>
      <c r="HP799" s="76"/>
      <c r="HQ799" s="76"/>
      <c r="HR799" s="76"/>
      <c r="HS799" s="76"/>
      <c r="HT799" s="76"/>
      <c r="HU799" s="76"/>
      <c r="HV799" s="76"/>
      <c r="HW799" s="76"/>
      <c r="HX799" s="76"/>
      <c r="HY799" s="76"/>
      <c r="HZ799" s="76"/>
      <c r="IA799" s="76"/>
      <c r="IB799" s="76"/>
      <c r="IC799" s="76"/>
      <c r="ID799" s="76"/>
      <c r="IE799" s="76"/>
      <c r="IF799" s="76"/>
      <c r="IG799" s="76"/>
      <c r="IH799" s="76"/>
      <c r="II799" s="76"/>
      <c r="IJ799" s="76"/>
      <c r="IK799" s="76"/>
    </row>
    <row r="800" spans="1:245" s="125" customForma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S800" s="19"/>
      <c r="AT800" s="19"/>
      <c r="AU800" s="19"/>
      <c r="AV800" s="19"/>
      <c r="AW800" s="19"/>
      <c r="AX800" s="19"/>
      <c r="AY800" s="19"/>
      <c r="AZ800" s="19"/>
      <c r="BA800" s="19"/>
      <c r="BB800" s="19"/>
      <c r="BC800" s="19"/>
      <c r="BG800" s="12"/>
      <c r="BH800" s="12"/>
      <c r="BI800" s="12"/>
      <c r="BJ800" s="12"/>
      <c r="BK800" s="12"/>
      <c r="BL800" s="12"/>
      <c r="BM800" s="12"/>
      <c r="BN800" s="12"/>
      <c r="BO800" s="12"/>
      <c r="BP800" s="12"/>
      <c r="BQ800" s="12"/>
      <c r="BR800" s="12"/>
      <c r="BS800" s="12"/>
      <c r="BV800" s="76"/>
      <c r="BW800" s="76"/>
      <c r="BX800" s="76"/>
      <c r="BY800" s="76"/>
      <c r="BZ800" s="76"/>
      <c r="CA800" s="76"/>
      <c r="CB800" s="76"/>
      <c r="CC800" s="76"/>
      <c r="CD800" s="76"/>
      <c r="CE800" s="76"/>
      <c r="CF800" s="76"/>
      <c r="CG800" s="76"/>
      <c r="CH800" s="76"/>
      <c r="CI800" s="76"/>
      <c r="CJ800" s="76"/>
      <c r="CK800" s="76"/>
      <c r="CL800" s="76"/>
      <c r="CM800" s="76"/>
      <c r="CN800" s="76"/>
      <c r="CO800" s="76"/>
      <c r="CP800" s="76"/>
      <c r="CQ800" s="76"/>
      <c r="CR800" s="76"/>
      <c r="CS800" s="76"/>
      <c r="CT800" s="76"/>
      <c r="CU800" s="76"/>
      <c r="CV800" s="76"/>
      <c r="CW800" s="76"/>
      <c r="CX800" s="76"/>
      <c r="CY800" s="76"/>
      <c r="CZ800" s="76"/>
      <c r="DA800" s="76"/>
      <c r="DB800" s="76"/>
      <c r="DC800" s="76"/>
      <c r="DD800" s="76"/>
      <c r="DE800" s="76"/>
      <c r="DF800" s="76"/>
      <c r="DG800" s="76"/>
      <c r="DH800" s="76"/>
      <c r="DI800" s="76"/>
      <c r="DJ800" s="76"/>
      <c r="DK800" s="76"/>
      <c r="DL800" s="76"/>
      <c r="DM800" s="76"/>
      <c r="DN800" s="76"/>
      <c r="DO800" s="76"/>
      <c r="DP800" s="76"/>
      <c r="DQ800" s="76"/>
      <c r="DR800" s="76"/>
      <c r="DS800" s="76"/>
      <c r="DT800" s="76"/>
      <c r="DU800" s="76"/>
      <c r="DV800" s="76"/>
      <c r="DW800" s="76"/>
      <c r="DX800" s="76"/>
      <c r="DY800" s="76"/>
      <c r="DZ800" s="76"/>
      <c r="EA800" s="76"/>
      <c r="EB800" s="76"/>
      <c r="EC800" s="76"/>
      <c r="ED800" s="76"/>
      <c r="EE800" s="76"/>
      <c r="EF800" s="76"/>
      <c r="EG800" s="76"/>
      <c r="EH800" s="76"/>
      <c r="EI800" s="76"/>
      <c r="EJ800" s="76"/>
      <c r="EK800" s="76"/>
      <c r="EL800" s="76"/>
      <c r="EM800" s="76"/>
      <c r="EN800" s="76"/>
      <c r="EO800" s="76"/>
      <c r="EP800" s="76"/>
      <c r="EQ800" s="76"/>
      <c r="ER800" s="76"/>
      <c r="ES800" s="76"/>
      <c r="ET800" s="76"/>
      <c r="EU800" s="76"/>
      <c r="EV800" s="76"/>
      <c r="EW800" s="76"/>
      <c r="EX800" s="76"/>
      <c r="EY800" s="76"/>
      <c r="EZ800" s="76"/>
      <c r="FA800" s="76"/>
      <c r="FB800" s="76"/>
      <c r="FC800" s="76"/>
      <c r="FD800" s="76"/>
      <c r="FE800" s="76"/>
      <c r="FF800" s="76"/>
      <c r="FG800" s="76"/>
      <c r="FH800" s="76"/>
      <c r="FI800" s="76"/>
      <c r="FJ800" s="76"/>
      <c r="FK800" s="76"/>
      <c r="FL800" s="76"/>
      <c r="FM800" s="76"/>
      <c r="FN800" s="76"/>
      <c r="FO800" s="76"/>
      <c r="FP800" s="76"/>
      <c r="FQ800" s="76"/>
      <c r="FR800" s="76"/>
      <c r="FS800" s="76"/>
      <c r="FT800" s="76"/>
      <c r="FU800" s="76"/>
      <c r="FV800" s="76"/>
      <c r="FW800" s="76"/>
      <c r="FX800" s="76"/>
      <c r="FY800" s="76"/>
      <c r="FZ800" s="76"/>
      <c r="GA800" s="76"/>
      <c r="GB800" s="76"/>
      <c r="GC800" s="76"/>
      <c r="GD800" s="76"/>
      <c r="GE800" s="76"/>
      <c r="GF800" s="76"/>
      <c r="GG800" s="76"/>
      <c r="GH800" s="76"/>
      <c r="GI800" s="76"/>
      <c r="GJ800" s="76"/>
      <c r="GK800" s="76"/>
      <c r="GL800" s="76"/>
      <c r="GM800" s="76"/>
      <c r="GN800" s="76"/>
      <c r="GO800" s="76"/>
      <c r="GP800" s="76"/>
      <c r="GQ800" s="76"/>
      <c r="GR800" s="76"/>
      <c r="GS800" s="76"/>
      <c r="GT800" s="76"/>
      <c r="GU800" s="76"/>
      <c r="GV800" s="76"/>
      <c r="GW800" s="76"/>
      <c r="GX800" s="76"/>
      <c r="GY800" s="76"/>
      <c r="GZ800" s="76"/>
      <c r="HA800" s="76"/>
      <c r="HB800" s="76"/>
      <c r="HC800" s="76"/>
      <c r="HD800" s="76"/>
      <c r="HE800" s="76"/>
      <c r="HF800" s="76"/>
      <c r="HG800" s="76"/>
      <c r="HH800" s="76"/>
      <c r="HI800" s="76"/>
      <c r="HJ800" s="76"/>
      <c r="HK800" s="76"/>
      <c r="HL800" s="76"/>
      <c r="HM800" s="76"/>
      <c r="HN800" s="76"/>
      <c r="HO800" s="76"/>
      <c r="HP800" s="76"/>
      <c r="HQ800" s="76"/>
      <c r="HR800" s="76"/>
      <c r="HS800" s="76"/>
      <c r="HT800" s="76"/>
      <c r="HU800" s="76"/>
      <c r="HV800" s="76"/>
      <c r="HW800" s="76"/>
      <c r="HX800" s="76"/>
      <c r="HY800" s="76"/>
      <c r="HZ800" s="76"/>
      <c r="IA800" s="76"/>
      <c r="IB800" s="76"/>
      <c r="IC800" s="76"/>
      <c r="ID800" s="76"/>
      <c r="IE800" s="76"/>
      <c r="IF800" s="76"/>
      <c r="IG800" s="76"/>
      <c r="IH800" s="76"/>
      <c r="II800" s="76"/>
      <c r="IJ800" s="76"/>
      <c r="IK800" s="76"/>
    </row>
    <row r="801" spans="1:245" s="125" customForma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S801" s="19"/>
      <c r="AT801" s="19"/>
      <c r="AU801" s="19"/>
      <c r="AV801" s="19"/>
      <c r="AW801" s="19"/>
      <c r="AX801" s="19"/>
      <c r="AY801" s="19"/>
      <c r="AZ801" s="19"/>
      <c r="BA801" s="19"/>
      <c r="BB801" s="19"/>
      <c r="BC801" s="19"/>
      <c r="BG801" s="12"/>
      <c r="BH801" s="12"/>
      <c r="BI801" s="12"/>
      <c r="BJ801" s="12"/>
      <c r="BK801" s="12"/>
      <c r="BL801" s="12"/>
      <c r="BM801" s="12"/>
      <c r="BN801" s="12"/>
      <c r="BO801" s="12"/>
      <c r="BP801" s="12"/>
      <c r="BQ801" s="12"/>
      <c r="BR801" s="12"/>
      <c r="BS801" s="12"/>
      <c r="BV801" s="76"/>
      <c r="BW801" s="76"/>
      <c r="BX801" s="76"/>
      <c r="BY801" s="76"/>
      <c r="BZ801" s="76"/>
      <c r="CA801" s="76"/>
      <c r="CB801" s="76"/>
      <c r="CC801" s="76"/>
      <c r="CD801" s="76"/>
      <c r="CE801" s="76"/>
      <c r="CF801" s="76"/>
      <c r="CG801" s="76"/>
      <c r="CH801" s="76"/>
      <c r="CI801" s="76"/>
      <c r="CJ801" s="76"/>
      <c r="CK801" s="76"/>
      <c r="CL801" s="76"/>
      <c r="CM801" s="76"/>
      <c r="CN801" s="76"/>
      <c r="CO801" s="76"/>
      <c r="CP801" s="76"/>
      <c r="CQ801" s="76"/>
      <c r="CR801" s="76"/>
      <c r="CS801" s="76"/>
      <c r="CT801" s="76"/>
      <c r="CU801" s="76"/>
      <c r="CV801" s="76"/>
      <c r="CW801" s="76"/>
      <c r="CX801" s="76"/>
      <c r="CY801" s="76"/>
      <c r="CZ801" s="76"/>
      <c r="DA801" s="76"/>
      <c r="DB801" s="76"/>
      <c r="DC801" s="76"/>
      <c r="DD801" s="76"/>
      <c r="DE801" s="76"/>
      <c r="DF801" s="76"/>
      <c r="DG801" s="76"/>
      <c r="DH801" s="76"/>
      <c r="DI801" s="76"/>
      <c r="DJ801" s="76"/>
      <c r="DK801" s="76"/>
      <c r="DL801" s="76"/>
      <c r="DM801" s="76"/>
      <c r="DN801" s="76"/>
      <c r="DO801" s="76"/>
      <c r="DP801" s="76"/>
      <c r="DQ801" s="76"/>
      <c r="DR801" s="76"/>
      <c r="DS801" s="76"/>
      <c r="DT801" s="76"/>
      <c r="DU801" s="76"/>
      <c r="DV801" s="76"/>
      <c r="DW801" s="76"/>
      <c r="DX801" s="76"/>
      <c r="DY801" s="76"/>
      <c r="DZ801" s="76"/>
      <c r="EA801" s="76"/>
      <c r="EB801" s="76"/>
      <c r="EC801" s="76"/>
      <c r="ED801" s="76"/>
      <c r="EE801" s="76"/>
      <c r="EF801" s="76"/>
      <c r="EG801" s="76"/>
      <c r="EH801" s="76"/>
      <c r="EI801" s="76"/>
      <c r="EJ801" s="76"/>
      <c r="EK801" s="76"/>
      <c r="EL801" s="76"/>
      <c r="EM801" s="76"/>
      <c r="EN801" s="76"/>
      <c r="EO801" s="76"/>
      <c r="EP801" s="76"/>
      <c r="EQ801" s="76"/>
      <c r="ER801" s="76"/>
      <c r="ES801" s="76"/>
      <c r="ET801" s="76"/>
      <c r="EU801" s="76"/>
      <c r="EV801" s="76"/>
      <c r="EW801" s="76"/>
      <c r="EX801" s="76"/>
      <c r="EY801" s="76"/>
      <c r="EZ801" s="76"/>
      <c r="FA801" s="76"/>
      <c r="FB801" s="76"/>
      <c r="FC801" s="76"/>
      <c r="FD801" s="76"/>
      <c r="FE801" s="76"/>
      <c r="FF801" s="76"/>
      <c r="FG801" s="76"/>
      <c r="FH801" s="76"/>
      <c r="FI801" s="76"/>
      <c r="FJ801" s="76"/>
      <c r="FK801" s="76"/>
      <c r="FL801" s="76"/>
      <c r="FM801" s="76"/>
      <c r="FN801" s="76"/>
      <c r="FO801" s="76"/>
      <c r="FP801" s="76"/>
      <c r="FQ801" s="76"/>
      <c r="FR801" s="76"/>
      <c r="FS801" s="76"/>
      <c r="FT801" s="76"/>
      <c r="FU801" s="76"/>
      <c r="FV801" s="76"/>
      <c r="FW801" s="76"/>
      <c r="FX801" s="76"/>
      <c r="FY801" s="76"/>
      <c r="FZ801" s="76"/>
      <c r="GA801" s="76"/>
      <c r="GB801" s="76"/>
      <c r="GC801" s="76"/>
      <c r="GD801" s="76"/>
      <c r="GE801" s="76"/>
      <c r="GF801" s="76"/>
      <c r="GG801" s="76"/>
      <c r="GH801" s="76"/>
      <c r="GI801" s="76"/>
      <c r="GJ801" s="76"/>
      <c r="GK801" s="76"/>
      <c r="GL801" s="76"/>
      <c r="GM801" s="76"/>
      <c r="GN801" s="76"/>
      <c r="GO801" s="76"/>
      <c r="GP801" s="76"/>
      <c r="GQ801" s="76"/>
      <c r="GR801" s="76"/>
      <c r="GS801" s="76"/>
      <c r="GT801" s="76"/>
      <c r="GU801" s="76"/>
      <c r="GV801" s="76"/>
      <c r="GW801" s="76"/>
      <c r="GX801" s="76"/>
      <c r="GY801" s="76"/>
      <c r="GZ801" s="76"/>
      <c r="HA801" s="76"/>
      <c r="HB801" s="76"/>
      <c r="HC801" s="76"/>
      <c r="HD801" s="76"/>
      <c r="HE801" s="76"/>
      <c r="HF801" s="76"/>
      <c r="HG801" s="76"/>
      <c r="HH801" s="76"/>
      <c r="HI801" s="76"/>
      <c r="HJ801" s="76"/>
      <c r="HK801" s="76"/>
      <c r="HL801" s="76"/>
      <c r="HM801" s="76"/>
      <c r="HN801" s="76"/>
      <c r="HO801" s="76"/>
      <c r="HP801" s="76"/>
      <c r="HQ801" s="76"/>
      <c r="HR801" s="76"/>
      <c r="HS801" s="76"/>
      <c r="HT801" s="76"/>
      <c r="HU801" s="76"/>
      <c r="HV801" s="76"/>
      <c r="HW801" s="76"/>
      <c r="HX801" s="76"/>
      <c r="HY801" s="76"/>
      <c r="HZ801" s="76"/>
      <c r="IA801" s="76"/>
      <c r="IB801" s="76"/>
      <c r="IC801" s="76"/>
      <c r="ID801" s="76"/>
      <c r="IE801" s="76"/>
      <c r="IF801" s="76"/>
      <c r="IG801" s="76"/>
      <c r="IH801" s="76"/>
      <c r="II801" s="76"/>
      <c r="IJ801" s="76"/>
      <c r="IK801" s="76"/>
    </row>
    <row r="802" spans="1:245" s="125" customForma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S802" s="19"/>
      <c r="AT802" s="19"/>
      <c r="AU802" s="19"/>
      <c r="AV802" s="19"/>
      <c r="AW802" s="19"/>
      <c r="AX802" s="19"/>
      <c r="AY802" s="19"/>
      <c r="AZ802" s="19"/>
      <c r="BA802" s="19"/>
      <c r="BB802" s="19"/>
      <c r="BC802" s="19"/>
      <c r="BG802" s="12"/>
      <c r="BH802" s="12"/>
      <c r="BI802" s="12"/>
      <c r="BJ802" s="12"/>
      <c r="BK802" s="12"/>
      <c r="BL802" s="12"/>
      <c r="BM802" s="12"/>
      <c r="BN802" s="12"/>
      <c r="BO802" s="12"/>
      <c r="BP802" s="12"/>
      <c r="BQ802" s="12"/>
      <c r="BR802" s="12"/>
      <c r="BS802" s="12"/>
      <c r="BV802" s="76"/>
      <c r="BW802" s="76"/>
      <c r="BX802" s="76"/>
      <c r="BY802" s="76"/>
      <c r="BZ802" s="76"/>
      <c r="CA802" s="76"/>
      <c r="CB802" s="76"/>
      <c r="CC802" s="76"/>
      <c r="CD802" s="76"/>
      <c r="CE802" s="76"/>
      <c r="CF802" s="76"/>
      <c r="CG802" s="76"/>
      <c r="CH802" s="76"/>
      <c r="CI802" s="76"/>
      <c r="CJ802" s="76"/>
      <c r="CK802" s="76"/>
      <c r="CL802" s="76"/>
      <c r="CM802" s="76"/>
      <c r="CN802" s="76"/>
      <c r="CO802" s="76"/>
      <c r="CP802" s="76"/>
      <c r="CQ802" s="76"/>
      <c r="CR802" s="76"/>
      <c r="CS802" s="76"/>
      <c r="CT802" s="76"/>
      <c r="CU802" s="76"/>
      <c r="CV802" s="76"/>
      <c r="CW802" s="76"/>
      <c r="CX802" s="76"/>
      <c r="CY802" s="76"/>
      <c r="CZ802" s="76"/>
      <c r="DA802" s="76"/>
      <c r="DB802" s="76"/>
      <c r="DC802" s="76"/>
      <c r="DD802" s="76"/>
      <c r="DE802" s="76"/>
      <c r="DF802" s="76"/>
      <c r="DG802" s="76"/>
      <c r="DH802" s="76"/>
      <c r="DI802" s="76"/>
      <c r="DJ802" s="76"/>
      <c r="DK802" s="76"/>
      <c r="DL802" s="76"/>
      <c r="DM802" s="76"/>
      <c r="DN802" s="76"/>
      <c r="DO802" s="76"/>
      <c r="DP802" s="76"/>
      <c r="DQ802" s="76"/>
      <c r="DR802" s="76"/>
      <c r="DS802" s="76"/>
      <c r="DT802" s="76"/>
      <c r="DU802" s="76"/>
      <c r="DV802" s="76"/>
      <c r="DW802" s="76"/>
      <c r="DX802" s="76"/>
      <c r="DY802" s="76"/>
      <c r="DZ802" s="76"/>
      <c r="EA802" s="76"/>
      <c r="EB802" s="76"/>
      <c r="EC802" s="76"/>
      <c r="ED802" s="76"/>
      <c r="EE802" s="76"/>
      <c r="EF802" s="76"/>
      <c r="EG802" s="76"/>
      <c r="EH802" s="76"/>
      <c r="EI802" s="76"/>
      <c r="EJ802" s="76"/>
      <c r="EK802" s="76"/>
      <c r="EL802" s="76"/>
      <c r="EM802" s="76"/>
      <c r="EN802" s="76"/>
      <c r="EO802" s="76"/>
      <c r="EP802" s="76"/>
      <c r="EQ802" s="76"/>
      <c r="ER802" s="76"/>
      <c r="ES802" s="76"/>
      <c r="ET802" s="76"/>
      <c r="EU802" s="76"/>
      <c r="EV802" s="76"/>
      <c r="EW802" s="76"/>
      <c r="EX802" s="76"/>
      <c r="EY802" s="76"/>
      <c r="EZ802" s="76"/>
      <c r="FA802" s="76"/>
      <c r="FB802" s="76"/>
      <c r="FC802" s="76"/>
      <c r="FD802" s="76"/>
      <c r="FE802" s="76"/>
      <c r="FF802" s="76"/>
      <c r="FG802" s="76"/>
      <c r="FH802" s="76"/>
      <c r="FI802" s="76"/>
      <c r="FJ802" s="76"/>
      <c r="FK802" s="76"/>
      <c r="FL802" s="76"/>
      <c r="FM802" s="76"/>
      <c r="FN802" s="76"/>
      <c r="FO802" s="76"/>
      <c r="FP802" s="76"/>
      <c r="FQ802" s="76"/>
      <c r="FR802" s="76"/>
      <c r="FS802" s="76"/>
      <c r="FT802" s="76"/>
      <c r="FU802" s="76"/>
      <c r="FV802" s="76"/>
      <c r="FW802" s="76"/>
      <c r="FX802" s="76"/>
      <c r="FY802" s="76"/>
      <c r="FZ802" s="76"/>
      <c r="GA802" s="76"/>
      <c r="GB802" s="76"/>
      <c r="GC802" s="76"/>
      <c r="GD802" s="76"/>
      <c r="GE802" s="76"/>
      <c r="GF802" s="76"/>
      <c r="GG802" s="76"/>
      <c r="GH802" s="76"/>
      <c r="GI802" s="76"/>
      <c r="GJ802" s="76"/>
      <c r="GK802" s="76"/>
      <c r="GL802" s="76"/>
      <c r="GM802" s="76"/>
      <c r="GN802" s="76"/>
      <c r="GO802" s="76"/>
      <c r="GP802" s="76"/>
      <c r="GQ802" s="76"/>
      <c r="GR802" s="76"/>
      <c r="GS802" s="76"/>
      <c r="GT802" s="76"/>
      <c r="GU802" s="76"/>
      <c r="GV802" s="76"/>
      <c r="GW802" s="76"/>
      <c r="GX802" s="76"/>
      <c r="GY802" s="76"/>
      <c r="GZ802" s="76"/>
      <c r="HA802" s="76"/>
      <c r="HB802" s="76"/>
      <c r="HC802" s="76"/>
      <c r="HD802" s="76"/>
      <c r="HE802" s="76"/>
      <c r="HF802" s="76"/>
      <c r="HG802" s="76"/>
      <c r="HH802" s="76"/>
      <c r="HI802" s="76"/>
      <c r="HJ802" s="76"/>
      <c r="HK802" s="76"/>
      <c r="HL802" s="76"/>
      <c r="HM802" s="76"/>
      <c r="HN802" s="76"/>
      <c r="HO802" s="76"/>
      <c r="HP802" s="76"/>
      <c r="HQ802" s="76"/>
      <c r="HR802" s="76"/>
      <c r="HS802" s="76"/>
      <c r="HT802" s="76"/>
      <c r="HU802" s="76"/>
      <c r="HV802" s="76"/>
      <c r="HW802" s="76"/>
      <c r="HX802" s="76"/>
      <c r="HY802" s="76"/>
      <c r="HZ802" s="76"/>
      <c r="IA802" s="76"/>
      <c r="IB802" s="76"/>
      <c r="IC802" s="76"/>
      <c r="ID802" s="76"/>
      <c r="IE802" s="76"/>
      <c r="IF802" s="76"/>
      <c r="IG802" s="76"/>
      <c r="IH802" s="76"/>
      <c r="II802" s="76"/>
      <c r="IJ802" s="76"/>
      <c r="IK802" s="76"/>
    </row>
    <row r="803" spans="1:245" s="125" customForma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S803" s="19"/>
      <c r="AT803" s="19"/>
      <c r="AU803" s="19"/>
      <c r="AV803" s="19"/>
      <c r="AW803" s="19"/>
      <c r="AX803" s="19"/>
      <c r="AY803" s="19"/>
      <c r="AZ803" s="19"/>
      <c r="BA803" s="19"/>
      <c r="BB803" s="19"/>
      <c r="BC803" s="19"/>
      <c r="BG803" s="12"/>
      <c r="BH803" s="12"/>
      <c r="BI803" s="12"/>
      <c r="BJ803" s="12"/>
      <c r="BK803" s="12"/>
      <c r="BL803" s="12"/>
      <c r="BM803" s="12"/>
      <c r="BN803" s="12"/>
      <c r="BO803" s="12"/>
      <c r="BP803" s="12"/>
      <c r="BQ803" s="12"/>
      <c r="BR803" s="12"/>
      <c r="BS803" s="12"/>
      <c r="BV803" s="76"/>
      <c r="BW803" s="76"/>
      <c r="BX803" s="76"/>
      <c r="BY803" s="76"/>
      <c r="BZ803" s="76"/>
      <c r="CA803" s="76"/>
      <c r="CB803" s="76"/>
      <c r="CC803" s="76"/>
      <c r="CD803" s="76"/>
      <c r="CE803" s="76"/>
      <c r="CF803" s="76"/>
      <c r="CG803" s="76"/>
      <c r="CH803" s="76"/>
      <c r="CI803" s="76"/>
      <c r="CJ803" s="76"/>
      <c r="CK803" s="76"/>
      <c r="CL803" s="76"/>
      <c r="CM803" s="76"/>
      <c r="CN803" s="76"/>
      <c r="CO803" s="76"/>
      <c r="CP803" s="76"/>
      <c r="CQ803" s="76"/>
      <c r="CR803" s="76"/>
      <c r="CS803" s="76"/>
      <c r="CT803" s="76"/>
      <c r="CU803" s="76"/>
      <c r="CV803" s="76"/>
      <c r="CW803" s="76"/>
      <c r="CX803" s="76"/>
      <c r="CY803" s="76"/>
      <c r="CZ803" s="76"/>
      <c r="DA803" s="76"/>
      <c r="DB803" s="76"/>
      <c r="DC803" s="76"/>
      <c r="DD803" s="76"/>
      <c r="DE803" s="76"/>
      <c r="DF803" s="76"/>
      <c r="DG803" s="76"/>
      <c r="DH803" s="76"/>
      <c r="DI803" s="76"/>
      <c r="DJ803" s="76"/>
      <c r="DK803" s="76"/>
      <c r="DL803" s="76"/>
      <c r="DM803" s="76"/>
      <c r="DN803" s="76"/>
      <c r="DO803" s="76"/>
      <c r="DP803" s="76"/>
      <c r="DQ803" s="76"/>
      <c r="DR803" s="76"/>
      <c r="DS803" s="76"/>
      <c r="DT803" s="76"/>
      <c r="DU803" s="76"/>
      <c r="DV803" s="76"/>
      <c r="DW803" s="76"/>
      <c r="DX803" s="76"/>
      <c r="DY803" s="76"/>
      <c r="DZ803" s="76"/>
      <c r="EA803" s="76"/>
      <c r="EB803" s="76"/>
      <c r="EC803" s="76"/>
      <c r="ED803" s="76"/>
      <c r="EE803" s="76"/>
      <c r="EF803" s="76"/>
      <c r="EG803" s="76"/>
      <c r="EH803" s="76"/>
      <c r="EI803" s="76"/>
      <c r="EJ803" s="76"/>
      <c r="EK803" s="76"/>
      <c r="EL803" s="76"/>
      <c r="EM803" s="76"/>
      <c r="EN803" s="76"/>
      <c r="EO803" s="76"/>
      <c r="EP803" s="76"/>
      <c r="EQ803" s="76"/>
      <c r="ER803" s="76"/>
      <c r="ES803" s="76"/>
      <c r="ET803" s="76"/>
      <c r="EU803" s="76"/>
      <c r="EV803" s="76"/>
      <c r="EW803" s="76"/>
      <c r="EX803" s="76"/>
      <c r="EY803" s="76"/>
      <c r="EZ803" s="76"/>
      <c r="FA803" s="76"/>
      <c r="FB803" s="76"/>
      <c r="FC803" s="76"/>
      <c r="FD803" s="76"/>
      <c r="FE803" s="76"/>
      <c r="FF803" s="76"/>
      <c r="FG803" s="76"/>
      <c r="FH803" s="76"/>
      <c r="FI803" s="76"/>
      <c r="FJ803" s="76"/>
      <c r="FK803" s="76"/>
      <c r="FL803" s="76"/>
      <c r="FM803" s="76"/>
      <c r="FN803" s="76"/>
      <c r="FO803" s="76"/>
      <c r="FP803" s="76"/>
      <c r="FQ803" s="76"/>
      <c r="FR803" s="76"/>
      <c r="FS803" s="76"/>
      <c r="FT803" s="76"/>
      <c r="FU803" s="76"/>
      <c r="FV803" s="76"/>
      <c r="FW803" s="76"/>
      <c r="FX803" s="76"/>
      <c r="FY803" s="76"/>
      <c r="FZ803" s="76"/>
      <c r="GA803" s="76"/>
      <c r="GB803" s="76"/>
      <c r="GC803" s="76"/>
      <c r="GD803" s="76"/>
      <c r="GE803" s="76"/>
      <c r="GF803" s="76"/>
      <c r="GG803" s="76"/>
      <c r="GH803" s="76"/>
      <c r="GI803" s="76"/>
      <c r="GJ803" s="76"/>
      <c r="GK803" s="76"/>
      <c r="GL803" s="76"/>
      <c r="GM803" s="76"/>
      <c r="GN803" s="76"/>
      <c r="GO803" s="76"/>
      <c r="GP803" s="76"/>
      <c r="GQ803" s="76"/>
      <c r="GR803" s="76"/>
      <c r="GS803" s="76"/>
      <c r="GT803" s="76"/>
      <c r="GU803" s="76"/>
      <c r="GV803" s="76"/>
      <c r="GW803" s="76"/>
      <c r="GX803" s="76"/>
      <c r="GY803" s="76"/>
      <c r="GZ803" s="76"/>
      <c r="HA803" s="76"/>
      <c r="HB803" s="76"/>
      <c r="HC803" s="76"/>
      <c r="HD803" s="76"/>
      <c r="HE803" s="76"/>
      <c r="HF803" s="76"/>
      <c r="HG803" s="76"/>
      <c r="HH803" s="76"/>
      <c r="HI803" s="76"/>
      <c r="HJ803" s="76"/>
      <c r="HK803" s="76"/>
      <c r="HL803" s="76"/>
      <c r="HM803" s="76"/>
      <c r="HN803" s="76"/>
      <c r="HO803" s="76"/>
      <c r="HP803" s="76"/>
      <c r="HQ803" s="76"/>
      <c r="HR803" s="76"/>
      <c r="HS803" s="76"/>
      <c r="HT803" s="76"/>
      <c r="HU803" s="76"/>
      <c r="HV803" s="76"/>
      <c r="HW803" s="76"/>
      <c r="HX803" s="76"/>
      <c r="HY803" s="76"/>
      <c r="HZ803" s="76"/>
      <c r="IA803" s="76"/>
      <c r="IB803" s="76"/>
      <c r="IC803" s="76"/>
      <c r="ID803" s="76"/>
      <c r="IE803" s="76"/>
      <c r="IF803" s="76"/>
      <c r="IG803" s="76"/>
      <c r="IH803" s="76"/>
      <c r="II803" s="76"/>
      <c r="IJ803" s="76"/>
      <c r="IK803" s="76"/>
    </row>
    <row r="804" spans="1:245" s="125" customForma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S804" s="19"/>
      <c r="AT804" s="19"/>
      <c r="AU804" s="19"/>
      <c r="AV804" s="19"/>
      <c r="AW804" s="19"/>
      <c r="AX804" s="19"/>
      <c r="AY804" s="19"/>
      <c r="AZ804" s="19"/>
      <c r="BA804" s="19"/>
      <c r="BB804" s="19"/>
      <c r="BC804" s="19"/>
      <c r="BG804" s="12"/>
      <c r="BH804" s="12"/>
      <c r="BI804" s="12"/>
      <c r="BJ804" s="12"/>
      <c r="BK804" s="12"/>
      <c r="BL804" s="12"/>
      <c r="BM804" s="12"/>
      <c r="BN804" s="12"/>
      <c r="BO804" s="12"/>
      <c r="BP804" s="12"/>
      <c r="BQ804" s="12"/>
      <c r="BR804" s="12"/>
      <c r="BS804" s="12"/>
      <c r="BV804" s="76"/>
      <c r="BW804" s="76"/>
      <c r="BX804" s="76"/>
      <c r="BY804" s="76"/>
      <c r="BZ804" s="76"/>
      <c r="CA804" s="76"/>
      <c r="CB804" s="76"/>
      <c r="CC804" s="76"/>
      <c r="CD804" s="76"/>
      <c r="CE804" s="76"/>
      <c r="CF804" s="76"/>
      <c r="CG804" s="76"/>
      <c r="CH804" s="76"/>
      <c r="CI804" s="76"/>
      <c r="CJ804" s="76"/>
      <c r="CK804" s="76"/>
      <c r="CL804" s="76"/>
      <c r="CM804" s="76"/>
      <c r="CN804" s="76"/>
      <c r="CO804" s="76"/>
      <c r="CP804" s="76"/>
      <c r="CQ804" s="76"/>
      <c r="CR804" s="76"/>
      <c r="CS804" s="76"/>
      <c r="CT804" s="76"/>
      <c r="CU804" s="76"/>
      <c r="CV804" s="76"/>
      <c r="CW804" s="76"/>
      <c r="CX804" s="76"/>
      <c r="CY804" s="76"/>
      <c r="CZ804" s="76"/>
      <c r="DA804" s="76"/>
      <c r="DB804" s="76"/>
      <c r="DC804" s="76"/>
      <c r="DD804" s="76"/>
      <c r="DE804" s="76"/>
      <c r="DF804" s="76"/>
      <c r="DG804" s="76"/>
      <c r="DH804" s="76"/>
      <c r="DI804" s="76"/>
      <c r="DJ804" s="76"/>
      <c r="DK804" s="76"/>
      <c r="DL804" s="76"/>
      <c r="DM804" s="76"/>
      <c r="DN804" s="76"/>
      <c r="DO804" s="76"/>
      <c r="DP804" s="76"/>
      <c r="DQ804" s="76"/>
      <c r="DR804" s="76"/>
      <c r="DS804" s="76"/>
      <c r="DT804" s="76"/>
      <c r="DU804" s="76"/>
      <c r="DV804" s="76"/>
      <c r="DW804" s="76"/>
      <c r="DX804" s="76"/>
      <c r="DY804" s="76"/>
      <c r="DZ804" s="76"/>
      <c r="EA804" s="76"/>
      <c r="EB804" s="76"/>
      <c r="EC804" s="76"/>
      <c r="ED804" s="76"/>
      <c r="EE804" s="76"/>
      <c r="EF804" s="76"/>
      <c r="EG804" s="76"/>
      <c r="EH804" s="76"/>
      <c r="EI804" s="76"/>
      <c r="EJ804" s="76"/>
      <c r="EK804" s="76"/>
      <c r="EL804" s="76"/>
      <c r="EM804" s="76"/>
      <c r="EN804" s="76"/>
      <c r="EO804" s="76"/>
      <c r="EP804" s="76"/>
      <c r="EQ804" s="76"/>
      <c r="ER804" s="76"/>
      <c r="ES804" s="76"/>
      <c r="ET804" s="76"/>
      <c r="EU804" s="76"/>
      <c r="EV804" s="76"/>
      <c r="EW804" s="76"/>
      <c r="EX804" s="76"/>
      <c r="EY804" s="76"/>
      <c r="EZ804" s="76"/>
      <c r="FA804" s="76"/>
      <c r="FB804" s="76"/>
      <c r="FC804" s="76"/>
      <c r="FD804" s="76"/>
      <c r="FE804" s="76"/>
      <c r="FF804" s="76"/>
      <c r="FG804" s="76"/>
      <c r="FH804" s="76"/>
      <c r="FI804" s="76"/>
      <c r="FJ804" s="76"/>
      <c r="FK804" s="76"/>
      <c r="FL804" s="76"/>
      <c r="FM804" s="76"/>
      <c r="FN804" s="76"/>
      <c r="FO804" s="76"/>
      <c r="FP804" s="76"/>
      <c r="FQ804" s="76"/>
      <c r="FR804" s="76"/>
      <c r="FS804" s="76"/>
      <c r="FT804" s="76"/>
      <c r="FU804" s="76"/>
      <c r="FV804" s="76"/>
      <c r="FW804" s="76"/>
      <c r="FX804" s="76"/>
      <c r="FY804" s="76"/>
      <c r="FZ804" s="76"/>
      <c r="GA804" s="76"/>
      <c r="GB804" s="76"/>
      <c r="GC804" s="76"/>
      <c r="GD804" s="76"/>
      <c r="GE804" s="76"/>
      <c r="GF804" s="76"/>
      <c r="GG804" s="76"/>
      <c r="GH804" s="76"/>
      <c r="GI804" s="76"/>
      <c r="GJ804" s="76"/>
      <c r="GK804" s="76"/>
      <c r="GL804" s="76"/>
      <c r="GM804" s="76"/>
      <c r="GN804" s="76"/>
      <c r="GO804" s="76"/>
      <c r="GP804" s="76"/>
      <c r="GQ804" s="76"/>
      <c r="GR804" s="76"/>
      <c r="GS804" s="76"/>
      <c r="GT804" s="76"/>
      <c r="GU804" s="76"/>
      <c r="GV804" s="76"/>
      <c r="GW804" s="76"/>
      <c r="GX804" s="76"/>
      <c r="GY804" s="76"/>
      <c r="GZ804" s="76"/>
      <c r="HA804" s="76"/>
      <c r="HB804" s="76"/>
      <c r="HC804" s="76"/>
      <c r="HD804" s="76"/>
      <c r="HE804" s="76"/>
      <c r="HF804" s="76"/>
      <c r="HG804" s="76"/>
      <c r="HH804" s="76"/>
      <c r="HI804" s="76"/>
      <c r="HJ804" s="76"/>
      <c r="HK804" s="76"/>
      <c r="HL804" s="76"/>
      <c r="HM804" s="76"/>
      <c r="HN804" s="76"/>
      <c r="HO804" s="76"/>
      <c r="HP804" s="76"/>
      <c r="HQ804" s="76"/>
      <c r="HR804" s="76"/>
      <c r="HS804" s="76"/>
      <c r="HT804" s="76"/>
      <c r="HU804" s="76"/>
      <c r="HV804" s="76"/>
      <c r="HW804" s="76"/>
      <c r="HX804" s="76"/>
      <c r="HY804" s="76"/>
      <c r="HZ804" s="76"/>
      <c r="IA804" s="76"/>
      <c r="IB804" s="76"/>
      <c r="IC804" s="76"/>
      <c r="ID804" s="76"/>
      <c r="IE804" s="76"/>
      <c r="IF804" s="76"/>
      <c r="IG804" s="76"/>
      <c r="IH804" s="76"/>
      <c r="II804" s="76"/>
      <c r="IJ804" s="76"/>
      <c r="IK804" s="76"/>
    </row>
    <row r="805" spans="1:245" s="125" customForma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S805" s="19"/>
      <c r="AT805" s="19"/>
      <c r="AU805" s="19"/>
      <c r="AV805" s="19"/>
      <c r="AW805" s="19"/>
      <c r="AX805" s="19"/>
      <c r="AY805" s="19"/>
      <c r="AZ805" s="19"/>
      <c r="BA805" s="19"/>
      <c r="BB805" s="19"/>
      <c r="BC805" s="19"/>
      <c r="BG805" s="12"/>
      <c r="BH805" s="12"/>
      <c r="BI805" s="12"/>
      <c r="BJ805" s="12"/>
      <c r="BK805" s="12"/>
      <c r="BL805" s="12"/>
      <c r="BM805" s="12"/>
      <c r="BN805" s="12"/>
      <c r="BO805" s="12"/>
      <c r="BP805" s="12"/>
      <c r="BQ805" s="12"/>
      <c r="BR805" s="12"/>
      <c r="BS805" s="12"/>
      <c r="BV805" s="76"/>
      <c r="BW805" s="76"/>
      <c r="BX805" s="76"/>
      <c r="BY805" s="76"/>
      <c r="BZ805" s="76"/>
      <c r="CA805" s="76"/>
      <c r="CB805" s="76"/>
      <c r="CC805" s="76"/>
      <c r="CD805" s="76"/>
      <c r="CE805" s="76"/>
      <c r="CF805" s="76"/>
      <c r="CG805" s="76"/>
      <c r="CH805" s="76"/>
      <c r="CI805" s="76"/>
      <c r="CJ805" s="76"/>
      <c r="CK805" s="76"/>
      <c r="CL805" s="76"/>
      <c r="CM805" s="76"/>
      <c r="CN805" s="76"/>
      <c r="CO805" s="76"/>
      <c r="CP805" s="76"/>
      <c r="CQ805" s="76"/>
      <c r="CR805" s="76"/>
      <c r="CS805" s="76"/>
      <c r="CT805" s="76"/>
      <c r="CU805" s="76"/>
      <c r="CV805" s="76"/>
      <c r="CW805" s="76"/>
      <c r="CX805" s="76"/>
      <c r="CY805" s="76"/>
      <c r="CZ805" s="76"/>
      <c r="DA805" s="76"/>
      <c r="DB805" s="76"/>
      <c r="DC805" s="76"/>
      <c r="DD805" s="76"/>
      <c r="DE805" s="76"/>
      <c r="DF805" s="76"/>
      <c r="DG805" s="76"/>
      <c r="DH805" s="76"/>
      <c r="DI805" s="76"/>
      <c r="DJ805" s="76"/>
      <c r="DK805" s="76"/>
      <c r="DL805" s="76"/>
      <c r="DM805" s="76"/>
      <c r="DN805" s="76"/>
      <c r="DO805" s="76"/>
      <c r="DP805" s="76"/>
      <c r="DQ805" s="76"/>
      <c r="DR805" s="76"/>
      <c r="DS805" s="76"/>
      <c r="DT805" s="76"/>
      <c r="DU805" s="76"/>
      <c r="DV805" s="76"/>
      <c r="DW805" s="76"/>
      <c r="DX805" s="76"/>
      <c r="DY805" s="76"/>
      <c r="DZ805" s="76"/>
      <c r="EA805" s="76"/>
      <c r="EB805" s="76"/>
      <c r="EC805" s="76"/>
      <c r="ED805" s="76"/>
      <c r="EE805" s="76"/>
      <c r="EF805" s="76"/>
      <c r="EG805" s="76"/>
      <c r="EH805" s="76"/>
      <c r="EI805" s="76"/>
      <c r="EJ805" s="76"/>
      <c r="EK805" s="76"/>
      <c r="EL805" s="76"/>
      <c r="EM805" s="76"/>
      <c r="EN805" s="76"/>
      <c r="EO805" s="76"/>
      <c r="EP805" s="76"/>
      <c r="EQ805" s="76"/>
      <c r="ER805" s="76"/>
      <c r="ES805" s="76"/>
      <c r="ET805" s="76"/>
      <c r="EU805" s="76"/>
      <c r="EV805" s="76"/>
      <c r="EW805" s="76"/>
      <c r="EX805" s="76"/>
      <c r="EY805" s="76"/>
      <c r="EZ805" s="76"/>
      <c r="FA805" s="76"/>
      <c r="FB805" s="76"/>
      <c r="FC805" s="76"/>
      <c r="FD805" s="76"/>
      <c r="FE805" s="76"/>
      <c r="FF805" s="76"/>
      <c r="FG805" s="76"/>
      <c r="FH805" s="76"/>
      <c r="FI805" s="76"/>
      <c r="FJ805" s="76"/>
      <c r="FK805" s="76"/>
      <c r="FL805" s="76"/>
      <c r="FM805" s="76"/>
      <c r="FN805" s="76"/>
      <c r="FO805" s="76"/>
      <c r="FP805" s="76"/>
      <c r="FQ805" s="76"/>
      <c r="FR805" s="76"/>
      <c r="FS805" s="76"/>
      <c r="FT805" s="76"/>
      <c r="FU805" s="76"/>
      <c r="FV805" s="76"/>
      <c r="FW805" s="76"/>
      <c r="FX805" s="76"/>
      <c r="FY805" s="76"/>
      <c r="FZ805" s="76"/>
      <c r="GA805" s="76"/>
      <c r="GB805" s="76"/>
      <c r="GC805" s="76"/>
      <c r="GD805" s="76"/>
      <c r="GE805" s="76"/>
      <c r="GF805" s="76"/>
      <c r="GG805" s="76"/>
      <c r="GH805" s="76"/>
      <c r="GI805" s="76"/>
      <c r="GJ805" s="76"/>
      <c r="GK805" s="76"/>
      <c r="GL805" s="76"/>
      <c r="GM805" s="76"/>
      <c r="GN805" s="76"/>
      <c r="GO805" s="76"/>
      <c r="GP805" s="76"/>
      <c r="GQ805" s="76"/>
      <c r="GR805" s="76"/>
      <c r="GS805" s="76"/>
      <c r="GT805" s="76"/>
      <c r="GU805" s="76"/>
      <c r="GV805" s="76"/>
      <c r="GW805" s="76"/>
      <c r="GX805" s="76"/>
      <c r="GY805" s="76"/>
      <c r="GZ805" s="76"/>
      <c r="HA805" s="76"/>
      <c r="HB805" s="76"/>
      <c r="HC805" s="76"/>
      <c r="HD805" s="76"/>
      <c r="HE805" s="76"/>
      <c r="HF805" s="76"/>
      <c r="HG805" s="76"/>
      <c r="HH805" s="76"/>
      <c r="HI805" s="76"/>
      <c r="HJ805" s="76"/>
      <c r="HK805" s="76"/>
      <c r="HL805" s="76"/>
      <c r="HM805" s="76"/>
      <c r="HN805" s="76"/>
      <c r="HO805" s="76"/>
      <c r="HP805" s="76"/>
      <c r="HQ805" s="76"/>
      <c r="HR805" s="76"/>
      <c r="HS805" s="76"/>
      <c r="HT805" s="76"/>
      <c r="HU805" s="76"/>
      <c r="HV805" s="76"/>
      <c r="HW805" s="76"/>
      <c r="HX805" s="76"/>
      <c r="HY805" s="76"/>
      <c r="HZ805" s="76"/>
      <c r="IA805" s="76"/>
      <c r="IB805" s="76"/>
      <c r="IC805" s="76"/>
      <c r="ID805" s="76"/>
      <c r="IE805" s="76"/>
      <c r="IF805" s="76"/>
      <c r="IG805" s="76"/>
      <c r="IH805" s="76"/>
      <c r="II805" s="76"/>
      <c r="IJ805" s="76"/>
      <c r="IK805" s="76"/>
    </row>
    <row r="806" spans="1:245" s="125" customForma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S806" s="19"/>
      <c r="AT806" s="19"/>
      <c r="AU806" s="19"/>
      <c r="AV806" s="19"/>
      <c r="AW806" s="19"/>
      <c r="AX806" s="19"/>
      <c r="AY806" s="19"/>
      <c r="AZ806" s="19"/>
      <c r="BA806" s="19"/>
      <c r="BB806" s="19"/>
      <c r="BC806" s="19"/>
      <c r="BG806" s="12"/>
      <c r="BH806" s="12"/>
      <c r="BI806" s="12"/>
      <c r="BJ806" s="12"/>
      <c r="BK806" s="12"/>
      <c r="BL806" s="12"/>
      <c r="BM806" s="12"/>
      <c r="BN806" s="12"/>
      <c r="BO806" s="12"/>
      <c r="BP806" s="12"/>
      <c r="BQ806" s="12"/>
      <c r="BR806" s="12"/>
      <c r="BS806" s="12"/>
      <c r="BV806" s="76"/>
      <c r="BW806" s="76"/>
      <c r="BX806" s="76"/>
      <c r="BY806" s="76"/>
      <c r="BZ806" s="76"/>
      <c r="CA806" s="76"/>
      <c r="CB806" s="76"/>
      <c r="CC806" s="76"/>
      <c r="CD806" s="76"/>
      <c r="CE806" s="76"/>
      <c r="CF806" s="76"/>
      <c r="CG806" s="76"/>
      <c r="CH806" s="76"/>
      <c r="CI806" s="76"/>
      <c r="CJ806" s="76"/>
      <c r="CK806" s="76"/>
      <c r="CL806" s="76"/>
      <c r="CM806" s="76"/>
      <c r="CN806" s="76"/>
      <c r="CO806" s="76"/>
      <c r="CP806" s="76"/>
      <c r="CQ806" s="76"/>
      <c r="CR806" s="76"/>
      <c r="CS806" s="76"/>
      <c r="CT806" s="76"/>
      <c r="CU806" s="76"/>
      <c r="CV806" s="76"/>
      <c r="CW806" s="76"/>
      <c r="CX806" s="76"/>
      <c r="CY806" s="76"/>
      <c r="CZ806" s="76"/>
      <c r="DA806" s="76"/>
      <c r="DB806" s="76"/>
      <c r="DC806" s="76"/>
      <c r="DD806" s="76"/>
      <c r="DE806" s="76"/>
      <c r="DF806" s="76"/>
      <c r="DG806" s="76"/>
      <c r="DH806" s="76"/>
      <c r="DI806" s="76"/>
      <c r="DJ806" s="76"/>
      <c r="DK806" s="76"/>
      <c r="DL806" s="76"/>
      <c r="DM806" s="76"/>
      <c r="DN806" s="76"/>
      <c r="DO806" s="76"/>
      <c r="DP806" s="76"/>
      <c r="DQ806" s="76"/>
      <c r="DR806" s="76"/>
      <c r="DS806" s="76"/>
      <c r="DT806" s="76"/>
      <c r="DU806" s="76"/>
      <c r="DV806" s="76"/>
      <c r="DW806" s="76"/>
      <c r="DX806" s="76"/>
      <c r="DY806" s="76"/>
      <c r="DZ806" s="76"/>
      <c r="EA806" s="76"/>
      <c r="EB806" s="76"/>
      <c r="EC806" s="76"/>
      <c r="ED806" s="76"/>
      <c r="EE806" s="76"/>
      <c r="EF806" s="76"/>
      <c r="EG806" s="76"/>
      <c r="EH806" s="76"/>
      <c r="EI806" s="76"/>
      <c r="EJ806" s="76"/>
      <c r="EK806" s="76"/>
      <c r="EL806" s="76"/>
      <c r="EM806" s="76"/>
      <c r="EN806" s="76"/>
      <c r="EO806" s="76"/>
      <c r="EP806" s="76"/>
      <c r="EQ806" s="76"/>
      <c r="ER806" s="76"/>
      <c r="ES806" s="76"/>
      <c r="ET806" s="76"/>
      <c r="EU806" s="76"/>
      <c r="EV806" s="76"/>
      <c r="EW806" s="76"/>
      <c r="EX806" s="76"/>
      <c r="EY806" s="76"/>
      <c r="EZ806" s="76"/>
      <c r="FA806" s="76"/>
      <c r="FB806" s="76"/>
      <c r="FC806" s="76"/>
      <c r="FD806" s="76"/>
      <c r="FE806" s="76"/>
      <c r="FF806" s="76"/>
      <c r="FG806" s="76"/>
      <c r="FH806" s="76"/>
      <c r="FI806" s="76"/>
      <c r="FJ806" s="76"/>
      <c r="FK806" s="76"/>
      <c r="FL806" s="76"/>
      <c r="FM806" s="76"/>
      <c r="FN806" s="76"/>
      <c r="FO806" s="76"/>
      <c r="FP806" s="76"/>
      <c r="FQ806" s="76"/>
      <c r="FR806" s="76"/>
      <c r="FS806" s="76"/>
      <c r="FT806" s="76"/>
      <c r="FU806" s="76"/>
      <c r="FV806" s="76"/>
      <c r="FW806" s="76"/>
      <c r="FX806" s="76"/>
      <c r="FY806" s="76"/>
      <c r="FZ806" s="76"/>
      <c r="GA806" s="76"/>
      <c r="GB806" s="76"/>
      <c r="GC806" s="76"/>
      <c r="GD806" s="76"/>
      <c r="GE806" s="76"/>
      <c r="GF806" s="76"/>
      <c r="GG806" s="76"/>
      <c r="GH806" s="76"/>
      <c r="GI806" s="76"/>
      <c r="GJ806" s="76"/>
      <c r="GK806" s="76"/>
      <c r="GL806" s="76"/>
      <c r="GM806" s="76"/>
      <c r="GN806" s="76"/>
      <c r="GO806" s="76"/>
      <c r="GP806" s="76"/>
      <c r="GQ806" s="76"/>
      <c r="GR806" s="76"/>
      <c r="GS806" s="76"/>
      <c r="GT806" s="76"/>
      <c r="GU806" s="76"/>
      <c r="GV806" s="76"/>
      <c r="GW806" s="76"/>
      <c r="GX806" s="76"/>
      <c r="GY806" s="76"/>
      <c r="GZ806" s="76"/>
      <c r="HA806" s="76"/>
      <c r="HB806" s="76"/>
      <c r="HC806" s="76"/>
      <c r="HD806" s="76"/>
      <c r="HE806" s="76"/>
      <c r="HF806" s="76"/>
      <c r="HG806" s="76"/>
      <c r="HH806" s="76"/>
      <c r="HI806" s="76"/>
      <c r="HJ806" s="76"/>
      <c r="HK806" s="76"/>
      <c r="HL806" s="76"/>
      <c r="HM806" s="76"/>
      <c r="HN806" s="76"/>
      <c r="HO806" s="76"/>
      <c r="HP806" s="76"/>
      <c r="HQ806" s="76"/>
      <c r="HR806" s="76"/>
      <c r="HS806" s="76"/>
      <c r="HT806" s="76"/>
      <c r="HU806" s="76"/>
      <c r="HV806" s="76"/>
      <c r="HW806" s="76"/>
      <c r="HX806" s="76"/>
      <c r="HY806" s="76"/>
      <c r="HZ806" s="76"/>
      <c r="IA806" s="76"/>
      <c r="IB806" s="76"/>
      <c r="IC806" s="76"/>
      <c r="ID806" s="76"/>
      <c r="IE806" s="76"/>
      <c r="IF806" s="76"/>
      <c r="IG806" s="76"/>
      <c r="IH806" s="76"/>
      <c r="II806" s="76"/>
      <c r="IJ806" s="76"/>
      <c r="IK806" s="76"/>
    </row>
    <row r="807" spans="1:245" s="125" customForma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S807" s="19"/>
      <c r="AT807" s="19"/>
      <c r="AU807" s="19"/>
      <c r="AV807" s="19"/>
      <c r="AW807" s="19"/>
      <c r="AX807" s="19"/>
      <c r="AY807" s="19"/>
      <c r="AZ807" s="19"/>
      <c r="BA807" s="19"/>
      <c r="BB807" s="19"/>
      <c r="BC807" s="19"/>
      <c r="BG807" s="12"/>
      <c r="BH807" s="12"/>
      <c r="BI807" s="12"/>
      <c r="BJ807" s="12"/>
      <c r="BK807" s="12"/>
      <c r="BL807" s="12"/>
      <c r="BM807" s="12"/>
      <c r="BN807" s="12"/>
      <c r="BO807" s="12"/>
      <c r="BP807" s="12"/>
      <c r="BQ807" s="12"/>
      <c r="BR807" s="12"/>
      <c r="BS807" s="12"/>
      <c r="BV807" s="76"/>
      <c r="BW807" s="76"/>
      <c r="BX807" s="76"/>
      <c r="BY807" s="76"/>
      <c r="BZ807" s="76"/>
      <c r="CA807" s="76"/>
      <c r="CB807" s="76"/>
      <c r="CC807" s="76"/>
      <c r="CD807" s="76"/>
      <c r="CE807" s="76"/>
      <c r="CF807" s="76"/>
      <c r="CG807" s="76"/>
      <c r="CH807" s="76"/>
      <c r="CI807" s="76"/>
      <c r="CJ807" s="76"/>
      <c r="CK807" s="76"/>
      <c r="CL807" s="76"/>
      <c r="CM807" s="76"/>
      <c r="CN807" s="76"/>
      <c r="CO807" s="76"/>
      <c r="CP807" s="76"/>
      <c r="CQ807" s="76"/>
      <c r="CR807" s="76"/>
      <c r="CS807" s="76"/>
      <c r="CT807" s="76"/>
      <c r="CU807" s="76"/>
      <c r="CV807" s="76"/>
      <c r="CW807" s="76"/>
      <c r="CX807" s="76"/>
      <c r="CY807" s="76"/>
      <c r="CZ807" s="76"/>
      <c r="DA807" s="76"/>
      <c r="DB807" s="76"/>
      <c r="DC807" s="76"/>
      <c r="DD807" s="76"/>
      <c r="DE807" s="76"/>
      <c r="DF807" s="76"/>
      <c r="DG807" s="76"/>
      <c r="DH807" s="76"/>
      <c r="DI807" s="76"/>
      <c r="DJ807" s="76"/>
      <c r="DK807" s="76"/>
      <c r="DL807" s="76"/>
      <c r="DM807" s="76"/>
      <c r="DN807" s="76"/>
      <c r="DO807" s="76"/>
      <c r="DP807" s="76"/>
      <c r="DQ807" s="76"/>
      <c r="DR807" s="76"/>
      <c r="DS807" s="76"/>
      <c r="DT807" s="76"/>
      <c r="DU807" s="76"/>
      <c r="DV807" s="76"/>
      <c r="DW807" s="76"/>
      <c r="DX807" s="76"/>
      <c r="DY807" s="76"/>
      <c r="DZ807" s="76"/>
      <c r="EA807" s="76"/>
      <c r="EB807" s="76"/>
      <c r="EC807" s="76"/>
      <c r="ED807" s="76"/>
      <c r="EE807" s="76"/>
      <c r="EF807" s="76"/>
      <c r="EG807" s="76"/>
      <c r="EH807" s="76"/>
      <c r="EI807" s="76"/>
      <c r="EJ807" s="76"/>
      <c r="EK807" s="76"/>
      <c r="EL807" s="76"/>
      <c r="EM807" s="76"/>
      <c r="EN807" s="76"/>
      <c r="EO807" s="76"/>
      <c r="EP807" s="76"/>
      <c r="EQ807" s="76"/>
      <c r="ER807" s="76"/>
      <c r="ES807" s="76"/>
      <c r="ET807" s="76"/>
      <c r="EU807" s="76"/>
      <c r="EV807" s="76"/>
      <c r="EW807" s="76"/>
      <c r="EX807" s="76"/>
      <c r="EY807" s="76"/>
      <c r="EZ807" s="76"/>
      <c r="FA807" s="76"/>
      <c r="FB807" s="76"/>
      <c r="FC807" s="76"/>
      <c r="FD807" s="76"/>
      <c r="FE807" s="76"/>
      <c r="FF807" s="76"/>
      <c r="FG807" s="76"/>
      <c r="FH807" s="76"/>
      <c r="FI807" s="76"/>
      <c r="FJ807" s="76"/>
      <c r="FK807" s="76"/>
      <c r="FL807" s="76"/>
      <c r="FM807" s="76"/>
      <c r="FN807" s="76"/>
      <c r="FO807" s="76"/>
      <c r="FP807" s="76"/>
      <c r="FQ807" s="76"/>
      <c r="FR807" s="76"/>
      <c r="FS807" s="76"/>
      <c r="FT807" s="76"/>
      <c r="FU807" s="76"/>
      <c r="FV807" s="76"/>
      <c r="FW807" s="76"/>
      <c r="FX807" s="76"/>
      <c r="FY807" s="76"/>
      <c r="FZ807" s="76"/>
      <c r="GA807" s="76"/>
      <c r="GB807" s="76"/>
      <c r="GC807" s="76"/>
      <c r="GD807" s="76"/>
      <c r="GE807" s="76"/>
      <c r="GF807" s="76"/>
      <c r="GG807" s="76"/>
      <c r="GH807" s="76"/>
      <c r="GI807" s="76"/>
      <c r="GJ807" s="76"/>
      <c r="GK807" s="76"/>
      <c r="GL807" s="76"/>
      <c r="GM807" s="76"/>
      <c r="GN807" s="76"/>
      <c r="GO807" s="76"/>
      <c r="GP807" s="76"/>
      <c r="GQ807" s="76"/>
      <c r="GR807" s="76"/>
      <c r="GS807" s="76"/>
      <c r="GT807" s="76"/>
      <c r="GU807" s="76"/>
      <c r="GV807" s="76"/>
      <c r="GW807" s="76"/>
      <c r="GX807" s="76"/>
      <c r="GY807" s="76"/>
      <c r="GZ807" s="76"/>
      <c r="HA807" s="76"/>
      <c r="HB807" s="76"/>
      <c r="HC807" s="76"/>
      <c r="HD807" s="76"/>
      <c r="HE807" s="76"/>
      <c r="HF807" s="76"/>
      <c r="HG807" s="76"/>
      <c r="HH807" s="76"/>
      <c r="HI807" s="76"/>
      <c r="HJ807" s="76"/>
      <c r="HK807" s="76"/>
      <c r="HL807" s="76"/>
      <c r="HM807" s="76"/>
      <c r="HN807" s="76"/>
      <c r="HO807" s="76"/>
      <c r="HP807" s="76"/>
      <c r="HQ807" s="76"/>
      <c r="HR807" s="76"/>
      <c r="HS807" s="76"/>
      <c r="HT807" s="76"/>
      <c r="HU807" s="76"/>
      <c r="HV807" s="76"/>
      <c r="HW807" s="76"/>
      <c r="HX807" s="76"/>
      <c r="HY807" s="76"/>
      <c r="HZ807" s="76"/>
      <c r="IA807" s="76"/>
      <c r="IB807" s="76"/>
      <c r="IC807" s="76"/>
      <c r="ID807" s="76"/>
      <c r="IE807" s="76"/>
      <c r="IF807" s="76"/>
      <c r="IG807" s="76"/>
      <c r="IH807" s="76"/>
      <c r="II807" s="76"/>
      <c r="IJ807" s="76"/>
      <c r="IK807" s="76"/>
    </row>
    <row r="808" spans="1:245" s="125" customForma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S808" s="19"/>
      <c r="AT808" s="19"/>
      <c r="AU808" s="19"/>
      <c r="AV808" s="19"/>
      <c r="AW808" s="19"/>
      <c r="AX808" s="19"/>
      <c r="AY808" s="19"/>
      <c r="AZ808" s="19"/>
      <c r="BA808" s="19"/>
      <c r="BB808" s="19"/>
      <c r="BC808" s="19"/>
      <c r="BG808" s="12"/>
      <c r="BH808" s="12"/>
      <c r="BI808" s="12"/>
      <c r="BJ808" s="12"/>
      <c r="BK808" s="12"/>
      <c r="BL808" s="12"/>
      <c r="BM808" s="12"/>
      <c r="BN808" s="12"/>
      <c r="BO808" s="12"/>
      <c r="BP808" s="12"/>
      <c r="BQ808" s="12"/>
      <c r="BR808" s="12"/>
      <c r="BS808" s="12"/>
      <c r="BV808" s="76"/>
      <c r="BW808" s="76"/>
      <c r="BX808" s="76"/>
      <c r="BY808" s="76"/>
      <c r="BZ808" s="76"/>
      <c r="CA808" s="76"/>
      <c r="CB808" s="76"/>
      <c r="CC808" s="76"/>
      <c r="CD808" s="76"/>
      <c r="CE808" s="76"/>
      <c r="CF808" s="76"/>
      <c r="CG808" s="76"/>
      <c r="CH808" s="76"/>
      <c r="CI808" s="76"/>
      <c r="CJ808" s="76"/>
      <c r="CK808" s="76"/>
      <c r="CL808" s="76"/>
      <c r="CM808" s="76"/>
      <c r="CN808" s="76"/>
      <c r="CO808" s="76"/>
      <c r="CP808" s="76"/>
      <c r="CQ808" s="76"/>
      <c r="CR808" s="76"/>
      <c r="CS808" s="76"/>
      <c r="CT808" s="76"/>
      <c r="CU808" s="76"/>
      <c r="CV808" s="76"/>
      <c r="CW808" s="76"/>
      <c r="CX808" s="76"/>
      <c r="CY808" s="76"/>
      <c r="CZ808" s="76"/>
      <c r="DA808" s="76"/>
      <c r="DB808" s="76"/>
      <c r="DC808" s="76"/>
      <c r="DD808" s="76"/>
      <c r="DE808" s="76"/>
      <c r="DF808" s="76"/>
      <c r="DG808" s="76"/>
      <c r="DH808" s="76"/>
      <c r="DI808" s="76"/>
      <c r="DJ808" s="76"/>
      <c r="DK808" s="76"/>
      <c r="DL808" s="76"/>
      <c r="DM808" s="76"/>
      <c r="DN808" s="76"/>
      <c r="DO808" s="76"/>
      <c r="DP808" s="76"/>
      <c r="DQ808" s="76"/>
      <c r="DR808" s="76"/>
      <c r="DS808" s="76"/>
      <c r="DT808" s="76"/>
      <c r="DU808" s="76"/>
      <c r="DV808" s="76"/>
      <c r="DW808" s="76"/>
      <c r="DX808" s="76"/>
      <c r="DY808" s="76"/>
      <c r="DZ808" s="76"/>
      <c r="EA808" s="76"/>
      <c r="EB808" s="76"/>
      <c r="EC808" s="76"/>
      <c r="ED808" s="76"/>
      <c r="EE808" s="76"/>
      <c r="EF808" s="76"/>
      <c r="EG808" s="76"/>
      <c r="EH808" s="76"/>
      <c r="EI808" s="76"/>
      <c r="EJ808" s="76"/>
      <c r="EK808" s="76"/>
      <c r="EL808" s="76"/>
      <c r="EM808" s="76"/>
      <c r="EN808" s="76"/>
      <c r="EO808" s="76"/>
      <c r="EP808" s="76"/>
      <c r="EQ808" s="76"/>
      <c r="ER808" s="76"/>
      <c r="ES808" s="76"/>
      <c r="ET808" s="76"/>
      <c r="EU808" s="76"/>
      <c r="EV808" s="76"/>
      <c r="EW808" s="76"/>
      <c r="EX808" s="76"/>
      <c r="EY808" s="76"/>
      <c r="EZ808" s="76"/>
      <c r="FA808" s="76"/>
      <c r="FB808" s="76"/>
      <c r="FC808" s="76"/>
      <c r="FD808" s="76"/>
      <c r="FE808" s="76"/>
      <c r="FF808" s="76"/>
      <c r="FG808" s="76"/>
      <c r="FH808" s="76"/>
      <c r="FI808" s="76"/>
      <c r="FJ808" s="76"/>
      <c r="FK808" s="76"/>
      <c r="FL808" s="76"/>
      <c r="FM808" s="76"/>
      <c r="FN808" s="76"/>
      <c r="FO808" s="76"/>
      <c r="FP808" s="76"/>
      <c r="FQ808" s="76"/>
      <c r="FR808" s="76"/>
      <c r="FS808" s="76"/>
      <c r="FT808" s="76"/>
      <c r="FU808" s="76"/>
      <c r="FV808" s="76"/>
      <c r="FW808" s="76"/>
      <c r="FX808" s="76"/>
      <c r="FY808" s="76"/>
      <c r="FZ808" s="76"/>
      <c r="GA808" s="76"/>
      <c r="GB808" s="76"/>
      <c r="GC808" s="76"/>
      <c r="GD808" s="76"/>
      <c r="GE808" s="76"/>
      <c r="GF808" s="76"/>
      <c r="GG808" s="76"/>
      <c r="GH808" s="76"/>
      <c r="GI808" s="76"/>
      <c r="GJ808" s="76"/>
      <c r="GK808" s="76"/>
      <c r="GL808" s="76"/>
      <c r="GM808" s="76"/>
      <c r="GN808" s="76"/>
      <c r="GO808" s="76"/>
      <c r="GP808" s="76"/>
      <c r="GQ808" s="76"/>
      <c r="GR808" s="76"/>
      <c r="GS808" s="76"/>
      <c r="GT808" s="76"/>
      <c r="GU808" s="76"/>
      <c r="GV808" s="76"/>
      <c r="GW808" s="76"/>
      <c r="GX808" s="76"/>
      <c r="GY808" s="76"/>
      <c r="GZ808" s="76"/>
      <c r="HA808" s="76"/>
      <c r="HB808" s="76"/>
      <c r="HC808" s="76"/>
      <c r="HD808" s="76"/>
      <c r="HE808" s="76"/>
      <c r="HF808" s="76"/>
      <c r="HG808" s="76"/>
      <c r="HH808" s="76"/>
      <c r="HI808" s="76"/>
      <c r="HJ808" s="76"/>
      <c r="HK808" s="76"/>
      <c r="HL808" s="76"/>
      <c r="HM808" s="76"/>
      <c r="HN808" s="76"/>
      <c r="HO808" s="76"/>
      <c r="HP808" s="76"/>
      <c r="HQ808" s="76"/>
      <c r="HR808" s="76"/>
      <c r="HS808" s="76"/>
      <c r="HT808" s="76"/>
      <c r="HU808" s="76"/>
      <c r="HV808" s="76"/>
      <c r="HW808" s="76"/>
      <c r="HX808" s="76"/>
      <c r="HY808" s="76"/>
      <c r="HZ808" s="76"/>
      <c r="IA808" s="76"/>
      <c r="IB808" s="76"/>
      <c r="IC808" s="76"/>
      <c r="ID808" s="76"/>
      <c r="IE808" s="76"/>
      <c r="IF808" s="76"/>
      <c r="IG808" s="76"/>
      <c r="IH808" s="76"/>
      <c r="II808" s="76"/>
      <c r="IJ808" s="76"/>
      <c r="IK808" s="76"/>
    </row>
    <row r="809" spans="1:245" s="125" customForma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S809" s="19"/>
      <c r="AT809" s="19"/>
      <c r="AU809" s="19"/>
      <c r="AV809" s="19"/>
      <c r="AW809" s="19"/>
      <c r="AX809" s="19"/>
      <c r="AY809" s="19"/>
      <c r="AZ809" s="19"/>
      <c r="BA809" s="19"/>
      <c r="BB809" s="19"/>
      <c r="BC809" s="19"/>
      <c r="BG809" s="12"/>
      <c r="BH809" s="12"/>
      <c r="BI809" s="12"/>
      <c r="BJ809" s="12"/>
      <c r="BK809" s="12"/>
      <c r="BL809" s="12"/>
      <c r="BM809" s="12"/>
      <c r="BN809" s="12"/>
      <c r="BO809" s="12"/>
      <c r="BP809" s="12"/>
      <c r="BQ809" s="12"/>
      <c r="BR809" s="12"/>
      <c r="BS809" s="12"/>
      <c r="BV809" s="76"/>
      <c r="BW809" s="76"/>
      <c r="BX809" s="76"/>
      <c r="BY809" s="76"/>
      <c r="BZ809" s="76"/>
      <c r="CA809" s="76"/>
      <c r="CB809" s="76"/>
      <c r="CC809" s="76"/>
      <c r="CD809" s="76"/>
      <c r="CE809" s="76"/>
      <c r="CF809" s="76"/>
      <c r="CG809" s="76"/>
      <c r="CH809" s="76"/>
      <c r="CI809" s="76"/>
      <c r="CJ809" s="76"/>
      <c r="CK809" s="76"/>
      <c r="CL809" s="76"/>
      <c r="CM809" s="76"/>
      <c r="CN809" s="76"/>
      <c r="CO809" s="76"/>
      <c r="CP809" s="76"/>
      <c r="CQ809" s="76"/>
      <c r="CR809" s="76"/>
      <c r="CS809" s="76"/>
      <c r="CT809" s="76"/>
      <c r="CU809" s="76"/>
      <c r="CV809" s="76"/>
      <c r="CW809" s="76"/>
      <c r="CX809" s="76"/>
      <c r="CY809" s="76"/>
      <c r="CZ809" s="76"/>
      <c r="DA809" s="76"/>
      <c r="DB809" s="76"/>
      <c r="DC809" s="76"/>
      <c r="DD809" s="76"/>
      <c r="DE809" s="76"/>
      <c r="DF809" s="76"/>
      <c r="DG809" s="76"/>
      <c r="DH809" s="76"/>
      <c r="DI809" s="76"/>
      <c r="DJ809" s="76"/>
      <c r="DK809" s="76"/>
      <c r="DL809" s="76"/>
      <c r="DM809" s="76"/>
      <c r="DN809" s="76"/>
      <c r="DO809" s="76"/>
      <c r="DP809" s="76"/>
      <c r="DQ809" s="76"/>
      <c r="DR809" s="76"/>
      <c r="DS809" s="76"/>
      <c r="DT809" s="76"/>
      <c r="DU809" s="76"/>
      <c r="DV809" s="76"/>
      <c r="DW809" s="76"/>
      <c r="DX809" s="76"/>
      <c r="DY809" s="76"/>
      <c r="DZ809" s="76"/>
      <c r="EA809" s="76"/>
      <c r="EB809" s="76"/>
      <c r="EC809" s="76"/>
      <c r="ED809" s="76"/>
      <c r="EE809" s="76"/>
      <c r="EF809" s="76"/>
      <c r="EG809" s="76"/>
      <c r="EH809" s="76"/>
      <c r="EI809" s="76"/>
      <c r="EJ809" s="76"/>
      <c r="EK809" s="76"/>
      <c r="EL809" s="76"/>
      <c r="EM809" s="76"/>
      <c r="EN809" s="76"/>
      <c r="EO809" s="76"/>
      <c r="EP809" s="76"/>
      <c r="EQ809" s="76"/>
      <c r="ER809" s="76"/>
      <c r="ES809" s="76"/>
      <c r="ET809" s="76"/>
      <c r="EU809" s="76"/>
      <c r="EV809" s="76"/>
      <c r="EW809" s="76"/>
      <c r="EX809" s="76"/>
      <c r="EY809" s="76"/>
      <c r="EZ809" s="76"/>
      <c r="FA809" s="76"/>
      <c r="FB809" s="76"/>
      <c r="FC809" s="76"/>
      <c r="FD809" s="76"/>
      <c r="FE809" s="76"/>
      <c r="FF809" s="76"/>
      <c r="FG809" s="76"/>
      <c r="FH809" s="76"/>
      <c r="FI809" s="76"/>
      <c r="FJ809" s="76"/>
      <c r="FK809" s="76"/>
      <c r="FL809" s="76"/>
      <c r="FM809" s="76"/>
      <c r="FN809" s="76"/>
      <c r="FO809" s="76"/>
      <c r="FP809" s="76"/>
      <c r="FQ809" s="76"/>
      <c r="FR809" s="76"/>
      <c r="FS809" s="76"/>
      <c r="FT809" s="76"/>
      <c r="FU809" s="76"/>
      <c r="FV809" s="76"/>
      <c r="FW809" s="76"/>
      <c r="FX809" s="76"/>
      <c r="FY809" s="76"/>
      <c r="FZ809" s="76"/>
      <c r="GA809" s="76"/>
      <c r="GB809" s="76"/>
      <c r="GC809" s="76"/>
      <c r="GD809" s="76"/>
      <c r="GE809" s="76"/>
      <c r="GF809" s="76"/>
      <c r="GG809" s="76"/>
      <c r="GH809" s="76"/>
      <c r="GI809" s="76"/>
      <c r="GJ809" s="76"/>
      <c r="GK809" s="76"/>
      <c r="GL809" s="76"/>
      <c r="GM809" s="76"/>
      <c r="GN809" s="76"/>
      <c r="GO809" s="76"/>
      <c r="GP809" s="76"/>
      <c r="GQ809" s="76"/>
      <c r="GR809" s="76"/>
      <c r="GS809" s="76"/>
      <c r="GT809" s="76"/>
      <c r="GU809" s="76"/>
      <c r="GV809" s="76"/>
      <c r="GW809" s="76"/>
      <c r="GX809" s="76"/>
      <c r="GY809" s="76"/>
      <c r="GZ809" s="76"/>
      <c r="HA809" s="76"/>
      <c r="HB809" s="76"/>
      <c r="HC809" s="76"/>
      <c r="HD809" s="76"/>
      <c r="HE809" s="76"/>
      <c r="HF809" s="76"/>
      <c r="HG809" s="76"/>
      <c r="HH809" s="76"/>
      <c r="HI809" s="76"/>
      <c r="HJ809" s="76"/>
      <c r="HK809" s="76"/>
      <c r="HL809" s="76"/>
      <c r="HM809" s="76"/>
      <c r="HN809" s="76"/>
      <c r="HO809" s="76"/>
      <c r="HP809" s="76"/>
      <c r="HQ809" s="76"/>
      <c r="HR809" s="76"/>
      <c r="HS809" s="76"/>
      <c r="HT809" s="76"/>
      <c r="HU809" s="76"/>
      <c r="HV809" s="76"/>
      <c r="HW809" s="76"/>
      <c r="HX809" s="76"/>
      <c r="HY809" s="76"/>
      <c r="HZ809" s="76"/>
      <c r="IA809" s="76"/>
      <c r="IB809" s="76"/>
      <c r="IC809" s="76"/>
      <c r="ID809" s="76"/>
      <c r="IE809" s="76"/>
      <c r="IF809" s="76"/>
      <c r="IG809" s="76"/>
      <c r="IH809" s="76"/>
      <c r="II809" s="76"/>
      <c r="IJ809" s="76"/>
      <c r="IK809" s="76"/>
    </row>
    <row r="810" spans="1:245" s="125" customForma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248"/>
      <c r="AB810" s="19"/>
      <c r="AC810" s="118"/>
      <c r="AD810" s="118"/>
      <c r="AE810" s="118"/>
      <c r="AF810" s="118"/>
      <c r="AG810" s="118"/>
      <c r="AH810" s="118"/>
      <c r="AI810" s="118"/>
      <c r="AJ810" s="118"/>
      <c r="AK810" s="118"/>
      <c r="AL810" s="118"/>
      <c r="AM810" s="118"/>
      <c r="AN810" s="118"/>
      <c r="AO810" s="118"/>
      <c r="AP810" s="118"/>
      <c r="AQ810" s="118"/>
      <c r="AR810" s="118"/>
      <c r="AS810" s="19"/>
      <c r="AT810" s="19"/>
      <c r="AU810" s="19"/>
      <c r="AV810" s="19"/>
      <c r="AW810" s="19"/>
      <c r="AX810" s="19"/>
      <c r="AY810" s="19"/>
      <c r="AZ810" s="19"/>
      <c r="BA810" s="19"/>
      <c r="BB810" s="19"/>
      <c r="BC810" s="19"/>
      <c r="BG810" s="12"/>
      <c r="BH810" s="12"/>
      <c r="BI810" s="12"/>
      <c r="BJ810" s="12"/>
      <c r="BK810" s="12"/>
      <c r="BL810" s="12"/>
      <c r="BM810" s="12"/>
      <c r="BN810" s="12"/>
      <c r="BO810" s="12"/>
      <c r="BP810" s="12"/>
      <c r="BQ810" s="12"/>
      <c r="BR810" s="12"/>
      <c r="BS810" s="12"/>
      <c r="BV810" s="76"/>
      <c r="BW810" s="76"/>
      <c r="BX810" s="76"/>
      <c r="BY810" s="76"/>
      <c r="BZ810" s="76"/>
      <c r="CA810" s="76"/>
      <c r="CB810" s="76"/>
      <c r="CC810" s="76"/>
      <c r="CD810" s="76"/>
      <c r="CE810" s="76"/>
      <c r="CF810" s="76"/>
      <c r="CG810" s="76"/>
      <c r="CH810" s="76"/>
      <c r="CI810" s="76"/>
      <c r="CJ810" s="76"/>
      <c r="CK810" s="76"/>
      <c r="CL810" s="76"/>
      <c r="CM810" s="76"/>
      <c r="CN810" s="76"/>
      <c r="CO810" s="76"/>
      <c r="CP810" s="76"/>
      <c r="CQ810" s="76"/>
      <c r="CR810" s="76"/>
      <c r="CS810" s="76"/>
      <c r="CT810" s="76"/>
      <c r="CU810" s="76"/>
      <c r="CV810" s="76"/>
      <c r="CW810" s="76"/>
      <c r="CX810" s="76"/>
      <c r="CY810" s="76"/>
      <c r="CZ810" s="76"/>
      <c r="DA810" s="76"/>
      <c r="DB810" s="76"/>
      <c r="DC810" s="76"/>
      <c r="DD810" s="76"/>
      <c r="DE810" s="76"/>
      <c r="DF810" s="76"/>
      <c r="DG810" s="76"/>
      <c r="DH810" s="76"/>
      <c r="DI810" s="76"/>
      <c r="DJ810" s="76"/>
      <c r="DK810" s="76"/>
      <c r="DL810" s="76"/>
      <c r="DM810" s="76"/>
      <c r="DN810" s="76"/>
      <c r="DO810" s="76"/>
      <c r="DP810" s="76"/>
      <c r="DQ810" s="76"/>
      <c r="DR810" s="76"/>
      <c r="DS810" s="76"/>
      <c r="DT810" s="76"/>
      <c r="DU810" s="76"/>
      <c r="DV810" s="76"/>
      <c r="DW810" s="76"/>
      <c r="DX810" s="76"/>
      <c r="DY810" s="76"/>
      <c r="DZ810" s="76"/>
      <c r="EA810" s="76"/>
      <c r="EB810" s="76"/>
      <c r="EC810" s="76"/>
      <c r="ED810" s="76"/>
      <c r="EE810" s="76"/>
      <c r="EF810" s="76"/>
      <c r="EG810" s="76"/>
      <c r="EH810" s="76"/>
      <c r="EI810" s="76"/>
      <c r="EJ810" s="76"/>
      <c r="EK810" s="76"/>
      <c r="EL810" s="76"/>
      <c r="EM810" s="76"/>
      <c r="EN810" s="76"/>
      <c r="EO810" s="76"/>
      <c r="EP810" s="76"/>
      <c r="EQ810" s="76"/>
      <c r="ER810" s="76"/>
      <c r="ES810" s="76"/>
      <c r="ET810" s="76"/>
      <c r="EU810" s="76"/>
      <c r="EV810" s="76"/>
      <c r="EW810" s="76"/>
      <c r="EX810" s="76"/>
      <c r="EY810" s="76"/>
      <c r="EZ810" s="76"/>
      <c r="FA810" s="76"/>
      <c r="FB810" s="76"/>
      <c r="FC810" s="76"/>
      <c r="FD810" s="76"/>
      <c r="FE810" s="76"/>
      <c r="FF810" s="76"/>
      <c r="FG810" s="76"/>
      <c r="FH810" s="76"/>
      <c r="FI810" s="76"/>
      <c r="FJ810" s="76"/>
      <c r="FK810" s="76"/>
      <c r="FL810" s="76"/>
      <c r="FM810" s="76"/>
      <c r="FN810" s="76"/>
      <c r="FO810" s="76"/>
      <c r="FP810" s="76"/>
      <c r="FQ810" s="76"/>
      <c r="FR810" s="76"/>
      <c r="FS810" s="76"/>
      <c r="FT810" s="76"/>
      <c r="FU810" s="76"/>
      <c r="FV810" s="76"/>
      <c r="FW810" s="76"/>
      <c r="FX810" s="76"/>
      <c r="FY810" s="76"/>
      <c r="FZ810" s="76"/>
      <c r="GA810" s="76"/>
      <c r="GB810" s="76"/>
      <c r="GC810" s="76"/>
      <c r="GD810" s="76"/>
      <c r="GE810" s="76"/>
      <c r="GF810" s="76"/>
      <c r="GG810" s="76"/>
      <c r="GH810" s="76"/>
      <c r="GI810" s="76"/>
      <c r="GJ810" s="76"/>
      <c r="GK810" s="76"/>
      <c r="GL810" s="76"/>
      <c r="GM810" s="76"/>
      <c r="GN810" s="76"/>
      <c r="GO810" s="76"/>
      <c r="GP810" s="76"/>
      <c r="GQ810" s="76"/>
      <c r="GR810" s="76"/>
      <c r="GS810" s="76"/>
      <c r="GT810" s="76"/>
      <c r="GU810" s="76"/>
      <c r="GV810" s="76"/>
      <c r="GW810" s="76"/>
      <c r="GX810" s="76"/>
      <c r="GY810" s="76"/>
      <c r="GZ810" s="76"/>
      <c r="HA810" s="76"/>
      <c r="HB810" s="76"/>
      <c r="HC810" s="76"/>
      <c r="HD810" s="76"/>
      <c r="HE810" s="76"/>
      <c r="HF810" s="76"/>
      <c r="HG810" s="76"/>
      <c r="HH810" s="76"/>
      <c r="HI810" s="76"/>
      <c r="HJ810" s="76"/>
      <c r="HK810" s="76"/>
      <c r="HL810" s="76"/>
      <c r="HM810" s="76"/>
      <c r="HN810" s="76"/>
      <c r="HO810" s="76"/>
      <c r="HP810" s="76"/>
      <c r="HQ810" s="76"/>
      <c r="HR810" s="76"/>
      <c r="HS810" s="76"/>
      <c r="HT810" s="76"/>
      <c r="HU810" s="76"/>
      <c r="HV810" s="76"/>
      <c r="HW810" s="76"/>
      <c r="HX810" s="76"/>
      <c r="HY810" s="76"/>
      <c r="HZ810" s="76"/>
      <c r="IA810" s="76"/>
      <c r="IB810" s="76"/>
      <c r="IC810" s="76"/>
      <c r="ID810" s="76"/>
      <c r="IE810" s="76"/>
      <c r="IF810" s="76"/>
      <c r="IG810" s="76"/>
      <c r="IH810" s="76"/>
      <c r="II810" s="76"/>
      <c r="IJ810" s="76"/>
      <c r="IK810" s="76"/>
    </row>
    <row r="811" spans="1:245" s="125" customForma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339"/>
      <c r="AB811" s="19"/>
      <c r="AC811" s="599" t="s">
        <v>109</v>
      </c>
      <c r="AD811" s="599"/>
      <c r="AE811" s="118"/>
      <c r="AF811" s="118"/>
      <c r="AG811" s="118"/>
      <c r="AH811" s="118"/>
      <c r="AI811" s="118"/>
      <c r="AJ811" s="118"/>
      <c r="AK811" s="118"/>
      <c r="AL811" s="118"/>
      <c r="AM811" s="118"/>
      <c r="AN811" s="118"/>
      <c r="AO811" s="118"/>
      <c r="AP811" s="118"/>
      <c r="AQ811" s="118"/>
      <c r="AR811" s="118"/>
      <c r="AS811" s="19"/>
      <c r="AT811" s="19"/>
      <c r="AU811" s="19"/>
      <c r="AV811" s="19"/>
      <c r="AW811" s="19"/>
      <c r="AX811" s="19"/>
      <c r="AY811" s="19"/>
      <c r="AZ811" s="19"/>
      <c r="BA811" s="19"/>
      <c r="BB811" s="19"/>
      <c r="BC811" s="19"/>
      <c r="BG811" s="12"/>
      <c r="BH811" s="12"/>
      <c r="BI811" s="12"/>
      <c r="BJ811" s="12"/>
      <c r="BK811" s="12"/>
      <c r="BL811" s="12"/>
      <c r="BM811" s="12"/>
      <c r="BN811" s="12"/>
      <c r="BO811" s="12"/>
      <c r="BP811" s="12"/>
      <c r="BQ811" s="12"/>
      <c r="BR811" s="12"/>
      <c r="BS811" s="12"/>
      <c r="BV811" s="76"/>
      <c r="BW811" s="76"/>
      <c r="BX811" s="76"/>
      <c r="BY811" s="76"/>
      <c r="BZ811" s="76"/>
      <c r="CA811" s="76"/>
      <c r="CB811" s="76"/>
      <c r="CC811" s="76"/>
      <c r="CD811" s="76"/>
      <c r="CE811" s="76"/>
      <c r="CF811" s="76"/>
      <c r="CG811" s="76"/>
      <c r="CH811" s="76"/>
      <c r="CI811" s="76"/>
      <c r="CJ811" s="76"/>
      <c r="CK811" s="76"/>
      <c r="CL811" s="76"/>
      <c r="CM811" s="76"/>
      <c r="CN811" s="76"/>
      <c r="CO811" s="76"/>
      <c r="CP811" s="76"/>
      <c r="CQ811" s="76"/>
      <c r="CR811" s="76"/>
      <c r="CS811" s="76"/>
      <c r="CT811" s="76"/>
      <c r="CU811" s="76"/>
      <c r="CV811" s="76"/>
      <c r="CW811" s="76"/>
      <c r="CX811" s="76"/>
      <c r="CY811" s="76"/>
      <c r="CZ811" s="76"/>
      <c r="DA811" s="76"/>
      <c r="DB811" s="76"/>
      <c r="DC811" s="76"/>
      <c r="DD811" s="76"/>
      <c r="DE811" s="76"/>
      <c r="DF811" s="76"/>
      <c r="DG811" s="76"/>
      <c r="DH811" s="76"/>
      <c r="DI811" s="76"/>
      <c r="DJ811" s="76"/>
      <c r="DK811" s="76"/>
      <c r="DL811" s="76"/>
      <c r="DM811" s="76"/>
      <c r="DN811" s="76"/>
      <c r="DO811" s="76"/>
      <c r="DP811" s="76"/>
      <c r="DQ811" s="76"/>
      <c r="DR811" s="76"/>
      <c r="DS811" s="76"/>
      <c r="DT811" s="76"/>
      <c r="DU811" s="76"/>
      <c r="DV811" s="76"/>
      <c r="DW811" s="76"/>
      <c r="DX811" s="76"/>
      <c r="DY811" s="76"/>
      <c r="DZ811" s="76"/>
      <c r="EA811" s="76"/>
      <c r="EB811" s="76"/>
      <c r="EC811" s="76"/>
      <c r="ED811" s="76"/>
      <c r="EE811" s="76"/>
      <c r="EF811" s="76"/>
      <c r="EG811" s="76"/>
      <c r="EH811" s="76"/>
      <c r="EI811" s="76"/>
      <c r="EJ811" s="76"/>
      <c r="EK811" s="76"/>
      <c r="EL811" s="76"/>
      <c r="EM811" s="76"/>
      <c r="EN811" s="76"/>
      <c r="EO811" s="76"/>
      <c r="EP811" s="76"/>
      <c r="EQ811" s="76"/>
      <c r="ER811" s="76"/>
      <c r="ES811" s="76"/>
      <c r="ET811" s="76"/>
      <c r="EU811" s="76"/>
      <c r="EV811" s="76"/>
      <c r="EW811" s="76"/>
      <c r="EX811" s="76"/>
      <c r="EY811" s="76"/>
      <c r="EZ811" s="76"/>
      <c r="FA811" s="76"/>
      <c r="FB811" s="76"/>
      <c r="FC811" s="76"/>
      <c r="FD811" s="76"/>
      <c r="FE811" s="76"/>
      <c r="FF811" s="76"/>
      <c r="FG811" s="76"/>
      <c r="FH811" s="76"/>
      <c r="FI811" s="76"/>
      <c r="FJ811" s="76"/>
      <c r="FK811" s="76"/>
      <c r="FL811" s="76"/>
      <c r="FM811" s="76"/>
      <c r="FN811" s="76"/>
      <c r="FO811" s="76"/>
      <c r="FP811" s="76"/>
      <c r="FQ811" s="76"/>
      <c r="FR811" s="76"/>
      <c r="FS811" s="76"/>
      <c r="FT811" s="76"/>
      <c r="FU811" s="76"/>
      <c r="FV811" s="76"/>
      <c r="FW811" s="76"/>
      <c r="FX811" s="76"/>
      <c r="FY811" s="76"/>
      <c r="FZ811" s="76"/>
      <c r="GA811" s="76"/>
      <c r="GB811" s="76"/>
      <c r="GC811" s="76"/>
      <c r="GD811" s="76"/>
      <c r="GE811" s="76"/>
      <c r="GF811" s="76"/>
      <c r="GG811" s="76"/>
      <c r="GH811" s="76"/>
      <c r="GI811" s="76"/>
      <c r="GJ811" s="76"/>
      <c r="GK811" s="76"/>
      <c r="GL811" s="76"/>
      <c r="GM811" s="76"/>
      <c r="GN811" s="76"/>
      <c r="GO811" s="76"/>
      <c r="GP811" s="76"/>
      <c r="GQ811" s="76"/>
      <c r="GR811" s="76"/>
      <c r="GS811" s="76"/>
      <c r="GT811" s="76"/>
      <c r="GU811" s="76"/>
      <c r="GV811" s="76"/>
      <c r="GW811" s="76"/>
      <c r="GX811" s="76"/>
      <c r="GY811" s="76"/>
      <c r="GZ811" s="76"/>
      <c r="HA811" s="76"/>
      <c r="HB811" s="76"/>
      <c r="HC811" s="76"/>
      <c r="HD811" s="76"/>
      <c r="HE811" s="76"/>
      <c r="HF811" s="76"/>
      <c r="HG811" s="76"/>
      <c r="HH811" s="76"/>
      <c r="HI811" s="76"/>
      <c r="HJ811" s="76"/>
      <c r="HK811" s="76"/>
      <c r="HL811" s="76"/>
      <c r="HM811" s="76"/>
      <c r="HN811" s="76"/>
      <c r="HO811" s="76"/>
      <c r="HP811" s="76"/>
      <c r="HQ811" s="76"/>
      <c r="HR811" s="76"/>
      <c r="HS811" s="76"/>
      <c r="HT811" s="76"/>
      <c r="HU811" s="76"/>
      <c r="HV811" s="76"/>
      <c r="HW811" s="76"/>
      <c r="HX811" s="76"/>
      <c r="HY811" s="76"/>
      <c r="HZ811" s="76"/>
      <c r="IA811" s="76"/>
      <c r="IB811" s="76"/>
      <c r="IC811" s="76"/>
      <c r="ID811" s="76"/>
      <c r="IE811" s="76"/>
      <c r="IF811" s="76"/>
      <c r="IG811" s="76"/>
      <c r="IH811" s="76"/>
      <c r="II811" s="76"/>
      <c r="IJ811" s="76"/>
      <c r="IK811" s="76"/>
    </row>
    <row r="812" spans="1:245" s="125" customForma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214"/>
      <c r="AB812" s="19"/>
      <c r="AC812" s="118"/>
      <c r="AD812" s="118"/>
      <c r="AE812" s="118"/>
      <c r="AF812" s="118"/>
      <c r="AG812" s="118"/>
      <c r="AH812" s="118"/>
      <c r="AI812" s="118"/>
      <c r="AJ812" s="118"/>
      <c r="AK812" s="118"/>
      <c r="AL812" s="118"/>
      <c r="AM812" s="118"/>
      <c r="AN812" s="118"/>
      <c r="AO812" s="118"/>
      <c r="AP812" s="118"/>
      <c r="AQ812" s="118"/>
      <c r="AR812" s="118"/>
      <c r="AS812" s="19"/>
      <c r="AT812" s="19"/>
      <c r="AU812" s="19"/>
      <c r="AV812" s="19"/>
      <c r="AW812" s="19"/>
      <c r="AX812" s="19"/>
      <c r="AY812" s="19"/>
      <c r="AZ812" s="19"/>
      <c r="BA812" s="19"/>
      <c r="BB812" s="19"/>
      <c r="BC812" s="19"/>
      <c r="BG812" s="12"/>
      <c r="BH812" s="12"/>
      <c r="BI812" s="12"/>
      <c r="BJ812" s="12"/>
      <c r="BK812" s="12"/>
      <c r="BL812" s="12"/>
      <c r="BM812" s="12"/>
      <c r="BN812" s="12"/>
      <c r="BO812" s="12"/>
      <c r="BP812" s="12"/>
      <c r="BQ812" s="12"/>
      <c r="BR812" s="12"/>
      <c r="BS812" s="12"/>
      <c r="BV812" s="76"/>
      <c r="BW812" s="76"/>
      <c r="BX812" s="76"/>
      <c r="BY812" s="76"/>
      <c r="BZ812" s="76"/>
      <c r="CA812" s="76"/>
      <c r="CB812" s="76"/>
      <c r="CC812" s="76"/>
      <c r="CD812" s="76"/>
      <c r="CE812" s="76"/>
      <c r="CF812" s="76"/>
      <c r="CG812" s="76"/>
      <c r="CH812" s="76"/>
      <c r="CI812" s="76"/>
      <c r="CJ812" s="76"/>
      <c r="CK812" s="76"/>
      <c r="CL812" s="76"/>
      <c r="CM812" s="76"/>
      <c r="CN812" s="76"/>
      <c r="CO812" s="76"/>
      <c r="CP812" s="76"/>
      <c r="CQ812" s="76"/>
      <c r="CR812" s="76"/>
      <c r="CS812" s="76"/>
      <c r="CT812" s="76"/>
      <c r="CU812" s="76"/>
      <c r="CV812" s="76"/>
      <c r="CW812" s="76"/>
      <c r="CX812" s="76"/>
      <c r="CY812" s="76"/>
      <c r="CZ812" s="76"/>
      <c r="DA812" s="76"/>
      <c r="DB812" s="76"/>
      <c r="DC812" s="76"/>
      <c r="DD812" s="76"/>
      <c r="DE812" s="76"/>
      <c r="DF812" s="76"/>
      <c r="DG812" s="76"/>
      <c r="DH812" s="76"/>
      <c r="DI812" s="76"/>
      <c r="DJ812" s="76"/>
      <c r="DK812" s="76"/>
      <c r="DL812" s="76"/>
      <c r="DM812" s="76"/>
      <c r="DN812" s="76"/>
      <c r="DO812" s="76"/>
      <c r="DP812" s="76"/>
      <c r="DQ812" s="76"/>
      <c r="DR812" s="76"/>
      <c r="DS812" s="76"/>
      <c r="DT812" s="76"/>
      <c r="DU812" s="76"/>
      <c r="DV812" s="76"/>
      <c r="DW812" s="76"/>
      <c r="DX812" s="76"/>
      <c r="DY812" s="76"/>
      <c r="DZ812" s="76"/>
      <c r="EA812" s="76"/>
      <c r="EB812" s="76"/>
      <c r="EC812" s="76"/>
      <c r="ED812" s="76"/>
      <c r="EE812" s="76"/>
      <c r="EF812" s="76"/>
      <c r="EG812" s="76"/>
      <c r="EH812" s="76"/>
      <c r="EI812" s="76"/>
      <c r="EJ812" s="76"/>
      <c r="EK812" s="76"/>
      <c r="EL812" s="76"/>
      <c r="EM812" s="76"/>
      <c r="EN812" s="76"/>
      <c r="EO812" s="76"/>
      <c r="EP812" s="76"/>
      <c r="EQ812" s="76"/>
      <c r="ER812" s="76"/>
      <c r="ES812" s="76"/>
      <c r="ET812" s="76"/>
      <c r="EU812" s="76"/>
      <c r="EV812" s="76"/>
      <c r="EW812" s="76"/>
      <c r="EX812" s="76"/>
      <c r="EY812" s="76"/>
      <c r="EZ812" s="76"/>
      <c r="FA812" s="76"/>
      <c r="FB812" s="76"/>
      <c r="FC812" s="76"/>
      <c r="FD812" s="76"/>
      <c r="FE812" s="76"/>
      <c r="FF812" s="76"/>
      <c r="FG812" s="76"/>
      <c r="FH812" s="76"/>
      <c r="FI812" s="76"/>
      <c r="FJ812" s="76"/>
      <c r="FK812" s="76"/>
      <c r="FL812" s="76"/>
      <c r="FM812" s="76"/>
      <c r="FN812" s="76"/>
      <c r="FO812" s="76"/>
      <c r="FP812" s="76"/>
      <c r="FQ812" s="76"/>
      <c r="FR812" s="76"/>
      <c r="FS812" s="76"/>
      <c r="FT812" s="76"/>
      <c r="FU812" s="76"/>
      <c r="FV812" s="76"/>
      <c r="FW812" s="76"/>
      <c r="FX812" s="76"/>
      <c r="FY812" s="76"/>
      <c r="FZ812" s="76"/>
      <c r="GA812" s="76"/>
      <c r="GB812" s="76"/>
      <c r="GC812" s="76"/>
      <c r="GD812" s="76"/>
      <c r="GE812" s="76"/>
      <c r="GF812" s="76"/>
      <c r="GG812" s="76"/>
      <c r="GH812" s="76"/>
      <c r="GI812" s="76"/>
      <c r="GJ812" s="76"/>
      <c r="GK812" s="76"/>
      <c r="GL812" s="76"/>
      <c r="GM812" s="76"/>
      <c r="GN812" s="76"/>
      <c r="GO812" s="76"/>
      <c r="GP812" s="76"/>
      <c r="GQ812" s="76"/>
      <c r="GR812" s="76"/>
      <c r="GS812" s="76"/>
      <c r="GT812" s="76"/>
      <c r="GU812" s="76"/>
      <c r="GV812" s="76"/>
      <c r="GW812" s="76"/>
      <c r="GX812" s="76"/>
      <c r="GY812" s="76"/>
      <c r="GZ812" s="76"/>
      <c r="HA812" s="76"/>
      <c r="HB812" s="76"/>
      <c r="HC812" s="76"/>
      <c r="HD812" s="76"/>
      <c r="HE812" s="76"/>
      <c r="HF812" s="76"/>
      <c r="HG812" s="76"/>
      <c r="HH812" s="76"/>
      <c r="HI812" s="76"/>
      <c r="HJ812" s="76"/>
      <c r="HK812" s="76"/>
      <c r="HL812" s="76"/>
      <c r="HM812" s="76"/>
      <c r="HN812" s="76"/>
      <c r="HO812" s="76"/>
      <c r="HP812" s="76"/>
      <c r="HQ812" s="76"/>
      <c r="HR812" s="76"/>
      <c r="HS812" s="76"/>
      <c r="HT812" s="76"/>
      <c r="HU812" s="76"/>
      <c r="HV812" s="76"/>
      <c r="HW812" s="76"/>
      <c r="HX812" s="76"/>
      <c r="HY812" s="76"/>
      <c r="HZ812" s="76"/>
      <c r="IA812" s="76"/>
      <c r="IB812" s="76"/>
      <c r="IC812" s="76"/>
      <c r="ID812" s="76"/>
      <c r="IE812" s="76"/>
      <c r="IF812" s="76"/>
      <c r="IG812" s="76"/>
      <c r="IH812" s="76"/>
      <c r="II812" s="76"/>
      <c r="IJ812" s="76"/>
      <c r="IK812" s="76"/>
    </row>
    <row r="813" spans="1:245" s="125" customForma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18"/>
      <c r="AD813" s="118"/>
      <c r="AE813" s="118"/>
      <c r="AF813" s="118"/>
      <c r="AG813" s="118"/>
      <c r="AH813" s="118"/>
      <c r="AI813" s="118"/>
      <c r="AJ813" s="118"/>
      <c r="AK813" s="118"/>
      <c r="AL813" s="118"/>
      <c r="AM813" s="118"/>
      <c r="AN813" s="118"/>
      <c r="AO813" s="118"/>
      <c r="AP813" s="118"/>
      <c r="AQ813" s="118"/>
      <c r="AR813" s="118"/>
      <c r="AS813" s="19"/>
      <c r="AT813" s="19"/>
      <c r="AU813" s="19"/>
      <c r="AV813" s="19"/>
      <c r="AW813" s="19"/>
      <c r="AX813" s="19"/>
      <c r="AY813" s="19"/>
      <c r="AZ813" s="19"/>
      <c r="BA813" s="19"/>
      <c r="BB813" s="19"/>
      <c r="BC813" s="19"/>
      <c r="BG813" s="12"/>
      <c r="BH813" s="12"/>
      <c r="BI813" s="12"/>
      <c r="BJ813" s="12"/>
      <c r="BK813" s="12"/>
      <c r="BL813" s="12"/>
      <c r="BM813" s="12"/>
      <c r="BN813" s="12"/>
      <c r="BO813" s="12"/>
      <c r="BP813" s="12"/>
      <c r="BQ813" s="12"/>
      <c r="BR813" s="12"/>
      <c r="BS813" s="12"/>
      <c r="BV813" s="76"/>
      <c r="BW813" s="76"/>
      <c r="BX813" s="76"/>
      <c r="BY813" s="76"/>
      <c r="BZ813" s="76"/>
      <c r="CA813" s="76"/>
      <c r="CB813" s="76"/>
      <c r="CC813" s="76"/>
      <c r="CD813" s="76"/>
      <c r="CE813" s="76"/>
      <c r="CF813" s="76"/>
      <c r="CG813" s="76"/>
      <c r="CH813" s="76"/>
      <c r="CI813" s="76"/>
      <c r="CJ813" s="76"/>
      <c r="CK813" s="76"/>
      <c r="CL813" s="76"/>
      <c r="CM813" s="76"/>
      <c r="CN813" s="76"/>
      <c r="CO813" s="76"/>
      <c r="CP813" s="76"/>
      <c r="CQ813" s="76"/>
      <c r="CR813" s="76"/>
      <c r="CS813" s="76"/>
      <c r="CT813" s="76"/>
      <c r="CU813" s="76"/>
      <c r="CV813" s="76"/>
      <c r="CW813" s="76"/>
      <c r="CX813" s="76"/>
      <c r="CY813" s="76"/>
      <c r="CZ813" s="76"/>
      <c r="DA813" s="76"/>
      <c r="DB813" s="76"/>
      <c r="DC813" s="76"/>
      <c r="DD813" s="76"/>
      <c r="DE813" s="76"/>
      <c r="DF813" s="76"/>
      <c r="DG813" s="76"/>
      <c r="DH813" s="76"/>
      <c r="DI813" s="76"/>
      <c r="DJ813" s="76"/>
      <c r="DK813" s="76"/>
      <c r="DL813" s="76"/>
      <c r="DM813" s="76"/>
      <c r="DN813" s="76"/>
      <c r="DO813" s="76"/>
      <c r="DP813" s="76"/>
      <c r="DQ813" s="76"/>
      <c r="DR813" s="76"/>
      <c r="DS813" s="76"/>
      <c r="DT813" s="76"/>
      <c r="DU813" s="76"/>
      <c r="DV813" s="76"/>
      <c r="DW813" s="76"/>
      <c r="DX813" s="76"/>
      <c r="DY813" s="76"/>
      <c r="DZ813" s="76"/>
      <c r="EA813" s="76"/>
      <c r="EB813" s="76"/>
      <c r="EC813" s="76"/>
      <c r="ED813" s="76"/>
      <c r="EE813" s="76"/>
      <c r="EF813" s="76"/>
      <c r="EG813" s="76"/>
      <c r="EH813" s="76"/>
      <c r="EI813" s="76"/>
      <c r="EJ813" s="76"/>
      <c r="EK813" s="76"/>
      <c r="EL813" s="76"/>
      <c r="EM813" s="76"/>
      <c r="EN813" s="76"/>
      <c r="EO813" s="76"/>
      <c r="EP813" s="76"/>
      <c r="EQ813" s="76"/>
      <c r="ER813" s="76"/>
      <c r="ES813" s="76"/>
      <c r="ET813" s="76"/>
      <c r="EU813" s="76"/>
      <c r="EV813" s="76"/>
      <c r="EW813" s="76"/>
      <c r="EX813" s="76"/>
      <c r="EY813" s="76"/>
      <c r="EZ813" s="76"/>
      <c r="FA813" s="76"/>
      <c r="FB813" s="76"/>
      <c r="FC813" s="76"/>
      <c r="FD813" s="76"/>
      <c r="FE813" s="76"/>
      <c r="FF813" s="76"/>
      <c r="FG813" s="76"/>
      <c r="FH813" s="76"/>
      <c r="FI813" s="76"/>
      <c r="FJ813" s="76"/>
      <c r="FK813" s="76"/>
      <c r="FL813" s="76"/>
      <c r="FM813" s="76"/>
      <c r="FN813" s="76"/>
      <c r="FO813" s="76"/>
      <c r="FP813" s="76"/>
      <c r="FQ813" s="76"/>
      <c r="FR813" s="76"/>
      <c r="FS813" s="76"/>
      <c r="FT813" s="76"/>
      <c r="FU813" s="76"/>
      <c r="FV813" s="76"/>
      <c r="FW813" s="76"/>
      <c r="FX813" s="76"/>
      <c r="FY813" s="76"/>
      <c r="FZ813" s="76"/>
      <c r="GA813" s="76"/>
      <c r="GB813" s="76"/>
      <c r="GC813" s="76"/>
      <c r="GD813" s="76"/>
      <c r="GE813" s="76"/>
      <c r="GF813" s="76"/>
      <c r="GG813" s="76"/>
      <c r="GH813" s="76"/>
      <c r="GI813" s="76"/>
      <c r="GJ813" s="76"/>
      <c r="GK813" s="76"/>
      <c r="GL813" s="76"/>
      <c r="GM813" s="76"/>
      <c r="GN813" s="76"/>
      <c r="GO813" s="76"/>
      <c r="GP813" s="76"/>
      <c r="GQ813" s="76"/>
      <c r="GR813" s="76"/>
      <c r="GS813" s="76"/>
      <c r="GT813" s="76"/>
      <c r="GU813" s="76"/>
      <c r="GV813" s="76"/>
      <c r="GW813" s="76"/>
      <c r="GX813" s="76"/>
      <c r="GY813" s="76"/>
      <c r="GZ813" s="76"/>
      <c r="HA813" s="76"/>
      <c r="HB813" s="76"/>
      <c r="HC813" s="76"/>
      <c r="HD813" s="76"/>
      <c r="HE813" s="76"/>
      <c r="HF813" s="76"/>
      <c r="HG813" s="76"/>
      <c r="HH813" s="76"/>
      <c r="HI813" s="76"/>
      <c r="HJ813" s="76"/>
      <c r="HK813" s="76"/>
      <c r="HL813" s="76"/>
      <c r="HM813" s="76"/>
      <c r="HN813" s="76"/>
      <c r="HO813" s="76"/>
      <c r="HP813" s="76"/>
      <c r="HQ813" s="76"/>
      <c r="HR813" s="76"/>
      <c r="HS813" s="76"/>
      <c r="HT813" s="76"/>
      <c r="HU813" s="76"/>
      <c r="HV813" s="76"/>
      <c r="HW813" s="76"/>
      <c r="HX813" s="76"/>
      <c r="HY813" s="76"/>
      <c r="HZ813" s="76"/>
      <c r="IA813" s="76"/>
      <c r="IB813" s="76"/>
      <c r="IC813" s="76"/>
      <c r="ID813" s="76"/>
      <c r="IE813" s="76"/>
      <c r="IF813" s="76"/>
      <c r="IG813" s="76"/>
      <c r="IH813" s="76"/>
      <c r="II813" s="76"/>
      <c r="IJ813" s="76"/>
      <c r="IK813" s="76"/>
    </row>
    <row r="814" spans="1:245" s="125" customForma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18"/>
      <c r="AD814" s="118"/>
      <c r="AE814" s="118"/>
      <c r="AF814" s="118"/>
      <c r="AG814" s="118"/>
      <c r="AH814" s="118"/>
      <c r="AI814" s="118"/>
      <c r="AJ814" s="118"/>
      <c r="AK814" s="118"/>
      <c r="AL814" s="118"/>
      <c r="AM814" s="118"/>
      <c r="AN814" s="118"/>
      <c r="AO814" s="118"/>
      <c r="AP814" s="118"/>
      <c r="AQ814" s="118"/>
      <c r="AR814" s="118"/>
      <c r="AS814" s="19"/>
      <c r="AT814" s="19"/>
      <c r="AU814" s="19"/>
      <c r="AV814" s="19"/>
      <c r="AW814" s="19"/>
      <c r="AX814" s="19"/>
      <c r="AY814" s="19"/>
      <c r="AZ814" s="19"/>
      <c r="BA814" s="19"/>
      <c r="BB814" s="19"/>
      <c r="BC814" s="19"/>
      <c r="BG814" s="12"/>
      <c r="BH814" s="12"/>
      <c r="BI814" s="12"/>
      <c r="BJ814" s="12"/>
      <c r="BK814" s="12"/>
      <c r="BL814" s="12"/>
      <c r="BM814" s="12"/>
      <c r="BN814" s="12"/>
      <c r="BO814" s="12"/>
      <c r="BP814" s="12"/>
      <c r="BQ814" s="12"/>
      <c r="BR814" s="12"/>
      <c r="BS814" s="12"/>
      <c r="BV814" s="76"/>
      <c r="BW814" s="76"/>
      <c r="BX814" s="76"/>
      <c r="BY814" s="76"/>
      <c r="BZ814" s="76"/>
      <c r="CA814" s="76"/>
      <c r="CB814" s="76"/>
      <c r="CC814" s="76"/>
      <c r="CD814" s="76"/>
      <c r="CE814" s="76"/>
      <c r="CF814" s="76"/>
      <c r="CG814" s="76"/>
      <c r="CH814" s="76"/>
      <c r="CI814" s="76"/>
      <c r="CJ814" s="76"/>
      <c r="CK814" s="76"/>
      <c r="CL814" s="76"/>
      <c r="CM814" s="76"/>
      <c r="CN814" s="76"/>
      <c r="CO814" s="76"/>
      <c r="CP814" s="76"/>
      <c r="CQ814" s="76"/>
      <c r="CR814" s="76"/>
      <c r="CS814" s="76"/>
      <c r="CT814" s="76"/>
      <c r="CU814" s="76"/>
      <c r="CV814" s="76"/>
      <c r="CW814" s="76"/>
      <c r="CX814" s="76"/>
      <c r="CY814" s="76"/>
      <c r="CZ814" s="76"/>
      <c r="DA814" s="76"/>
      <c r="DB814" s="76"/>
      <c r="DC814" s="76"/>
      <c r="DD814" s="76"/>
      <c r="DE814" s="76"/>
      <c r="DF814" s="76"/>
      <c r="DG814" s="76"/>
      <c r="DH814" s="76"/>
      <c r="DI814" s="76"/>
      <c r="DJ814" s="76"/>
      <c r="DK814" s="76"/>
      <c r="DL814" s="76"/>
      <c r="DM814" s="76"/>
      <c r="DN814" s="76"/>
      <c r="DO814" s="76"/>
      <c r="DP814" s="76"/>
      <c r="DQ814" s="76"/>
      <c r="DR814" s="76"/>
      <c r="DS814" s="76"/>
      <c r="DT814" s="76"/>
      <c r="DU814" s="76"/>
      <c r="DV814" s="76"/>
      <c r="DW814" s="76"/>
      <c r="DX814" s="76"/>
      <c r="DY814" s="76"/>
      <c r="DZ814" s="76"/>
      <c r="EA814" s="76"/>
      <c r="EB814" s="76"/>
      <c r="EC814" s="76"/>
      <c r="ED814" s="76"/>
      <c r="EE814" s="76"/>
      <c r="EF814" s="76"/>
      <c r="EG814" s="76"/>
      <c r="EH814" s="76"/>
      <c r="EI814" s="76"/>
      <c r="EJ814" s="76"/>
      <c r="EK814" s="76"/>
      <c r="EL814" s="76"/>
      <c r="EM814" s="76"/>
      <c r="EN814" s="76"/>
      <c r="EO814" s="76"/>
      <c r="EP814" s="76"/>
      <c r="EQ814" s="76"/>
      <c r="ER814" s="76"/>
      <c r="ES814" s="76"/>
      <c r="ET814" s="76"/>
      <c r="EU814" s="76"/>
      <c r="EV814" s="76"/>
      <c r="EW814" s="76"/>
      <c r="EX814" s="76"/>
      <c r="EY814" s="76"/>
      <c r="EZ814" s="76"/>
      <c r="FA814" s="76"/>
      <c r="FB814" s="76"/>
      <c r="FC814" s="76"/>
      <c r="FD814" s="76"/>
      <c r="FE814" s="76"/>
      <c r="FF814" s="76"/>
      <c r="FG814" s="76"/>
      <c r="FH814" s="76"/>
      <c r="FI814" s="76"/>
      <c r="FJ814" s="76"/>
      <c r="FK814" s="76"/>
      <c r="FL814" s="76"/>
      <c r="FM814" s="76"/>
      <c r="FN814" s="76"/>
      <c r="FO814" s="76"/>
      <c r="FP814" s="76"/>
      <c r="FQ814" s="76"/>
      <c r="FR814" s="76"/>
      <c r="FS814" s="76"/>
      <c r="FT814" s="76"/>
      <c r="FU814" s="76"/>
      <c r="FV814" s="76"/>
      <c r="FW814" s="76"/>
      <c r="FX814" s="76"/>
      <c r="FY814" s="76"/>
      <c r="FZ814" s="76"/>
      <c r="GA814" s="76"/>
      <c r="GB814" s="76"/>
      <c r="GC814" s="76"/>
      <c r="GD814" s="76"/>
      <c r="GE814" s="76"/>
      <c r="GF814" s="76"/>
      <c r="GG814" s="76"/>
      <c r="GH814" s="76"/>
      <c r="GI814" s="76"/>
      <c r="GJ814" s="76"/>
      <c r="GK814" s="76"/>
      <c r="GL814" s="76"/>
      <c r="GM814" s="76"/>
      <c r="GN814" s="76"/>
      <c r="GO814" s="76"/>
      <c r="GP814" s="76"/>
      <c r="GQ814" s="76"/>
      <c r="GR814" s="76"/>
      <c r="GS814" s="76"/>
      <c r="GT814" s="76"/>
      <c r="GU814" s="76"/>
      <c r="GV814" s="76"/>
      <c r="GW814" s="76"/>
      <c r="GX814" s="76"/>
      <c r="GY814" s="76"/>
      <c r="GZ814" s="76"/>
      <c r="HA814" s="76"/>
      <c r="HB814" s="76"/>
      <c r="HC814" s="76"/>
      <c r="HD814" s="76"/>
      <c r="HE814" s="76"/>
      <c r="HF814" s="76"/>
      <c r="HG814" s="76"/>
      <c r="HH814" s="76"/>
      <c r="HI814" s="76"/>
      <c r="HJ814" s="76"/>
      <c r="HK814" s="76"/>
      <c r="HL814" s="76"/>
      <c r="HM814" s="76"/>
      <c r="HN814" s="76"/>
      <c r="HO814" s="76"/>
      <c r="HP814" s="76"/>
      <c r="HQ814" s="76"/>
      <c r="HR814" s="76"/>
      <c r="HS814" s="76"/>
      <c r="HT814" s="76"/>
      <c r="HU814" s="76"/>
      <c r="HV814" s="76"/>
      <c r="HW814" s="76"/>
      <c r="HX814" s="76"/>
      <c r="HY814" s="76"/>
      <c r="HZ814" s="76"/>
      <c r="IA814" s="76"/>
      <c r="IB814" s="76"/>
      <c r="IC814" s="76"/>
      <c r="ID814" s="76"/>
      <c r="IE814" s="76"/>
      <c r="IF814" s="76"/>
      <c r="IG814" s="76"/>
      <c r="IH814" s="76"/>
      <c r="II814" s="76"/>
      <c r="IJ814" s="76"/>
      <c r="IK814" s="76"/>
    </row>
    <row r="815" spans="1:245" s="125" customForma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18"/>
      <c r="AD815" s="118"/>
      <c r="AE815" s="118"/>
      <c r="AF815" s="118"/>
      <c r="AG815" s="118"/>
      <c r="AH815" s="118"/>
      <c r="AI815" s="118"/>
      <c r="AJ815" s="118"/>
      <c r="AK815" s="118"/>
      <c r="AL815" s="118"/>
      <c r="AM815" s="118"/>
      <c r="AN815" s="118"/>
      <c r="AO815" s="118"/>
      <c r="AP815" s="118"/>
      <c r="AQ815" s="118"/>
      <c r="AR815" s="118"/>
      <c r="AS815" s="19"/>
      <c r="AT815" s="19"/>
      <c r="AU815" s="19"/>
      <c r="AV815" s="19"/>
      <c r="AW815" s="19"/>
      <c r="AX815" s="19"/>
      <c r="AY815" s="19"/>
      <c r="AZ815" s="19"/>
      <c r="BA815" s="19"/>
      <c r="BB815" s="19"/>
      <c r="BC815" s="19"/>
      <c r="BG815" s="12"/>
      <c r="BH815" s="12"/>
      <c r="BI815" s="12"/>
      <c r="BJ815" s="12"/>
      <c r="BK815" s="12"/>
      <c r="BL815" s="12"/>
      <c r="BM815" s="12"/>
      <c r="BN815" s="12"/>
      <c r="BO815" s="12"/>
      <c r="BP815" s="12"/>
      <c r="BQ815" s="12"/>
      <c r="BR815" s="12"/>
      <c r="BS815" s="12"/>
      <c r="BV815" s="76"/>
      <c r="BW815" s="76"/>
      <c r="BX815" s="76"/>
      <c r="BY815" s="76"/>
      <c r="BZ815" s="76"/>
      <c r="CA815" s="76"/>
      <c r="CB815" s="76"/>
      <c r="CC815" s="76"/>
      <c r="CD815" s="76"/>
      <c r="CE815" s="76"/>
      <c r="CF815" s="76"/>
      <c r="CG815" s="76"/>
      <c r="CH815" s="76"/>
      <c r="CI815" s="76"/>
      <c r="CJ815" s="76"/>
      <c r="CK815" s="76"/>
      <c r="CL815" s="76"/>
      <c r="CM815" s="76"/>
      <c r="CN815" s="76"/>
      <c r="CO815" s="76"/>
      <c r="CP815" s="76"/>
      <c r="CQ815" s="76"/>
      <c r="CR815" s="76"/>
      <c r="CS815" s="76"/>
      <c r="CT815" s="76"/>
      <c r="CU815" s="76"/>
      <c r="CV815" s="76"/>
      <c r="CW815" s="76"/>
      <c r="CX815" s="76"/>
      <c r="CY815" s="76"/>
      <c r="CZ815" s="76"/>
      <c r="DA815" s="76"/>
      <c r="DB815" s="76"/>
      <c r="DC815" s="76"/>
      <c r="DD815" s="76"/>
      <c r="DE815" s="76"/>
      <c r="DF815" s="76"/>
      <c r="DG815" s="76"/>
      <c r="DH815" s="76"/>
      <c r="DI815" s="76"/>
      <c r="DJ815" s="76"/>
      <c r="DK815" s="76"/>
      <c r="DL815" s="76"/>
      <c r="DM815" s="76"/>
      <c r="DN815" s="76"/>
      <c r="DO815" s="76"/>
      <c r="DP815" s="76"/>
      <c r="DQ815" s="76"/>
      <c r="DR815" s="76"/>
      <c r="DS815" s="76"/>
      <c r="DT815" s="76"/>
      <c r="DU815" s="76"/>
      <c r="DV815" s="76"/>
      <c r="DW815" s="76"/>
      <c r="DX815" s="76"/>
      <c r="DY815" s="76"/>
      <c r="DZ815" s="76"/>
      <c r="EA815" s="76"/>
      <c r="EB815" s="76"/>
      <c r="EC815" s="76"/>
      <c r="ED815" s="76"/>
      <c r="EE815" s="76"/>
      <c r="EF815" s="76"/>
      <c r="EG815" s="76"/>
      <c r="EH815" s="76"/>
      <c r="EI815" s="76"/>
      <c r="EJ815" s="76"/>
      <c r="EK815" s="76"/>
      <c r="EL815" s="76"/>
      <c r="EM815" s="76"/>
      <c r="EN815" s="76"/>
      <c r="EO815" s="76"/>
      <c r="EP815" s="76"/>
      <c r="EQ815" s="76"/>
      <c r="ER815" s="76"/>
      <c r="ES815" s="76"/>
      <c r="ET815" s="76"/>
      <c r="EU815" s="76"/>
      <c r="EV815" s="76"/>
      <c r="EW815" s="76"/>
      <c r="EX815" s="76"/>
      <c r="EY815" s="76"/>
      <c r="EZ815" s="76"/>
      <c r="FA815" s="76"/>
      <c r="FB815" s="76"/>
      <c r="FC815" s="76"/>
      <c r="FD815" s="76"/>
      <c r="FE815" s="76"/>
      <c r="FF815" s="76"/>
      <c r="FG815" s="76"/>
      <c r="FH815" s="76"/>
      <c r="FI815" s="76"/>
      <c r="FJ815" s="76"/>
      <c r="FK815" s="76"/>
      <c r="FL815" s="76"/>
      <c r="FM815" s="76"/>
      <c r="FN815" s="76"/>
      <c r="FO815" s="76"/>
      <c r="FP815" s="76"/>
      <c r="FQ815" s="76"/>
      <c r="FR815" s="76"/>
      <c r="FS815" s="76"/>
      <c r="FT815" s="76"/>
      <c r="FU815" s="76"/>
      <c r="FV815" s="76"/>
      <c r="FW815" s="76"/>
      <c r="FX815" s="76"/>
      <c r="FY815" s="76"/>
      <c r="FZ815" s="76"/>
      <c r="GA815" s="76"/>
      <c r="GB815" s="76"/>
      <c r="GC815" s="76"/>
      <c r="GD815" s="76"/>
      <c r="GE815" s="76"/>
      <c r="GF815" s="76"/>
      <c r="GG815" s="76"/>
      <c r="GH815" s="76"/>
      <c r="GI815" s="76"/>
      <c r="GJ815" s="76"/>
      <c r="GK815" s="76"/>
      <c r="GL815" s="76"/>
      <c r="GM815" s="76"/>
      <c r="GN815" s="76"/>
      <c r="GO815" s="76"/>
      <c r="GP815" s="76"/>
      <c r="GQ815" s="76"/>
      <c r="GR815" s="76"/>
      <c r="GS815" s="76"/>
      <c r="GT815" s="76"/>
      <c r="GU815" s="76"/>
      <c r="GV815" s="76"/>
      <c r="GW815" s="76"/>
      <c r="GX815" s="76"/>
      <c r="GY815" s="76"/>
      <c r="GZ815" s="76"/>
      <c r="HA815" s="76"/>
      <c r="HB815" s="76"/>
      <c r="HC815" s="76"/>
      <c r="HD815" s="76"/>
      <c r="HE815" s="76"/>
      <c r="HF815" s="76"/>
      <c r="HG815" s="76"/>
      <c r="HH815" s="76"/>
      <c r="HI815" s="76"/>
      <c r="HJ815" s="76"/>
      <c r="HK815" s="76"/>
      <c r="HL815" s="76"/>
      <c r="HM815" s="76"/>
      <c r="HN815" s="76"/>
      <c r="HO815" s="76"/>
      <c r="HP815" s="76"/>
      <c r="HQ815" s="76"/>
      <c r="HR815" s="76"/>
      <c r="HS815" s="76"/>
      <c r="HT815" s="76"/>
      <c r="HU815" s="76"/>
      <c r="HV815" s="76"/>
      <c r="HW815" s="76"/>
      <c r="HX815" s="76"/>
      <c r="HY815" s="76"/>
      <c r="HZ815" s="76"/>
      <c r="IA815" s="76"/>
      <c r="IB815" s="76"/>
      <c r="IC815" s="76"/>
      <c r="ID815" s="76"/>
      <c r="IE815" s="76"/>
      <c r="IF815" s="76"/>
      <c r="IG815" s="76"/>
      <c r="IH815" s="76"/>
      <c r="II815" s="76"/>
      <c r="IJ815" s="76"/>
      <c r="IK815" s="76"/>
    </row>
    <row r="816" spans="1:245" s="125" customForma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18"/>
      <c r="AD816" s="118"/>
      <c r="AE816" s="118"/>
      <c r="AF816" s="118"/>
      <c r="AG816" s="118"/>
      <c r="AH816" s="118"/>
      <c r="AI816" s="118"/>
      <c r="AJ816" s="118"/>
      <c r="AK816" s="118"/>
      <c r="AL816" s="118"/>
      <c r="AM816" s="118"/>
      <c r="AN816" s="118"/>
      <c r="AO816" s="118"/>
      <c r="AP816" s="118"/>
      <c r="AQ816" s="118"/>
      <c r="AR816" s="118"/>
      <c r="AS816" s="19"/>
      <c r="AT816" s="19"/>
      <c r="AU816" s="19"/>
      <c r="AV816" s="19"/>
      <c r="AW816" s="19"/>
      <c r="AX816" s="19"/>
      <c r="AY816" s="19"/>
      <c r="AZ816" s="19"/>
      <c r="BA816" s="19"/>
      <c r="BB816" s="19"/>
      <c r="BC816" s="19"/>
      <c r="BG816" s="12"/>
      <c r="BH816" s="12"/>
      <c r="BI816" s="12"/>
      <c r="BJ816" s="12"/>
      <c r="BK816" s="12"/>
      <c r="BL816" s="12"/>
      <c r="BM816" s="12"/>
      <c r="BN816" s="12"/>
      <c r="BO816" s="12"/>
      <c r="BP816" s="12"/>
      <c r="BQ816" s="12"/>
      <c r="BR816" s="12"/>
      <c r="BS816" s="12"/>
      <c r="BV816" s="76"/>
      <c r="BW816" s="76"/>
      <c r="BX816" s="76"/>
      <c r="BY816" s="76"/>
      <c r="BZ816" s="76"/>
      <c r="CA816" s="76"/>
      <c r="CB816" s="76"/>
      <c r="CC816" s="76"/>
      <c r="CD816" s="76"/>
      <c r="CE816" s="76"/>
      <c r="CF816" s="76"/>
      <c r="CG816" s="76"/>
      <c r="CH816" s="76"/>
      <c r="CI816" s="76"/>
      <c r="CJ816" s="76"/>
      <c r="CK816" s="76"/>
      <c r="CL816" s="76"/>
      <c r="CM816" s="76"/>
      <c r="CN816" s="76"/>
      <c r="CO816" s="76"/>
      <c r="CP816" s="76"/>
      <c r="CQ816" s="76"/>
      <c r="CR816" s="76"/>
      <c r="CS816" s="76"/>
      <c r="CT816" s="76"/>
      <c r="CU816" s="76"/>
      <c r="CV816" s="76"/>
      <c r="CW816" s="76"/>
      <c r="CX816" s="76"/>
      <c r="CY816" s="76"/>
      <c r="CZ816" s="76"/>
      <c r="DA816" s="76"/>
      <c r="DB816" s="76"/>
      <c r="DC816" s="76"/>
      <c r="DD816" s="76"/>
      <c r="DE816" s="76"/>
      <c r="DF816" s="76"/>
      <c r="DG816" s="76"/>
      <c r="DH816" s="76"/>
      <c r="DI816" s="76"/>
      <c r="DJ816" s="76"/>
      <c r="DK816" s="76"/>
      <c r="DL816" s="76"/>
      <c r="DM816" s="76"/>
      <c r="DN816" s="76"/>
      <c r="DO816" s="76"/>
      <c r="DP816" s="76"/>
      <c r="DQ816" s="76"/>
      <c r="DR816" s="76"/>
      <c r="DS816" s="76"/>
      <c r="DT816" s="76"/>
      <c r="DU816" s="76"/>
      <c r="DV816" s="76"/>
      <c r="DW816" s="76"/>
      <c r="DX816" s="76"/>
      <c r="DY816" s="76"/>
      <c r="DZ816" s="76"/>
      <c r="EA816" s="76"/>
      <c r="EB816" s="76"/>
      <c r="EC816" s="76"/>
      <c r="ED816" s="76"/>
      <c r="EE816" s="76"/>
      <c r="EF816" s="76"/>
      <c r="EG816" s="76"/>
      <c r="EH816" s="76"/>
      <c r="EI816" s="76"/>
      <c r="EJ816" s="76"/>
      <c r="EK816" s="76"/>
      <c r="EL816" s="76"/>
      <c r="EM816" s="76"/>
      <c r="EN816" s="76"/>
      <c r="EO816" s="76"/>
      <c r="EP816" s="76"/>
      <c r="EQ816" s="76"/>
      <c r="ER816" s="76"/>
      <c r="ES816" s="76"/>
      <c r="ET816" s="76"/>
      <c r="EU816" s="76"/>
      <c r="EV816" s="76"/>
      <c r="EW816" s="76"/>
      <c r="EX816" s="76"/>
      <c r="EY816" s="76"/>
      <c r="EZ816" s="76"/>
      <c r="FA816" s="76"/>
      <c r="FB816" s="76"/>
      <c r="FC816" s="76"/>
      <c r="FD816" s="76"/>
      <c r="FE816" s="76"/>
      <c r="FF816" s="76"/>
      <c r="FG816" s="76"/>
      <c r="FH816" s="76"/>
      <c r="FI816" s="76"/>
      <c r="FJ816" s="76"/>
      <c r="FK816" s="76"/>
      <c r="FL816" s="76"/>
      <c r="FM816" s="76"/>
      <c r="FN816" s="76"/>
      <c r="FO816" s="76"/>
      <c r="FP816" s="76"/>
      <c r="FQ816" s="76"/>
      <c r="FR816" s="76"/>
      <c r="FS816" s="76"/>
      <c r="FT816" s="76"/>
      <c r="FU816" s="76"/>
      <c r="FV816" s="76"/>
      <c r="FW816" s="76"/>
      <c r="FX816" s="76"/>
      <c r="FY816" s="76"/>
      <c r="FZ816" s="76"/>
      <c r="GA816" s="76"/>
      <c r="GB816" s="76"/>
      <c r="GC816" s="76"/>
      <c r="GD816" s="76"/>
      <c r="GE816" s="76"/>
      <c r="GF816" s="76"/>
      <c r="GG816" s="76"/>
      <c r="GH816" s="76"/>
      <c r="GI816" s="76"/>
      <c r="GJ816" s="76"/>
      <c r="GK816" s="76"/>
      <c r="GL816" s="76"/>
      <c r="GM816" s="76"/>
      <c r="GN816" s="76"/>
      <c r="GO816" s="76"/>
      <c r="GP816" s="76"/>
      <c r="GQ816" s="76"/>
      <c r="GR816" s="76"/>
      <c r="GS816" s="76"/>
      <c r="GT816" s="76"/>
      <c r="GU816" s="76"/>
      <c r="GV816" s="76"/>
      <c r="GW816" s="76"/>
      <c r="GX816" s="76"/>
      <c r="GY816" s="76"/>
      <c r="GZ816" s="76"/>
      <c r="HA816" s="76"/>
      <c r="HB816" s="76"/>
      <c r="HC816" s="76"/>
      <c r="HD816" s="76"/>
      <c r="HE816" s="76"/>
      <c r="HF816" s="76"/>
      <c r="HG816" s="76"/>
      <c r="HH816" s="76"/>
      <c r="HI816" s="76"/>
      <c r="HJ816" s="76"/>
      <c r="HK816" s="76"/>
      <c r="HL816" s="76"/>
      <c r="HM816" s="76"/>
      <c r="HN816" s="76"/>
      <c r="HO816" s="76"/>
      <c r="HP816" s="76"/>
      <c r="HQ816" s="76"/>
      <c r="HR816" s="76"/>
      <c r="HS816" s="76"/>
      <c r="HT816" s="76"/>
      <c r="HU816" s="76"/>
      <c r="HV816" s="76"/>
      <c r="HW816" s="76"/>
      <c r="HX816" s="76"/>
      <c r="HY816" s="76"/>
      <c r="HZ816" s="76"/>
      <c r="IA816" s="76"/>
      <c r="IB816" s="76"/>
      <c r="IC816" s="76"/>
      <c r="ID816" s="76"/>
      <c r="IE816" s="76"/>
      <c r="IF816" s="76"/>
      <c r="IG816" s="76"/>
      <c r="IH816" s="76"/>
      <c r="II816" s="76"/>
      <c r="IJ816" s="76"/>
      <c r="IK816" s="76"/>
    </row>
    <row r="817" spans="1:245" s="125" customForma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c r="AH817" s="19"/>
      <c r="AI817" s="19"/>
      <c r="AJ817" s="19"/>
      <c r="AK817" s="19"/>
      <c r="AL817" s="19"/>
      <c r="AM817" s="19"/>
      <c r="AN817" s="19"/>
      <c r="AO817" s="19"/>
      <c r="AP817" s="19"/>
      <c r="AQ817" s="19"/>
      <c r="AR817" s="19"/>
      <c r="AS817" s="19"/>
      <c r="AT817" s="19"/>
      <c r="AU817" s="19"/>
      <c r="AV817" s="19"/>
      <c r="AW817" s="19"/>
      <c r="AX817" s="19"/>
      <c r="AY817" s="19"/>
      <c r="AZ817" s="19"/>
      <c r="BA817" s="19"/>
      <c r="BB817" s="19"/>
      <c r="BC817" s="19"/>
      <c r="BG817" s="12"/>
      <c r="BH817" s="12"/>
      <c r="BI817" s="12"/>
      <c r="BJ817" s="12"/>
      <c r="BK817" s="12"/>
      <c r="BL817" s="12"/>
      <c r="BM817" s="12"/>
      <c r="BN817" s="12"/>
      <c r="BO817" s="12"/>
      <c r="BP817" s="12"/>
      <c r="BQ817" s="12"/>
      <c r="BR817" s="12"/>
      <c r="BS817" s="12"/>
      <c r="BV817" s="76"/>
      <c r="BW817" s="76"/>
      <c r="BX817" s="76"/>
      <c r="BY817" s="76"/>
      <c r="BZ817" s="76"/>
      <c r="CA817" s="76"/>
      <c r="CB817" s="76"/>
      <c r="CC817" s="76"/>
      <c r="CD817" s="76"/>
      <c r="CE817" s="76"/>
      <c r="CF817" s="76"/>
      <c r="CG817" s="76"/>
      <c r="CH817" s="76"/>
      <c r="CI817" s="76"/>
      <c r="CJ817" s="76"/>
      <c r="CK817" s="76"/>
      <c r="CL817" s="76"/>
      <c r="CM817" s="76"/>
      <c r="CN817" s="76"/>
      <c r="CO817" s="76"/>
      <c r="CP817" s="76"/>
      <c r="CQ817" s="76"/>
      <c r="CR817" s="76"/>
      <c r="CS817" s="76"/>
      <c r="CT817" s="76"/>
      <c r="CU817" s="76"/>
      <c r="CV817" s="76"/>
      <c r="CW817" s="76"/>
      <c r="CX817" s="76"/>
      <c r="CY817" s="76"/>
      <c r="CZ817" s="76"/>
      <c r="DA817" s="76"/>
      <c r="DB817" s="76"/>
      <c r="DC817" s="76"/>
      <c r="DD817" s="76"/>
      <c r="DE817" s="76"/>
      <c r="DF817" s="76"/>
      <c r="DG817" s="76"/>
      <c r="DH817" s="76"/>
      <c r="DI817" s="76"/>
      <c r="DJ817" s="76"/>
      <c r="DK817" s="76"/>
      <c r="DL817" s="76"/>
      <c r="DM817" s="76"/>
      <c r="DN817" s="76"/>
      <c r="DO817" s="76"/>
      <c r="DP817" s="76"/>
      <c r="DQ817" s="76"/>
      <c r="DR817" s="76"/>
      <c r="DS817" s="76"/>
      <c r="DT817" s="76"/>
      <c r="DU817" s="76"/>
      <c r="DV817" s="76"/>
      <c r="DW817" s="76"/>
      <c r="DX817" s="76"/>
      <c r="DY817" s="76"/>
      <c r="DZ817" s="76"/>
      <c r="EA817" s="76"/>
      <c r="EB817" s="76"/>
      <c r="EC817" s="76"/>
      <c r="ED817" s="76"/>
      <c r="EE817" s="76"/>
      <c r="EF817" s="76"/>
      <c r="EG817" s="76"/>
      <c r="EH817" s="76"/>
      <c r="EI817" s="76"/>
      <c r="EJ817" s="76"/>
      <c r="EK817" s="76"/>
      <c r="EL817" s="76"/>
      <c r="EM817" s="76"/>
      <c r="EN817" s="76"/>
      <c r="EO817" s="76"/>
      <c r="EP817" s="76"/>
      <c r="EQ817" s="76"/>
      <c r="ER817" s="76"/>
      <c r="ES817" s="76"/>
      <c r="ET817" s="76"/>
      <c r="EU817" s="76"/>
      <c r="EV817" s="76"/>
      <c r="EW817" s="76"/>
      <c r="EX817" s="76"/>
      <c r="EY817" s="76"/>
      <c r="EZ817" s="76"/>
      <c r="FA817" s="76"/>
      <c r="FB817" s="76"/>
      <c r="FC817" s="76"/>
      <c r="FD817" s="76"/>
      <c r="FE817" s="76"/>
      <c r="FF817" s="76"/>
      <c r="FG817" s="76"/>
      <c r="FH817" s="76"/>
      <c r="FI817" s="76"/>
      <c r="FJ817" s="76"/>
      <c r="FK817" s="76"/>
      <c r="FL817" s="76"/>
      <c r="FM817" s="76"/>
      <c r="FN817" s="76"/>
      <c r="FO817" s="76"/>
      <c r="FP817" s="76"/>
      <c r="FQ817" s="76"/>
      <c r="FR817" s="76"/>
      <c r="FS817" s="76"/>
      <c r="FT817" s="76"/>
      <c r="FU817" s="76"/>
      <c r="FV817" s="76"/>
      <c r="FW817" s="76"/>
      <c r="FX817" s="76"/>
      <c r="FY817" s="76"/>
      <c r="FZ817" s="76"/>
      <c r="GA817" s="76"/>
      <c r="GB817" s="76"/>
      <c r="GC817" s="76"/>
      <c r="GD817" s="76"/>
      <c r="GE817" s="76"/>
      <c r="GF817" s="76"/>
      <c r="GG817" s="76"/>
      <c r="GH817" s="76"/>
      <c r="GI817" s="76"/>
      <c r="GJ817" s="76"/>
      <c r="GK817" s="76"/>
      <c r="GL817" s="76"/>
      <c r="GM817" s="76"/>
      <c r="GN817" s="76"/>
      <c r="GO817" s="76"/>
      <c r="GP817" s="76"/>
      <c r="GQ817" s="76"/>
      <c r="GR817" s="76"/>
      <c r="GS817" s="76"/>
      <c r="GT817" s="76"/>
      <c r="GU817" s="76"/>
      <c r="GV817" s="76"/>
      <c r="GW817" s="76"/>
      <c r="GX817" s="76"/>
      <c r="GY817" s="76"/>
      <c r="GZ817" s="76"/>
      <c r="HA817" s="76"/>
      <c r="HB817" s="76"/>
      <c r="HC817" s="76"/>
      <c r="HD817" s="76"/>
      <c r="HE817" s="76"/>
      <c r="HF817" s="76"/>
      <c r="HG817" s="76"/>
      <c r="HH817" s="76"/>
      <c r="HI817" s="76"/>
      <c r="HJ817" s="76"/>
      <c r="HK817" s="76"/>
      <c r="HL817" s="76"/>
      <c r="HM817" s="76"/>
      <c r="HN817" s="76"/>
      <c r="HO817" s="76"/>
      <c r="HP817" s="76"/>
      <c r="HQ817" s="76"/>
      <c r="HR817" s="76"/>
      <c r="HS817" s="76"/>
      <c r="HT817" s="76"/>
      <c r="HU817" s="76"/>
      <c r="HV817" s="76"/>
      <c r="HW817" s="76"/>
      <c r="HX817" s="76"/>
      <c r="HY817" s="76"/>
      <c r="HZ817" s="76"/>
      <c r="IA817" s="76"/>
      <c r="IB817" s="76"/>
      <c r="IC817" s="76"/>
      <c r="ID817" s="76"/>
      <c r="IE817" s="76"/>
      <c r="IF817" s="76"/>
      <c r="IG817" s="76"/>
      <c r="IH817" s="76"/>
      <c r="II817" s="76"/>
      <c r="IJ817" s="76"/>
      <c r="IK817" s="76"/>
    </row>
    <row r="818" spans="1:245" s="125" customForma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c r="AH818" s="19"/>
      <c r="AI818" s="19"/>
      <c r="AJ818" s="19"/>
      <c r="AK818" s="19"/>
      <c r="AL818" s="19"/>
      <c r="AM818" s="19"/>
      <c r="AN818" s="19"/>
      <c r="AO818" s="19"/>
      <c r="AP818" s="19"/>
      <c r="AQ818" s="19"/>
      <c r="AR818" s="19"/>
      <c r="AS818" s="19"/>
      <c r="AT818" s="19"/>
      <c r="AU818" s="19"/>
      <c r="AV818" s="19"/>
      <c r="AW818" s="19"/>
      <c r="AX818" s="19"/>
      <c r="AY818" s="19"/>
      <c r="AZ818" s="19"/>
      <c r="BA818" s="19"/>
      <c r="BB818" s="19"/>
      <c r="BC818" s="19"/>
      <c r="BG818" s="12"/>
      <c r="BH818" s="12"/>
      <c r="BI818" s="12"/>
      <c r="BJ818" s="12"/>
      <c r="BK818" s="12"/>
      <c r="BL818" s="12"/>
      <c r="BM818" s="12"/>
      <c r="BN818" s="12"/>
      <c r="BO818" s="12"/>
      <c r="BP818" s="12"/>
      <c r="BQ818" s="12"/>
      <c r="BR818" s="12"/>
      <c r="BS818" s="12"/>
      <c r="BV818" s="76"/>
      <c r="BW818" s="76"/>
      <c r="BX818" s="76"/>
      <c r="BY818" s="76"/>
      <c r="BZ818" s="76"/>
      <c r="CA818" s="76"/>
      <c r="CB818" s="76"/>
      <c r="CC818" s="76"/>
      <c r="CD818" s="76"/>
      <c r="CE818" s="76"/>
      <c r="CF818" s="76"/>
      <c r="CG818" s="76"/>
      <c r="CH818" s="76"/>
      <c r="CI818" s="76"/>
      <c r="CJ818" s="76"/>
      <c r="CK818" s="76"/>
      <c r="CL818" s="76"/>
      <c r="CM818" s="76"/>
      <c r="CN818" s="76"/>
      <c r="CO818" s="76"/>
      <c r="CP818" s="76"/>
      <c r="CQ818" s="76"/>
      <c r="CR818" s="76"/>
      <c r="CS818" s="76"/>
      <c r="CT818" s="76"/>
      <c r="CU818" s="76"/>
      <c r="CV818" s="76"/>
      <c r="CW818" s="76"/>
      <c r="CX818" s="76"/>
      <c r="CY818" s="76"/>
      <c r="CZ818" s="76"/>
      <c r="DA818" s="76"/>
      <c r="DB818" s="76"/>
      <c r="DC818" s="76"/>
      <c r="DD818" s="76"/>
      <c r="DE818" s="76"/>
      <c r="DF818" s="76"/>
      <c r="DG818" s="76"/>
      <c r="DH818" s="76"/>
      <c r="DI818" s="76"/>
      <c r="DJ818" s="76"/>
      <c r="DK818" s="76"/>
      <c r="DL818" s="76"/>
      <c r="DM818" s="76"/>
      <c r="DN818" s="76"/>
      <c r="DO818" s="76"/>
      <c r="DP818" s="76"/>
      <c r="DQ818" s="76"/>
      <c r="DR818" s="76"/>
      <c r="DS818" s="76"/>
      <c r="DT818" s="76"/>
      <c r="DU818" s="76"/>
      <c r="DV818" s="76"/>
      <c r="DW818" s="76"/>
      <c r="DX818" s="76"/>
      <c r="DY818" s="76"/>
      <c r="DZ818" s="76"/>
      <c r="EA818" s="76"/>
      <c r="EB818" s="76"/>
      <c r="EC818" s="76"/>
      <c r="ED818" s="76"/>
      <c r="EE818" s="76"/>
      <c r="EF818" s="76"/>
      <c r="EG818" s="76"/>
      <c r="EH818" s="76"/>
      <c r="EI818" s="76"/>
      <c r="EJ818" s="76"/>
      <c r="EK818" s="76"/>
      <c r="EL818" s="76"/>
      <c r="EM818" s="76"/>
      <c r="EN818" s="76"/>
      <c r="EO818" s="76"/>
      <c r="EP818" s="76"/>
      <c r="EQ818" s="76"/>
      <c r="ER818" s="76"/>
      <c r="ES818" s="76"/>
      <c r="ET818" s="76"/>
      <c r="EU818" s="76"/>
      <c r="EV818" s="76"/>
      <c r="EW818" s="76"/>
      <c r="EX818" s="76"/>
      <c r="EY818" s="76"/>
      <c r="EZ818" s="76"/>
      <c r="FA818" s="76"/>
      <c r="FB818" s="76"/>
      <c r="FC818" s="76"/>
      <c r="FD818" s="76"/>
      <c r="FE818" s="76"/>
      <c r="FF818" s="76"/>
      <c r="FG818" s="76"/>
      <c r="FH818" s="76"/>
      <c r="FI818" s="76"/>
      <c r="FJ818" s="76"/>
      <c r="FK818" s="76"/>
      <c r="FL818" s="76"/>
      <c r="FM818" s="76"/>
      <c r="FN818" s="76"/>
      <c r="FO818" s="76"/>
      <c r="FP818" s="76"/>
      <c r="FQ818" s="76"/>
      <c r="FR818" s="76"/>
      <c r="FS818" s="76"/>
      <c r="FT818" s="76"/>
      <c r="FU818" s="76"/>
      <c r="FV818" s="76"/>
      <c r="FW818" s="76"/>
      <c r="FX818" s="76"/>
      <c r="FY818" s="76"/>
      <c r="FZ818" s="76"/>
      <c r="GA818" s="76"/>
      <c r="GB818" s="76"/>
      <c r="GC818" s="76"/>
      <c r="GD818" s="76"/>
      <c r="GE818" s="76"/>
      <c r="GF818" s="76"/>
      <c r="GG818" s="76"/>
      <c r="GH818" s="76"/>
      <c r="GI818" s="76"/>
      <c r="GJ818" s="76"/>
      <c r="GK818" s="76"/>
      <c r="GL818" s="76"/>
      <c r="GM818" s="76"/>
      <c r="GN818" s="76"/>
      <c r="GO818" s="76"/>
      <c r="GP818" s="76"/>
      <c r="GQ818" s="76"/>
      <c r="GR818" s="76"/>
      <c r="GS818" s="76"/>
      <c r="GT818" s="76"/>
      <c r="GU818" s="76"/>
      <c r="GV818" s="76"/>
      <c r="GW818" s="76"/>
      <c r="GX818" s="76"/>
      <c r="GY818" s="76"/>
      <c r="GZ818" s="76"/>
      <c r="HA818" s="76"/>
      <c r="HB818" s="76"/>
      <c r="HC818" s="76"/>
      <c r="HD818" s="76"/>
      <c r="HE818" s="76"/>
      <c r="HF818" s="76"/>
      <c r="HG818" s="76"/>
      <c r="HH818" s="76"/>
      <c r="HI818" s="76"/>
      <c r="HJ818" s="76"/>
      <c r="HK818" s="76"/>
      <c r="HL818" s="76"/>
      <c r="HM818" s="76"/>
      <c r="HN818" s="76"/>
      <c r="HO818" s="76"/>
      <c r="HP818" s="76"/>
      <c r="HQ818" s="76"/>
      <c r="HR818" s="76"/>
      <c r="HS818" s="76"/>
      <c r="HT818" s="76"/>
      <c r="HU818" s="76"/>
      <c r="HV818" s="76"/>
      <c r="HW818" s="76"/>
      <c r="HX818" s="76"/>
      <c r="HY818" s="76"/>
      <c r="HZ818" s="76"/>
      <c r="IA818" s="76"/>
      <c r="IB818" s="76"/>
      <c r="IC818" s="76"/>
      <c r="ID818" s="76"/>
      <c r="IE818" s="76"/>
      <c r="IF818" s="76"/>
      <c r="IG818" s="76"/>
      <c r="IH818" s="76"/>
      <c r="II818" s="76"/>
      <c r="IJ818" s="76"/>
      <c r="IK818" s="76"/>
    </row>
    <row r="819" spans="1:245" s="125" customFormat="1" ht="20.25">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92" t="str">
        <f>J1</f>
        <v>North Sea cod International reading 2012, AGE</v>
      </c>
      <c r="AD819" s="118"/>
      <c r="AE819" s="118"/>
      <c r="AF819" s="118"/>
      <c r="AG819" s="118"/>
      <c r="AH819" s="118"/>
      <c r="AI819" s="118"/>
      <c r="AJ819" s="118"/>
      <c r="AK819" s="118"/>
      <c r="AL819" s="118"/>
      <c r="AM819" s="118"/>
      <c r="AN819" s="118"/>
      <c r="AO819" s="118"/>
      <c r="AP819" s="118"/>
      <c r="AQ819" s="118"/>
      <c r="AR819" s="118"/>
      <c r="AS819" s="19"/>
      <c r="AT819" s="19"/>
      <c r="AU819" s="19"/>
      <c r="AV819" s="19"/>
      <c r="AW819" s="19"/>
      <c r="AX819" s="19"/>
      <c r="AY819" s="19"/>
      <c r="AZ819" s="19"/>
      <c r="BA819" s="19"/>
      <c r="BB819" s="19"/>
      <c r="BC819" s="19"/>
      <c r="BG819" s="12"/>
      <c r="BH819" s="12"/>
      <c r="BI819" s="12"/>
      <c r="BJ819" s="12"/>
      <c r="BK819" s="12"/>
      <c r="BL819" s="12"/>
      <c r="BM819" s="12"/>
      <c r="BN819" s="12"/>
      <c r="BO819" s="12"/>
      <c r="BP819" s="12"/>
      <c r="BQ819" s="12"/>
      <c r="BR819" s="12"/>
      <c r="BS819" s="12"/>
      <c r="BV819" s="76"/>
      <c r="BW819" s="76"/>
      <c r="BX819" s="76"/>
      <c r="BY819" s="76"/>
      <c r="BZ819" s="76"/>
      <c r="CA819" s="76"/>
      <c r="CB819" s="76"/>
      <c r="CC819" s="76"/>
      <c r="CD819" s="76"/>
      <c r="CE819" s="76"/>
      <c r="CF819" s="76"/>
      <c r="CG819" s="76"/>
      <c r="CH819" s="76"/>
      <c r="CI819" s="76"/>
      <c r="CJ819" s="76"/>
      <c r="CK819" s="76"/>
      <c r="CL819" s="76"/>
      <c r="CM819" s="76"/>
      <c r="CN819" s="76"/>
      <c r="CO819" s="76"/>
      <c r="CP819" s="76"/>
      <c r="CQ819" s="76"/>
      <c r="CR819" s="76"/>
      <c r="CS819" s="76"/>
      <c r="CT819" s="76"/>
      <c r="CU819" s="76"/>
      <c r="CV819" s="76"/>
      <c r="CW819" s="76"/>
      <c r="CX819" s="76"/>
      <c r="CY819" s="76"/>
      <c r="CZ819" s="76"/>
      <c r="DA819" s="76"/>
      <c r="DB819" s="76"/>
      <c r="DC819" s="76"/>
      <c r="DD819" s="76"/>
      <c r="DE819" s="76"/>
      <c r="DF819" s="76"/>
      <c r="DG819" s="76"/>
      <c r="DH819" s="76"/>
      <c r="DI819" s="76"/>
      <c r="DJ819" s="76"/>
      <c r="DK819" s="76"/>
      <c r="DL819" s="76"/>
      <c r="DM819" s="76"/>
      <c r="DN819" s="76"/>
      <c r="DO819" s="76"/>
      <c r="DP819" s="76"/>
      <c r="DQ819" s="76"/>
      <c r="DR819" s="76"/>
      <c r="DS819" s="76"/>
      <c r="DT819" s="76"/>
      <c r="DU819" s="76"/>
      <c r="DV819" s="76"/>
      <c r="DW819" s="76"/>
      <c r="DX819" s="76"/>
      <c r="DY819" s="76"/>
      <c r="DZ819" s="76"/>
      <c r="EA819" s="76"/>
      <c r="EB819" s="76"/>
      <c r="EC819" s="76"/>
      <c r="ED819" s="76"/>
      <c r="EE819" s="76"/>
      <c r="EF819" s="76"/>
      <c r="EG819" s="76"/>
      <c r="EH819" s="76"/>
      <c r="EI819" s="76"/>
      <c r="EJ819" s="76"/>
      <c r="EK819" s="76"/>
      <c r="EL819" s="76"/>
      <c r="EM819" s="76"/>
      <c r="EN819" s="76"/>
      <c r="EO819" s="76"/>
      <c r="EP819" s="76"/>
      <c r="EQ819" s="76"/>
      <c r="ER819" s="76"/>
      <c r="ES819" s="76"/>
      <c r="ET819" s="76"/>
      <c r="EU819" s="76"/>
      <c r="EV819" s="76"/>
      <c r="EW819" s="76"/>
      <c r="EX819" s="76"/>
      <c r="EY819" s="76"/>
      <c r="EZ819" s="76"/>
      <c r="FA819" s="76"/>
      <c r="FB819" s="76"/>
      <c r="FC819" s="76"/>
      <c r="FD819" s="76"/>
      <c r="FE819" s="76"/>
      <c r="FF819" s="76"/>
      <c r="FG819" s="76"/>
      <c r="FH819" s="76"/>
      <c r="FI819" s="76"/>
      <c r="FJ819" s="76"/>
      <c r="FK819" s="76"/>
      <c r="FL819" s="76"/>
      <c r="FM819" s="76"/>
      <c r="FN819" s="76"/>
      <c r="FO819" s="76"/>
      <c r="FP819" s="76"/>
      <c r="FQ819" s="76"/>
      <c r="FR819" s="76"/>
      <c r="FS819" s="76"/>
      <c r="FT819" s="76"/>
      <c r="FU819" s="76"/>
      <c r="FV819" s="76"/>
      <c r="FW819" s="76"/>
      <c r="FX819" s="76"/>
      <c r="FY819" s="76"/>
      <c r="FZ819" s="76"/>
      <c r="GA819" s="76"/>
      <c r="GB819" s="76"/>
      <c r="GC819" s="76"/>
      <c r="GD819" s="76"/>
      <c r="GE819" s="76"/>
      <c r="GF819" s="76"/>
      <c r="GG819" s="76"/>
      <c r="GH819" s="76"/>
      <c r="GI819" s="76"/>
      <c r="GJ819" s="76"/>
      <c r="GK819" s="76"/>
      <c r="GL819" s="76"/>
      <c r="GM819" s="76"/>
      <c r="GN819" s="76"/>
      <c r="GO819" s="76"/>
      <c r="GP819" s="76"/>
      <c r="GQ819" s="76"/>
      <c r="GR819" s="76"/>
      <c r="GS819" s="76"/>
      <c r="GT819" s="76"/>
      <c r="GU819" s="76"/>
      <c r="GV819" s="76"/>
      <c r="GW819" s="76"/>
      <c r="GX819" s="76"/>
      <c r="GY819" s="76"/>
      <c r="GZ819" s="76"/>
      <c r="HA819" s="76"/>
      <c r="HB819" s="76"/>
      <c r="HC819" s="76"/>
      <c r="HD819" s="76"/>
      <c r="HE819" s="76"/>
      <c r="HF819" s="76"/>
      <c r="HG819" s="76"/>
      <c r="HH819" s="76"/>
      <c r="HI819" s="76"/>
      <c r="HJ819" s="76"/>
      <c r="HK819" s="76"/>
      <c r="HL819" s="76"/>
      <c r="HM819" s="76"/>
      <c r="HN819" s="76"/>
      <c r="HO819" s="76"/>
      <c r="HP819" s="76"/>
      <c r="HQ819" s="76"/>
      <c r="HR819" s="76"/>
      <c r="HS819" s="76"/>
      <c r="HT819" s="76"/>
      <c r="HU819" s="76"/>
      <c r="HV819" s="76"/>
      <c r="HW819" s="76"/>
      <c r="HX819" s="76"/>
      <c r="HY819" s="76"/>
      <c r="HZ819" s="76"/>
      <c r="IA819" s="76"/>
      <c r="IB819" s="76"/>
      <c r="IC819" s="76"/>
      <c r="ID819" s="76"/>
      <c r="IE819" s="76"/>
      <c r="IF819" s="76"/>
      <c r="IG819" s="76"/>
      <c r="IH819" s="76"/>
      <c r="II819" s="76"/>
      <c r="IJ819" s="76"/>
      <c r="IK819" s="76"/>
    </row>
    <row r="820" spans="1:245" s="125" customForma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S820" s="19"/>
      <c r="AT820" s="19"/>
      <c r="AU820" s="19"/>
      <c r="AV820" s="19"/>
      <c r="AW820" s="19"/>
      <c r="AX820" s="19"/>
      <c r="AY820" s="19"/>
      <c r="AZ820" s="19"/>
      <c r="BA820" s="19"/>
      <c r="BB820" s="19"/>
      <c r="BC820" s="19"/>
      <c r="BG820" s="12"/>
      <c r="BH820" s="12"/>
      <c r="BI820" s="12"/>
      <c r="BJ820" s="12"/>
      <c r="BK820" s="12"/>
      <c r="BL820" s="12"/>
      <c r="BM820" s="12"/>
      <c r="BN820" s="12"/>
      <c r="BO820" s="12"/>
      <c r="BP820" s="12"/>
      <c r="BQ820" s="12"/>
      <c r="BR820" s="12"/>
      <c r="BS820" s="12"/>
      <c r="BV820" s="76"/>
      <c r="BW820" s="76"/>
      <c r="BX820" s="76"/>
      <c r="BY820" s="76"/>
      <c r="BZ820" s="76"/>
      <c r="CA820" s="76"/>
      <c r="CB820" s="76"/>
      <c r="CC820" s="76"/>
      <c r="CD820" s="76"/>
      <c r="CE820" s="76"/>
      <c r="CF820" s="76"/>
      <c r="CG820" s="76"/>
      <c r="CH820" s="76"/>
      <c r="CI820" s="76"/>
      <c r="CJ820" s="76"/>
      <c r="CK820" s="76"/>
      <c r="CL820" s="76"/>
      <c r="CM820" s="76"/>
      <c r="CN820" s="76"/>
      <c r="CO820" s="76"/>
      <c r="CP820" s="76"/>
      <c r="CQ820" s="76"/>
      <c r="CR820" s="76"/>
      <c r="CS820" s="76"/>
      <c r="CT820" s="76"/>
      <c r="CU820" s="76"/>
      <c r="CV820" s="76"/>
      <c r="CW820" s="76"/>
      <c r="CX820" s="76"/>
      <c r="CY820" s="76"/>
      <c r="CZ820" s="76"/>
      <c r="DA820" s="76"/>
      <c r="DB820" s="76"/>
      <c r="DC820" s="76"/>
      <c r="DD820" s="76"/>
      <c r="DE820" s="76"/>
      <c r="DF820" s="76"/>
      <c r="DG820" s="76"/>
      <c r="DH820" s="76"/>
      <c r="DI820" s="76"/>
      <c r="DJ820" s="76"/>
      <c r="DK820" s="76"/>
      <c r="DL820" s="76"/>
      <c r="DM820" s="76"/>
      <c r="DN820" s="76"/>
      <c r="DO820" s="76"/>
      <c r="DP820" s="76"/>
      <c r="DQ820" s="76"/>
      <c r="DR820" s="76"/>
      <c r="DS820" s="76"/>
      <c r="DT820" s="76"/>
      <c r="DU820" s="76"/>
      <c r="DV820" s="76"/>
      <c r="DW820" s="76"/>
      <c r="DX820" s="76"/>
      <c r="DY820" s="76"/>
      <c r="DZ820" s="76"/>
      <c r="EA820" s="76"/>
      <c r="EB820" s="76"/>
      <c r="EC820" s="76"/>
      <c r="ED820" s="76"/>
      <c r="EE820" s="76"/>
      <c r="EF820" s="76"/>
      <c r="EG820" s="76"/>
      <c r="EH820" s="76"/>
      <c r="EI820" s="76"/>
      <c r="EJ820" s="76"/>
      <c r="EK820" s="76"/>
      <c r="EL820" s="76"/>
      <c r="EM820" s="76"/>
      <c r="EN820" s="76"/>
      <c r="EO820" s="76"/>
      <c r="EP820" s="76"/>
      <c r="EQ820" s="76"/>
      <c r="ER820" s="76"/>
      <c r="ES820" s="76"/>
      <c r="ET820" s="76"/>
      <c r="EU820" s="76"/>
      <c r="EV820" s="76"/>
      <c r="EW820" s="76"/>
      <c r="EX820" s="76"/>
      <c r="EY820" s="76"/>
      <c r="EZ820" s="76"/>
      <c r="FA820" s="76"/>
      <c r="FB820" s="76"/>
      <c r="FC820" s="76"/>
      <c r="FD820" s="76"/>
      <c r="FE820" s="76"/>
      <c r="FF820" s="76"/>
      <c r="FG820" s="76"/>
      <c r="FH820" s="76"/>
      <c r="FI820" s="76"/>
      <c r="FJ820" s="76"/>
      <c r="FK820" s="76"/>
      <c r="FL820" s="76"/>
      <c r="FM820" s="76"/>
      <c r="FN820" s="76"/>
      <c r="FO820" s="76"/>
      <c r="FP820" s="76"/>
      <c r="FQ820" s="76"/>
      <c r="FR820" s="76"/>
      <c r="FS820" s="76"/>
      <c r="FT820" s="76"/>
      <c r="FU820" s="76"/>
      <c r="FV820" s="76"/>
      <c r="FW820" s="76"/>
      <c r="FX820" s="76"/>
      <c r="FY820" s="76"/>
      <c r="FZ820" s="76"/>
      <c r="GA820" s="76"/>
      <c r="GB820" s="76"/>
      <c r="GC820" s="76"/>
      <c r="GD820" s="76"/>
      <c r="GE820" s="76"/>
      <c r="GF820" s="76"/>
      <c r="GG820" s="76"/>
      <c r="GH820" s="76"/>
      <c r="GI820" s="76"/>
      <c r="GJ820" s="76"/>
      <c r="GK820" s="76"/>
      <c r="GL820" s="76"/>
      <c r="GM820" s="76"/>
      <c r="GN820" s="76"/>
      <c r="GO820" s="76"/>
      <c r="GP820" s="76"/>
      <c r="GQ820" s="76"/>
      <c r="GR820" s="76"/>
      <c r="GS820" s="76"/>
      <c r="GT820" s="76"/>
      <c r="GU820" s="76"/>
      <c r="GV820" s="76"/>
      <c r="GW820" s="76"/>
      <c r="GX820" s="76"/>
      <c r="GY820" s="76"/>
      <c r="GZ820" s="76"/>
      <c r="HA820" s="76"/>
      <c r="HB820" s="76"/>
      <c r="HC820" s="76"/>
      <c r="HD820" s="76"/>
      <c r="HE820" s="76"/>
      <c r="HF820" s="76"/>
      <c r="HG820" s="76"/>
      <c r="HH820" s="76"/>
      <c r="HI820" s="76"/>
      <c r="HJ820" s="76"/>
      <c r="HK820" s="76"/>
      <c r="HL820" s="76"/>
      <c r="HM820" s="76"/>
      <c r="HN820" s="76"/>
      <c r="HO820" s="76"/>
      <c r="HP820" s="76"/>
      <c r="HQ820" s="76"/>
      <c r="HR820" s="76"/>
      <c r="HS820" s="76"/>
      <c r="HT820" s="76"/>
      <c r="HU820" s="76"/>
      <c r="HV820" s="76"/>
      <c r="HW820" s="76"/>
      <c r="HX820" s="76"/>
      <c r="HY820" s="76"/>
      <c r="HZ820" s="76"/>
      <c r="IA820" s="76"/>
      <c r="IB820" s="76"/>
      <c r="IC820" s="76"/>
      <c r="ID820" s="76"/>
      <c r="IE820" s="76"/>
      <c r="IF820" s="76"/>
      <c r="IG820" s="76"/>
      <c r="IH820" s="76"/>
      <c r="II820" s="76"/>
      <c r="IJ820" s="76"/>
      <c r="IK820" s="76"/>
    </row>
    <row r="821" spans="1:245" s="125" customFormat="1">
      <c r="A821" s="214"/>
      <c r="B821" s="214"/>
      <c r="C821" s="214"/>
      <c r="D821" s="214"/>
      <c r="E821" s="332"/>
      <c r="F821" s="332"/>
      <c r="G821" s="214"/>
      <c r="H821" s="333"/>
      <c r="I821" s="333"/>
      <c r="J821" s="214"/>
      <c r="K821" s="214"/>
      <c r="L821" s="214"/>
      <c r="M821" s="214"/>
      <c r="N821" s="214"/>
      <c r="O821" s="214"/>
      <c r="P821" s="214"/>
      <c r="Q821" s="214"/>
      <c r="R821" s="248"/>
      <c r="S821" s="248"/>
      <c r="T821" s="248"/>
      <c r="U821" s="248"/>
      <c r="V821" s="248"/>
      <c r="W821" s="248"/>
      <c r="X821" s="248"/>
      <c r="Y821" s="248"/>
      <c r="Z821" s="248"/>
      <c r="AA821" s="19"/>
      <c r="AB821" s="19"/>
      <c r="AS821" s="19"/>
      <c r="AT821" s="19"/>
      <c r="AU821" s="19"/>
      <c r="AV821" s="19"/>
      <c r="AW821" s="19"/>
      <c r="AX821" s="19"/>
      <c r="AY821" s="19"/>
      <c r="AZ821" s="19"/>
      <c r="BA821" s="19"/>
      <c r="BB821" s="19"/>
      <c r="BC821" s="19"/>
      <c r="BG821" s="12"/>
      <c r="BH821" s="12"/>
      <c r="BI821" s="12"/>
      <c r="BJ821" s="12"/>
      <c r="BK821" s="12"/>
      <c r="BL821" s="12"/>
      <c r="BM821" s="12"/>
      <c r="BN821" s="12"/>
      <c r="BO821" s="12"/>
      <c r="BP821" s="12"/>
      <c r="BQ821" s="12"/>
      <c r="BR821" s="12"/>
      <c r="BS821" s="12"/>
      <c r="BV821" s="76"/>
      <c r="BW821" s="76"/>
      <c r="BX821" s="76"/>
      <c r="BY821" s="76"/>
      <c r="BZ821" s="76"/>
      <c r="CA821" s="76"/>
      <c r="CB821" s="76"/>
      <c r="CC821" s="76"/>
      <c r="CD821" s="76"/>
      <c r="CE821" s="76"/>
      <c r="CF821" s="76"/>
      <c r="CG821" s="76"/>
      <c r="CH821" s="76"/>
      <c r="CI821" s="76"/>
      <c r="CJ821" s="76"/>
      <c r="CK821" s="76"/>
      <c r="CL821" s="76"/>
      <c r="CM821" s="76"/>
      <c r="CN821" s="76"/>
      <c r="CO821" s="76"/>
      <c r="CP821" s="76"/>
      <c r="CQ821" s="76"/>
      <c r="CR821" s="76"/>
      <c r="CS821" s="76"/>
      <c r="CT821" s="76"/>
      <c r="CU821" s="76"/>
      <c r="CV821" s="76"/>
      <c r="CW821" s="76"/>
      <c r="CX821" s="76"/>
      <c r="CY821" s="76"/>
      <c r="CZ821" s="76"/>
      <c r="DA821" s="76"/>
      <c r="DB821" s="76"/>
      <c r="DC821" s="76"/>
      <c r="DD821" s="76"/>
      <c r="DE821" s="76"/>
      <c r="DF821" s="76"/>
      <c r="DG821" s="76"/>
      <c r="DH821" s="76"/>
      <c r="DI821" s="76"/>
      <c r="DJ821" s="76"/>
      <c r="DK821" s="76"/>
      <c r="DL821" s="76"/>
      <c r="DM821" s="76"/>
      <c r="DN821" s="76"/>
      <c r="DO821" s="76"/>
      <c r="DP821" s="76"/>
      <c r="DQ821" s="76"/>
      <c r="DR821" s="76"/>
      <c r="DS821" s="76"/>
      <c r="DT821" s="76"/>
      <c r="DU821" s="76"/>
      <c r="DV821" s="76"/>
      <c r="DW821" s="76"/>
      <c r="DX821" s="76"/>
      <c r="DY821" s="76"/>
      <c r="DZ821" s="76"/>
      <c r="EA821" s="76"/>
      <c r="EB821" s="76"/>
      <c r="EC821" s="76"/>
      <c r="ED821" s="76"/>
      <c r="EE821" s="76"/>
      <c r="EF821" s="76"/>
      <c r="EG821" s="76"/>
      <c r="EH821" s="76"/>
      <c r="EI821" s="76"/>
      <c r="EJ821" s="76"/>
      <c r="EK821" s="76"/>
      <c r="EL821" s="76"/>
      <c r="EM821" s="76"/>
      <c r="EN821" s="76"/>
      <c r="EO821" s="76"/>
      <c r="EP821" s="76"/>
      <c r="EQ821" s="76"/>
      <c r="ER821" s="76"/>
      <c r="ES821" s="76"/>
      <c r="ET821" s="76"/>
      <c r="EU821" s="76"/>
      <c r="EV821" s="76"/>
      <c r="EW821" s="76"/>
      <c r="EX821" s="76"/>
      <c r="EY821" s="76"/>
      <c r="EZ821" s="76"/>
      <c r="FA821" s="76"/>
      <c r="FB821" s="76"/>
      <c r="FC821" s="76"/>
      <c r="FD821" s="76"/>
      <c r="FE821" s="76"/>
      <c r="FF821" s="76"/>
      <c r="FG821" s="76"/>
      <c r="FH821" s="76"/>
      <c r="FI821" s="76"/>
      <c r="FJ821" s="76"/>
      <c r="FK821" s="76"/>
      <c r="FL821" s="76"/>
      <c r="FM821" s="76"/>
      <c r="FN821" s="76"/>
      <c r="FO821" s="76"/>
      <c r="FP821" s="76"/>
      <c r="FQ821" s="76"/>
      <c r="FR821" s="76"/>
      <c r="FS821" s="76"/>
      <c r="FT821" s="76"/>
      <c r="FU821" s="76"/>
      <c r="FV821" s="76"/>
      <c r="FW821" s="76"/>
      <c r="FX821" s="76"/>
      <c r="FY821" s="76"/>
      <c r="FZ821" s="76"/>
      <c r="GA821" s="76"/>
      <c r="GB821" s="76"/>
      <c r="GC821" s="76"/>
      <c r="GD821" s="76"/>
      <c r="GE821" s="76"/>
      <c r="GF821" s="76"/>
      <c r="GG821" s="76"/>
      <c r="GH821" s="76"/>
      <c r="GI821" s="76"/>
      <c r="GJ821" s="76"/>
      <c r="GK821" s="76"/>
      <c r="GL821" s="76"/>
      <c r="GM821" s="76"/>
      <c r="GN821" s="76"/>
      <c r="GO821" s="76"/>
      <c r="GP821" s="76"/>
      <c r="GQ821" s="76"/>
      <c r="GR821" s="76"/>
      <c r="GS821" s="76"/>
      <c r="GT821" s="76"/>
      <c r="GU821" s="76"/>
      <c r="GV821" s="76"/>
      <c r="GW821" s="76"/>
      <c r="GX821" s="76"/>
      <c r="GY821" s="76"/>
      <c r="GZ821" s="76"/>
      <c r="HA821" s="76"/>
      <c r="HB821" s="76"/>
      <c r="HC821" s="76"/>
      <c r="HD821" s="76"/>
      <c r="HE821" s="76"/>
      <c r="HF821" s="76"/>
      <c r="HG821" s="76"/>
      <c r="HH821" s="76"/>
      <c r="HI821" s="76"/>
      <c r="HJ821" s="76"/>
      <c r="HK821" s="76"/>
      <c r="HL821" s="76"/>
      <c r="HM821" s="76"/>
      <c r="HN821" s="76"/>
      <c r="HO821" s="76"/>
      <c r="HP821" s="76"/>
      <c r="HQ821" s="76"/>
      <c r="HR821" s="76"/>
      <c r="HS821" s="76"/>
      <c r="HT821" s="76"/>
      <c r="HU821" s="76"/>
      <c r="HV821" s="76"/>
      <c r="HW821" s="76"/>
      <c r="HX821" s="76"/>
      <c r="HY821" s="76"/>
      <c r="HZ821" s="76"/>
      <c r="IA821" s="76"/>
      <c r="IB821" s="76"/>
      <c r="IC821" s="76"/>
      <c r="ID821" s="76"/>
      <c r="IE821" s="76"/>
      <c r="IF821" s="76"/>
      <c r="IG821" s="76"/>
      <c r="IH821" s="76"/>
      <c r="II821" s="76"/>
      <c r="IJ821" s="76"/>
      <c r="IK821" s="76"/>
    </row>
    <row r="822" spans="1:245" s="125" customFormat="1">
      <c r="A822" s="335" t="s">
        <v>110</v>
      </c>
      <c r="B822" s="336"/>
      <c r="C822" s="337"/>
      <c r="D822" s="336" t="s">
        <v>70</v>
      </c>
      <c r="E822" s="338"/>
      <c r="F822" s="336" t="s">
        <v>70</v>
      </c>
      <c r="G822" s="337"/>
      <c r="H822" s="336" t="s">
        <v>70</v>
      </c>
      <c r="I822" s="336"/>
      <c r="J822" s="337"/>
      <c r="K822" s="336" t="s">
        <v>70</v>
      </c>
      <c r="L822" s="337"/>
      <c r="M822" s="336" t="s">
        <v>70</v>
      </c>
      <c r="N822" s="337"/>
      <c r="O822" s="337"/>
      <c r="P822" s="337"/>
      <c r="Q822" s="337"/>
      <c r="R822" s="339"/>
      <c r="S822" s="336" t="s">
        <v>70</v>
      </c>
      <c r="T822" s="339"/>
      <c r="U822" s="336" t="s">
        <v>70</v>
      </c>
      <c r="V822" s="339"/>
      <c r="W822" s="336" t="s">
        <v>70</v>
      </c>
      <c r="X822" s="339"/>
      <c r="Y822" s="339"/>
      <c r="Z822" s="336" t="s">
        <v>70</v>
      </c>
      <c r="AA822" s="19"/>
      <c r="AB822" s="19"/>
      <c r="AS822" s="19"/>
      <c r="AT822" s="19"/>
      <c r="AU822" s="19"/>
      <c r="AV822" s="19"/>
      <c r="AW822" s="19"/>
      <c r="AX822" s="19"/>
      <c r="AY822" s="19"/>
      <c r="AZ822" s="19"/>
      <c r="BA822" s="19"/>
      <c r="BB822" s="19"/>
      <c r="BC822" s="19"/>
      <c r="BG822" s="12"/>
      <c r="BH822" s="12"/>
      <c r="BI822" s="12"/>
      <c r="BJ822" s="12"/>
      <c r="BK822" s="12"/>
      <c r="BL822" s="12"/>
      <c r="BM822" s="12"/>
      <c r="BN822" s="12"/>
      <c r="BO822" s="12"/>
      <c r="BP822" s="12"/>
      <c r="BQ822" s="12"/>
      <c r="BR822" s="12"/>
      <c r="BS822" s="12"/>
      <c r="BV822" s="76"/>
      <c r="BW822" s="76"/>
      <c r="BX822" s="76"/>
      <c r="BY822" s="76"/>
      <c r="BZ822" s="76"/>
      <c r="CA822" s="76"/>
      <c r="CB822" s="76"/>
      <c r="CC822" s="76"/>
      <c r="CD822" s="76"/>
      <c r="CE822" s="76"/>
      <c r="CF822" s="76"/>
      <c r="CG822" s="76"/>
      <c r="CH822" s="76"/>
      <c r="CI822" s="76"/>
      <c r="CJ822" s="76"/>
      <c r="CK822" s="76"/>
      <c r="CL822" s="76"/>
      <c r="CM822" s="76"/>
      <c r="CN822" s="76"/>
      <c r="CO822" s="76"/>
      <c r="CP822" s="76"/>
      <c r="CQ822" s="76"/>
      <c r="CR822" s="76"/>
      <c r="CS822" s="76"/>
      <c r="CT822" s="76"/>
      <c r="CU822" s="76"/>
      <c r="CV822" s="76"/>
      <c r="CW822" s="76"/>
      <c r="CX822" s="76"/>
      <c r="CY822" s="76"/>
      <c r="CZ822" s="76"/>
      <c r="DA822" s="76"/>
      <c r="DB822" s="76"/>
      <c r="DC822" s="76"/>
      <c r="DD822" s="76"/>
      <c r="DE822" s="76"/>
      <c r="DF822" s="76"/>
      <c r="DG822" s="76"/>
      <c r="DH822" s="76"/>
      <c r="DI822" s="76"/>
      <c r="DJ822" s="76"/>
      <c r="DK822" s="76"/>
      <c r="DL822" s="76"/>
      <c r="DM822" s="76"/>
      <c r="DN822" s="76"/>
      <c r="DO822" s="76"/>
      <c r="DP822" s="76"/>
      <c r="DQ822" s="76"/>
      <c r="DR822" s="76"/>
      <c r="DS822" s="76"/>
      <c r="DT822" s="76"/>
      <c r="DU822" s="76"/>
      <c r="DV822" s="76"/>
      <c r="DW822" s="76"/>
      <c r="DX822" s="76"/>
      <c r="DY822" s="76"/>
      <c r="DZ822" s="76"/>
      <c r="EA822" s="76"/>
      <c r="EB822" s="76"/>
      <c r="EC822" s="76"/>
      <c r="ED822" s="76"/>
      <c r="EE822" s="76"/>
      <c r="EF822" s="76"/>
      <c r="EG822" s="76"/>
      <c r="EH822" s="76"/>
      <c r="EI822" s="76"/>
      <c r="EJ822" s="76"/>
      <c r="EK822" s="76"/>
      <c r="EL822" s="76"/>
      <c r="EM822" s="76"/>
      <c r="EN822" s="76"/>
      <c r="EO822" s="76"/>
      <c r="EP822" s="76"/>
      <c r="EQ822" s="76"/>
      <c r="ER822" s="76"/>
      <c r="ES822" s="76"/>
      <c r="ET822" s="76"/>
      <c r="EU822" s="76"/>
      <c r="EV822" s="76"/>
      <c r="EW822" s="76"/>
      <c r="EX822" s="76"/>
      <c r="EY822" s="76"/>
      <c r="EZ822" s="76"/>
      <c r="FA822" s="76"/>
      <c r="FB822" s="76"/>
      <c r="FC822" s="76"/>
      <c r="FD822" s="76"/>
      <c r="FE822" s="76"/>
      <c r="FF822" s="76"/>
      <c r="FG822" s="76"/>
      <c r="FH822" s="76"/>
      <c r="FI822" s="76"/>
      <c r="FJ822" s="76"/>
      <c r="FK822" s="76"/>
      <c r="FL822" s="76"/>
      <c r="FM822" s="76"/>
      <c r="FN822" s="76"/>
      <c r="FO822" s="76"/>
      <c r="FP822" s="76"/>
      <c r="FQ822" s="76"/>
      <c r="FR822" s="76"/>
      <c r="FS822" s="76"/>
      <c r="FT822" s="76"/>
      <c r="FU822" s="76"/>
      <c r="FV822" s="76"/>
      <c r="FW822" s="76"/>
      <c r="FX822" s="76"/>
      <c r="FY822" s="76"/>
      <c r="FZ822" s="76"/>
      <c r="GA822" s="76"/>
      <c r="GB822" s="76"/>
      <c r="GC822" s="76"/>
      <c r="GD822" s="76"/>
      <c r="GE822" s="76"/>
      <c r="GF822" s="76"/>
      <c r="GG822" s="76"/>
      <c r="GH822" s="76"/>
      <c r="GI822" s="76"/>
      <c r="GJ822" s="76"/>
      <c r="GK822" s="76"/>
      <c r="GL822" s="76"/>
      <c r="GM822" s="76"/>
      <c r="GN822" s="76"/>
      <c r="GO822" s="76"/>
      <c r="GP822" s="76"/>
      <c r="GQ822" s="76"/>
      <c r="GR822" s="76"/>
      <c r="GS822" s="76"/>
      <c r="GT822" s="76"/>
      <c r="GU822" s="76"/>
      <c r="GV822" s="76"/>
      <c r="GW822" s="76"/>
      <c r="GX822" s="76"/>
      <c r="GY822" s="76"/>
      <c r="GZ822" s="76"/>
      <c r="HA822" s="76"/>
      <c r="HB822" s="76"/>
      <c r="HC822" s="76"/>
      <c r="HD822" s="76"/>
      <c r="HE822" s="76"/>
      <c r="HF822" s="76"/>
      <c r="HG822" s="76"/>
      <c r="HH822" s="76"/>
      <c r="HI822" s="76"/>
      <c r="HJ822" s="76"/>
      <c r="HK822" s="76"/>
      <c r="HL822" s="76"/>
      <c r="HM822" s="76"/>
      <c r="HN822" s="76"/>
      <c r="HO822" s="76"/>
      <c r="HP822" s="76"/>
      <c r="HQ822" s="76"/>
      <c r="HR822" s="76"/>
      <c r="HS822" s="76"/>
      <c r="HT822" s="76"/>
      <c r="HU822" s="76"/>
      <c r="HV822" s="76"/>
      <c r="HW822" s="76"/>
      <c r="HX822" s="76"/>
      <c r="HY822" s="76"/>
      <c r="HZ822" s="76"/>
      <c r="IA822" s="76"/>
      <c r="IB822" s="76"/>
      <c r="IC822" s="76"/>
      <c r="ID822" s="76"/>
      <c r="IE822" s="76"/>
      <c r="IF822" s="76"/>
      <c r="IG822" s="76"/>
      <c r="IH822" s="76"/>
      <c r="II822" s="76"/>
      <c r="IJ822" s="76"/>
      <c r="IK822" s="76"/>
    </row>
    <row r="823" spans="1:245" s="125" customFormat="1">
      <c r="A823" s="214"/>
      <c r="B823" s="214"/>
      <c r="C823" s="214"/>
      <c r="D823" s="214"/>
      <c r="E823" s="332"/>
      <c r="F823" s="332"/>
      <c r="G823" s="214"/>
      <c r="H823" s="333"/>
      <c r="I823" s="333"/>
      <c r="J823" s="214"/>
      <c r="K823" s="214"/>
      <c r="L823" s="214"/>
      <c r="M823" s="214"/>
      <c r="N823" s="214"/>
      <c r="O823" s="214"/>
      <c r="P823" s="214"/>
      <c r="Q823" s="214"/>
      <c r="R823" s="214"/>
      <c r="S823" s="214"/>
      <c r="T823" s="214"/>
      <c r="U823" s="214"/>
      <c r="V823" s="214"/>
      <c r="W823" s="214"/>
      <c r="X823" s="214"/>
      <c r="Y823" s="214"/>
      <c r="Z823" s="214"/>
      <c r="AA823" s="19"/>
      <c r="AB823" s="19"/>
      <c r="AS823" s="19"/>
      <c r="AT823" s="19"/>
      <c r="AU823" s="19"/>
      <c r="AV823" s="19"/>
      <c r="AW823" s="19"/>
      <c r="AX823" s="19"/>
      <c r="AY823" s="19"/>
      <c r="AZ823" s="19"/>
      <c r="BA823" s="19"/>
      <c r="BB823" s="19"/>
      <c r="BC823" s="19"/>
      <c r="BG823" s="12"/>
      <c r="BH823" s="12"/>
      <c r="BI823" s="12"/>
      <c r="BJ823" s="12"/>
      <c r="BK823" s="12"/>
      <c r="BL823" s="12"/>
      <c r="BM823" s="12"/>
      <c r="BN823" s="12"/>
      <c r="BO823" s="12"/>
      <c r="BP823" s="12"/>
      <c r="BQ823" s="12"/>
      <c r="BR823" s="12"/>
      <c r="BS823" s="12"/>
      <c r="BV823" s="76"/>
      <c r="BW823" s="76"/>
      <c r="BX823" s="76"/>
      <c r="BY823" s="76"/>
      <c r="BZ823" s="76"/>
      <c r="CA823" s="76"/>
      <c r="CB823" s="76"/>
      <c r="CC823" s="76"/>
      <c r="CD823" s="76"/>
      <c r="CE823" s="76"/>
      <c r="CF823" s="76"/>
      <c r="CG823" s="76"/>
      <c r="CH823" s="76"/>
      <c r="CI823" s="76"/>
      <c r="CJ823" s="76"/>
      <c r="CK823" s="76"/>
      <c r="CL823" s="76"/>
      <c r="CM823" s="76"/>
      <c r="CN823" s="76"/>
      <c r="CO823" s="76"/>
      <c r="CP823" s="76"/>
      <c r="CQ823" s="76"/>
      <c r="CR823" s="76"/>
      <c r="CS823" s="76"/>
      <c r="CT823" s="76"/>
      <c r="CU823" s="76"/>
      <c r="CV823" s="76"/>
      <c r="CW823" s="76"/>
      <c r="CX823" s="76"/>
      <c r="CY823" s="76"/>
      <c r="CZ823" s="76"/>
      <c r="DA823" s="76"/>
      <c r="DB823" s="76"/>
      <c r="DC823" s="76"/>
      <c r="DD823" s="76"/>
      <c r="DE823" s="76"/>
      <c r="DF823" s="76"/>
      <c r="DG823" s="76"/>
      <c r="DH823" s="76"/>
      <c r="DI823" s="76"/>
      <c r="DJ823" s="76"/>
      <c r="DK823" s="76"/>
      <c r="DL823" s="76"/>
      <c r="DM823" s="76"/>
      <c r="DN823" s="76"/>
      <c r="DO823" s="76"/>
      <c r="DP823" s="76"/>
      <c r="DQ823" s="76"/>
      <c r="DR823" s="76"/>
      <c r="DS823" s="76"/>
      <c r="DT823" s="76"/>
      <c r="DU823" s="76"/>
      <c r="DV823" s="76"/>
      <c r="DW823" s="76"/>
      <c r="DX823" s="76"/>
      <c r="DY823" s="76"/>
      <c r="DZ823" s="76"/>
      <c r="EA823" s="76"/>
      <c r="EB823" s="76"/>
      <c r="EC823" s="76"/>
      <c r="ED823" s="76"/>
      <c r="EE823" s="76"/>
      <c r="EF823" s="76"/>
      <c r="EG823" s="76"/>
      <c r="EH823" s="76"/>
      <c r="EI823" s="76"/>
      <c r="EJ823" s="76"/>
      <c r="EK823" s="76"/>
      <c r="EL823" s="76"/>
      <c r="EM823" s="76"/>
      <c r="EN823" s="76"/>
      <c r="EO823" s="76"/>
      <c r="EP823" s="76"/>
      <c r="EQ823" s="76"/>
      <c r="ER823" s="76"/>
      <c r="ES823" s="76"/>
      <c r="ET823" s="76"/>
      <c r="EU823" s="76"/>
      <c r="EV823" s="76"/>
      <c r="EW823" s="76"/>
      <c r="EX823" s="76"/>
      <c r="EY823" s="76"/>
      <c r="EZ823" s="76"/>
      <c r="FA823" s="76"/>
      <c r="FB823" s="76"/>
      <c r="FC823" s="76"/>
      <c r="FD823" s="76"/>
      <c r="FE823" s="76"/>
      <c r="FF823" s="76"/>
      <c r="FG823" s="76"/>
      <c r="FH823" s="76"/>
      <c r="FI823" s="76"/>
      <c r="FJ823" s="76"/>
      <c r="FK823" s="76"/>
      <c r="FL823" s="76"/>
      <c r="FM823" s="76"/>
      <c r="FN823" s="76"/>
      <c r="FO823" s="76"/>
      <c r="FP823" s="76"/>
      <c r="FQ823" s="76"/>
      <c r="FR823" s="76"/>
      <c r="FS823" s="76"/>
      <c r="FT823" s="76"/>
      <c r="FU823" s="76"/>
      <c r="FV823" s="76"/>
      <c r="FW823" s="76"/>
      <c r="FX823" s="76"/>
      <c r="FY823" s="76"/>
      <c r="FZ823" s="76"/>
      <c r="GA823" s="76"/>
      <c r="GB823" s="76"/>
      <c r="GC823" s="76"/>
      <c r="GD823" s="76"/>
      <c r="GE823" s="76"/>
      <c r="GF823" s="76"/>
      <c r="GG823" s="76"/>
      <c r="GH823" s="76"/>
      <c r="GI823" s="76"/>
      <c r="GJ823" s="76"/>
      <c r="GK823" s="76"/>
      <c r="GL823" s="76"/>
      <c r="GM823" s="76"/>
      <c r="GN823" s="76"/>
      <c r="GO823" s="76"/>
      <c r="GP823" s="76"/>
      <c r="GQ823" s="76"/>
      <c r="GR823" s="76"/>
      <c r="GS823" s="76"/>
      <c r="GT823" s="76"/>
      <c r="GU823" s="76"/>
      <c r="GV823" s="76"/>
      <c r="GW823" s="76"/>
      <c r="GX823" s="76"/>
      <c r="GY823" s="76"/>
      <c r="GZ823" s="76"/>
      <c r="HA823" s="76"/>
      <c r="HB823" s="76"/>
      <c r="HC823" s="76"/>
      <c r="HD823" s="76"/>
      <c r="HE823" s="76"/>
      <c r="HF823" s="76"/>
      <c r="HG823" s="76"/>
      <c r="HH823" s="76"/>
      <c r="HI823" s="76"/>
      <c r="HJ823" s="76"/>
      <c r="HK823" s="76"/>
      <c r="HL823" s="76"/>
      <c r="HM823" s="76"/>
      <c r="HN823" s="76"/>
      <c r="HO823" s="76"/>
      <c r="HP823" s="76"/>
      <c r="HQ823" s="76"/>
      <c r="HR823" s="76"/>
      <c r="HS823" s="76"/>
      <c r="HT823" s="76"/>
      <c r="HU823" s="76"/>
      <c r="HV823" s="76"/>
      <c r="HW823" s="76"/>
      <c r="HX823" s="76"/>
      <c r="HY823" s="76"/>
      <c r="HZ823" s="76"/>
      <c r="IA823" s="76"/>
      <c r="IB823" s="76"/>
      <c r="IC823" s="76"/>
      <c r="ID823" s="76"/>
      <c r="IE823" s="76"/>
      <c r="IF823" s="76"/>
      <c r="IG823" s="76"/>
      <c r="IH823" s="76"/>
      <c r="II823" s="76"/>
      <c r="IJ823" s="76"/>
      <c r="IK823" s="76"/>
    </row>
    <row r="824" spans="1:245" s="125" customForma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S824" s="19"/>
      <c r="AT824" s="19"/>
      <c r="AU824" s="19"/>
      <c r="AV824" s="19"/>
      <c r="AW824" s="19"/>
      <c r="AX824" s="19"/>
      <c r="AY824" s="19"/>
      <c r="AZ824" s="19"/>
      <c r="BA824" s="19"/>
      <c r="BB824" s="19"/>
      <c r="BC824" s="19"/>
      <c r="BG824" s="12"/>
      <c r="BH824" s="12"/>
      <c r="BI824" s="12"/>
      <c r="BJ824" s="12"/>
      <c r="BK824" s="12"/>
      <c r="BL824" s="12"/>
      <c r="BM824" s="12"/>
      <c r="BN824" s="12"/>
      <c r="BO824" s="12"/>
      <c r="BP824" s="12"/>
      <c r="BQ824" s="12"/>
      <c r="BR824" s="12"/>
      <c r="BS824" s="12"/>
      <c r="BV824" s="76"/>
      <c r="BW824" s="76"/>
      <c r="BX824" s="76"/>
      <c r="BY824" s="76"/>
      <c r="BZ824" s="76"/>
      <c r="CA824" s="76"/>
      <c r="CB824" s="76"/>
      <c r="CC824" s="76"/>
      <c r="CD824" s="76"/>
      <c r="CE824" s="76"/>
      <c r="CF824" s="76"/>
      <c r="CG824" s="76"/>
      <c r="CH824" s="76"/>
      <c r="CI824" s="76"/>
      <c r="CJ824" s="76"/>
      <c r="CK824" s="76"/>
      <c r="CL824" s="76"/>
      <c r="CM824" s="76"/>
      <c r="CN824" s="76"/>
      <c r="CO824" s="76"/>
      <c r="CP824" s="76"/>
      <c r="CQ824" s="76"/>
      <c r="CR824" s="76"/>
      <c r="CS824" s="76"/>
      <c r="CT824" s="76"/>
      <c r="CU824" s="76"/>
      <c r="CV824" s="76"/>
      <c r="CW824" s="76"/>
      <c r="CX824" s="76"/>
      <c r="CY824" s="76"/>
      <c r="CZ824" s="76"/>
      <c r="DA824" s="76"/>
      <c r="DB824" s="76"/>
      <c r="DC824" s="76"/>
      <c r="DD824" s="76"/>
      <c r="DE824" s="76"/>
      <c r="DF824" s="76"/>
      <c r="DG824" s="76"/>
      <c r="DH824" s="76"/>
      <c r="DI824" s="76"/>
      <c r="DJ824" s="76"/>
      <c r="DK824" s="76"/>
      <c r="DL824" s="76"/>
      <c r="DM824" s="76"/>
      <c r="DN824" s="76"/>
      <c r="DO824" s="76"/>
      <c r="DP824" s="76"/>
      <c r="DQ824" s="76"/>
      <c r="DR824" s="76"/>
      <c r="DS824" s="76"/>
      <c r="DT824" s="76"/>
      <c r="DU824" s="76"/>
      <c r="DV824" s="76"/>
      <c r="DW824" s="76"/>
      <c r="DX824" s="76"/>
      <c r="DY824" s="76"/>
      <c r="DZ824" s="76"/>
      <c r="EA824" s="76"/>
      <c r="EB824" s="76"/>
      <c r="EC824" s="76"/>
      <c r="ED824" s="76"/>
      <c r="EE824" s="76"/>
      <c r="EF824" s="76"/>
      <c r="EG824" s="76"/>
      <c r="EH824" s="76"/>
      <c r="EI824" s="76"/>
      <c r="EJ824" s="76"/>
      <c r="EK824" s="76"/>
      <c r="EL824" s="76"/>
      <c r="EM824" s="76"/>
      <c r="EN824" s="76"/>
      <c r="EO824" s="76"/>
      <c r="EP824" s="76"/>
      <c r="EQ824" s="76"/>
      <c r="ER824" s="76"/>
      <c r="ES824" s="76"/>
      <c r="ET824" s="76"/>
      <c r="EU824" s="76"/>
      <c r="EV824" s="76"/>
      <c r="EW824" s="76"/>
      <c r="EX824" s="76"/>
      <c r="EY824" s="76"/>
      <c r="EZ824" s="76"/>
      <c r="FA824" s="76"/>
      <c r="FB824" s="76"/>
      <c r="FC824" s="76"/>
      <c r="FD824" s="76"/>
      <c r="FE824" s="76"/>
      <c r="FF824" s="76"/>
      <c r="FG824" s="76"/>
      <c r="FH824" s="76"/>
      <c r="FI824" s="76"/>
      <c r="FJ824" s="76"/>
      <c r="FK824" s="76"/>
      <c r="FL824" s="76"/>
      <c r="FM824" s="76"/>
      <c r="FN824" s="76"/>
      <c r="FO824" s="76"/>
      <c r="FP824" s="76"/>
      <c r="FQ824" s="76"/>
      <c r="FR824" s="76"/>
      <c r="FS824" s="76"/>
      <c r="FT824" s="76"/>
      <c r="FU824" s="76"/>
      <c r="FV824" s="76"/>
      <c r="FW824" s="76"/>
      <c r="FX824" s="76"/>
      <c r="FY824" s="76"/>
      <c r="FZ824" s="76"/>
      <c r="GA824" s="76"/>
      <c r="GB824" s="76"/>
      <c r="GC824" s="76"/>
      <c r="GD824" s="76"/>
      <c r="GE824" s="76"/>
      <c r="GF824" s="76"/>
      <c r="GG824" s="76"/>
      <c r="GH824" s="76"/>
      <c r="GI824" s="76"/>
      <c r="GJ824" s="76"/>
      <c r="GK824" s="76"/>
      <c r="GL824" s="76"/>
      <c r="GM824" s="76"/>
      <c r="GN824" s="76"/>
      <c r="GO824" s="76"/>
      <c r="GP824" s="76"/>
      <c r="GQ824" s="76"/>
      <c r="GR824" s="76"/>
      <c r="GS824" s="76"/>
      <c r="GT824" s="76"/>
      <c r="GU824" s="76"/>
      <c r="GV824" s="76"/>
      <c r="GW824" s="76"/>
      <c r="GX824" s="76"/>
      <c r="GY824" s="76"/>
      <c r="GZ824" s="76"/>
      <c r="HA824" s="76"/>
      <c r="HB824" s="76"/>
      <c r="HC824" s="76"/>
      <c r="HD824" s="76"/>
      <c r="HE824" s="76"/>
      <c r="HF824" s="76"/>
      <c r="HG824" s="76"/>
      <c r="HH824" s="76"/>
      <c r="HI824" s="76"/>
      <c r="HJ824" s="76"/>
      <c r="HK824" s="76"/>
      <c r="HL824" s="76"/>
      <c r="HM824" s="76"/>
      <c r="HN824" s="76"/>
      <c r="HO824" s="76"/>
      <c r="HP824" s="76"/>
      <c r="HQ824" s="76"/>
      <c r="HR824" s="76"/>
      <c r="HS824" s="76"/>
      <c r="HT824" s="76"/>
      <c r="HU824" s="76"/>
      <c r="HV824" s="76"/>
      <c r="HW824" s="76"/>
      <c r="HX824" s="76"/>
      <c r="HY824" s="76"/>
      <c r="HZ824" s="76"/>
      <c r="IA824" s="76"/>
      <c r="IB824" s="76"/>
      <c r="IC824" s="76"/>
      <c r="ID824" s="76"/>
      <c r="IE824" s="76"/>
      <c r="IF824" s="76"/>
      <c r="IG824" s="76"/>
      <c r="IH824" s="76"/>
      <c r="II824" s="76"/>
      <c r="IJ824" s="76"/>
      <c r="IK824" s="76"/>
    </row>
    <row r="825" spans="1:245" s="125" customForma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S825" s="19"/>
      <c r="AT825" s="19"/>
      <c r="AU825" s="19"/>
      <c r="AV825" s="19"/>
      <c r="AW825" s="19"/>
      <c r="AX825" s="19"/>
      <c r="AY825" s="19"/>
      <c r="AZ825" s="19"/>
      <c r="BA825" s="19"/>
      <c r="BB825" s="19"/>
      <c r="BC825" s="19"/>
      <c r="BG825" s="12"/>
      <c r="BH825" s="12"/>
      <c r="BI825" s="12"/>
      <c r="BJ825" s="12"/>
      <c r="BK825" s="12"/>
      <c r="BL825" s="12"/>
      <c r="BM825" s="12"/>
      <c r="BN825" s="12"/>
      <c r="BO825" s="12"/>
      <c r="BP825" s="12"/>
      <c r="BQ825" s="12"/>
      <c r="BR825" s="12"/>
      <c r="BS825" s="12"/>
      <c r="BV825" s="76"/>
      <c r="BW825" s="76"/>
      <c r="BX825" s="76"/>
      <c r="BY825" s="76"/>
      <c r="BZ825" s="76"/>
      <c r="CA825" s="76"/>
      <c r="CB825" s="76"/>
      <c r="CC825" s="76"/>
      <c r="CD825" s="76"/>
      <c r="CE825" s="76"/>
      <c r="CF825" s="76"/>
      <c r="CG825" s="76"/>
      <c r="CH825" s="76"/>
      <c r="CI825" s="76"/>
      <c r="CJ825" s="76"/>
      <c r="CK825" s="76"/>
      <c r="CL825" s="76"/>
      <c r="CM825" s="76"/>
      <c r="CN825" s="76"/>
      <c r="CO825" s="76"/>
      <c r="CP825" s="76"/>
      <c r="CQ825" s="76"/>
      <c r="CR825" s="76"/>
      <c r="CS825" s="76"/>
      <c r="CT825" s="76"/>
      <c r="CU825" s="76"/>
      <c r="CV825" s="76"/>
      <c r="CW825" s="76"/>
      <c r="CX825" s="76"/>
      <c r="CY825" s="76"/>
      <c r="CZ825" s="76"/>
      <c r="DA825" s="76"/>
      <c r="DB825" s="76"/>
      <c r="DC825" s="76"/>
      <c r="DD825" s="76"/>
      <c r="DE825" s="76"/>
      <c r="DF825" s="76"/>
      <c r="DG825" s="76"/>
      <c r="DH825" s="76"/>
      <c r="DI825" s="76"/>
      <c r="DJ825" s="76"/>
      <c r="DK825" s="76"/>
      <c r="DL825" s="76"/>
      <c r="DM825" s="76"/>
      <c r="DN825" s="76"/>
      <c r="DO825" s="76"/>
      <c r="DP825" s="76"/>
      <c r="DQ825" s="76"/>
      <c r="DR825" s="76"/>
      <c r="DS825" s="76"/>
      <c r="DT825" s="76"/>
      <c r="DU825" s="76"/>
      <c r="DV825" s="76"/>
      <c r="DW825" s="76"/>
      <c r="DX825" s="76"/>
      <c r="DY825" s="76"/>
      <c r="DZ825" s="76"/>
      <c r="EA825" s="76"/>
      <c r="EB825" s="76"/>
      <c r="EC825" s="76"/>
      <c r="ED825" s="76"/>
      <c r="EE825" s="76"/>
      <c r="EF825" s="76"/>
      <c r="EG825" s="76"/>
      <c r="EH825" s="76"/>
      <c r="EI825" s="76"/>
      <c r="EJ825" s="76"/>
      <c r="EK825" s="76"/>
      <c r="EL825" s="76"/>
      <c r="EM825" s="76"/>
      <c r="EN825" s="76"/>
      <c r="EO825" s="76"/>
      <c r="EP825" s="76"/>
      <c r="EQ825" s="76"/>
      <c r="ER825" s="76"/>
      <c r="ES825" s="76"/>
      <c r="ET825" s="76"/>
      <c r="EU825" s="76"/>
      <c r="EV825" s="76"/>
      <c r="EW825" s="76"/>
      <c r="EX825" s="76"/>
      <c r="EY825" s="76"/>
      <c r="EZ825" s="76"/>
      <c r="FA825" s="76"/>
      <c r="FB825" s="76"/>
      <c r="FC825" s="76"/>
      <c r="FD825" s="76"/>
      <c r="FE825" s="76"/>
      <c r="FF825" s="76"/>
      <c r="FG825" s="76"/>
      <c r="FH825" s="76"/>
      <c r="FI825" s="76"/>
      <c r="FJ825" s="76"/>
      <c r="FK825" s="76"/>
      <c r="FL825" s="76"/>
      <c r="FM825" s="76"/>
      <c r="FN825" s="76"/>
      <c r="FO825" s="76"/>
      <c r="FP825" s="76"/>
      <c r="FQ825" s="76"/>
      <c r="FR825" s="76"/>
      <c r="FS825" s="76"/>
      <c r="FT825" s="76"/>
      <c r="FU825" s="76"/>
      <c r="FV825" s="76"/>
      <c r="FW825" s="76"/>
      <c r="FX825" s="76"/>
      <c r="FY825" s="76"/>
      <c r="FZ825" s="76"/>
      <c r="GA825" s="76"/>
      <c r="GB825" s="76"/>
      <c r="GC825" s="76"/>
      <c r="GD825" s="76"/>
      <c r="GE825" s="76"/>
      <c r="GF825" s="76"/>
      <c r="GG825" s="76"/>
      <c r="GH825" s="76"/>
      <c r="GI825" s="76"/>
      <c r="GJ825" s="76"/>
      <c r="GK825" s="76"/>
      <c r="GL825" s="76"/>
      <c r="GM825" s="76"/>
      <c r="GN825" s="76"/>
      <c r="GO825" s="76"/>
      <c r="GP825" s="76"/>
      <c r="GQ825" s="76"/>
      <c r="GR825" s="76"/>
      <c r="GS825" s="76"/>
      <c r="GT825" s="76"/>
      <c r="GU825" s="76"/>
      <c r="GV825" s="76"/>
      <c r="GW825" s="76"/>
      <c r="GX825" s="76"/>
      <c r="GY825" s="76"/>
      <c r="GZ825" s="76"/>
      <c r="HA825" s="76"/>
      <c r="HB825" s="76"/>
      <c r="HC825" s="76"/>
      <c r="HD825" s="76"/>
      <c r="HE825" s="76"/>
      <c r="HF825" s="76"/>
      <c r="HG825" s="76"/>
      <c r="HH825" s="76"/>
      <c r="HI825" s="76"/>
      <c r="HJ825" s="76"/>
      <c r="HK825" s="76"/>
      <c r="HL825" s="76"/>
      <c r="HM825" s="76"/>
      <c r="HN825" s="76"/>
      <c r="HO825" s="76"/>
      <c r="HP825" s="76"/>
      <c r="HQ825" s="76"/>
      <c r="HR825" s="76"/>
      <c r="HS825" s="76"/>
      <c r="HT825" s="76"/>
      <c r="HU825" s="76"/>
      <c r="HV825" s="76"/>
      <c r="HW825" s="76"/>
      <c r="HX825" s="76"/>
      <c r="HY825" s="76"/>
      <c r="HZ825" s="76"/>
      <c r="IA825" s="76"/>
      <c r="IB825" s="76"/>
      <c r="IC825" s="76"/>
      <c r="ID825" s="76"/>
      <c r="IE825" s="76"/>
      <c r="IF825" s="76"/>
      <c r="IG825" s="76"/>
      <c r="IH825" s="76"/>
      <c r="II825" s="76"/>
      <c r="IJ825" s="76"/>
      <c r="IK825" s="76"/>
    </row>
    <row r="826" spans="1:245" s="125" customForma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S826" s="19"/>
      <c r="AT826" s="19"/>
      <c r="AU826" s="19"/>
      <c r="AV826" s="19"/>
      <c r="AW826" s="19"/>
      <c r="AX826" s="19"/>
      <c r="AY826" s="19"/>
      <c r="AZ826" s="19"/>
      <c r="BA826" s="19"/>
      <c r="BB826" s="19"/>
      <c r="BC826" s="19"/>
      <c r="BG826" s="12"/>
      <c r="BH826" s="12"/>
      <c r="BI826" s="12"/>
      <c r="BJ826" s="12"/>
      <c r="BK826" s="12"/>
      <c r="BL826" s="12"/>
      <c r="BM826" s="12"/>
      <c r="BN826" s="12"/>
      <c r="BO826" s="12"/>
      <c r="BP826" s="12"/>
      <c r="BQ826" s="12"/>
      <c r="BR826" s="12"/>
      <c r="BS826" s="12"/>
      <c r="BV826" s="76"/>
      <c r="BW826" s="76"/>
      <c r="BX826" s="76"/>
      <c r="BY826" s="76"/>
      <c r="BZ826" s="76"/>
      <c r="CA826" s="76"/>
      <c r="CB826" s="76"/>
      <c r="CC826" s="76"/>
      <c r="CD826" s="76"/>
      <c r="CE826" s="76"/>
      <c r="CF826" s="76"/>
      <c r="CG826" s="76"/>
      <c r="CH826" s="76"/>
      <c r="CI826" s="76"/>
      <c r="CJ826" s="76"/>
      <c r="CK826" s="76"/>
      <c r="CL826" s="76"/>
      <c r="CM826" s="76"/>
      <c r="CN826" s="76"/>
      <c r="CO826" s="76"/>
      <c r="CP826" s="76"/>
      <c r="CQ826" s="76"/>
      <c r="CR826" s="76"/>
      <c r="CS826" s="76"/>
      <c r="CT826" s="76"/>
      <c r="CU826" s="76"/>
      <c r="CV826" s="76"/>
      <c r="CW826" s="76"/>
      <c r="CX826" s="76"/>
      <c r="CY826" s="76"/>
      <c r="CZ826" s="76"/>
      <c r="DA826" s="76"/>
      <c r="DB826" s="76"/>
      <c r="DC826" s="76"/>
      <c r="DD826" s="76"/>
      <c r="DE826" s="76"/>
      <c r="DF826" s="76"/>
      <c r="DG826" s="76"/>
      <c r="DH826" s="76"/>
      <c r="DI826" s="76"/>
      <c r="DJ826" s="76"/>
      <c r="DK826" s="76"/>
      <c r="DL826" s="76"/>
      <c r="DM826" s="76"/>
      <c r="DN826" s="76"/>
      <c r="DO826" s="76"/>
      <c r="DP826" s="76"/>
      <c r="DQ826" s="76"/>
      <c r="DR826" s="76"/>
      <c r="DS826" s="76"/>
      <c r="DT826" s="76"/>
      <c r="DU826" s="76"/>
      <c r="DV826" s="76"/>
      <c r="DW826" s="76"/>
      <c r="DX826" s="76"/>
      <c r="DY826" s="76"/>
      <c r="DZ826" s="76"/>
      <c r="EA826" s="76"/>
      <c r="EB826" s="76"/>
      <c r="EC826" s="76"/>
      <c r="ED826" s="76"/>
      <c r="EE826" s="76"/>
      <c r="EF826" s="76"/>
      <c r="EG826" s="76"/>
      <c r="EH826" s="76"/>
      <c r="EI826" s="76"/>
      <c r="EJ826" s="76"/>
      <c r="EK826" s="76"/>
      <c r="EL826" s="76"/>
      <c r="EM826" s="76"/>
      <c r="EN826" s="76"/>
      <c r="EO826" s="76"/>
      <c r="EP826" s="76"/>
      <c r="EQ826" s="76"/>
      <c r="ER826" s="76"/>
      <c r="ES826" s="76"/>
      <c r="ET826" s="76"/>
      <c r="EU826" s="76"/>
      <c r="EV826" s="76"/>
      <c r="EW826" s="76"/>
      <c r="EX826" s="76"/>
      <c r="EY826" s="76"/>
      <c r="EZ826" s="76"/>
      <c r="FA826" s="76"/>
      <c r="FB826" s="76"/>
      <c r="FC826" s="76"/>
      <c r="FD826" s="76"/>
      <c r="FE826" s="76"/>
      <c r="FF826" s="76"/>
      <c r="FG826" s="76"/>
      <c r="FH826" s="76"/>
      <c r="FI826" s="76"/>
      <c r="FJ826" s="76"/>
      <c r="FK826" s="76"/>
      <c r="FL826" s="76"/>
      <c r="FM826" s="76"/>
      <c r="FN826" s="76"/>
      <c r="FO826" s="76"/>
      <c r="FP826" s="76"/>
      <c r="FQ826" s="76"/>
      <c r="FR826" s="76"/>
      <c r="FS826" s="76"/>
      <c r="FT826" s="76"/>
      <c r="FU826" s="76"/>
      <c r="FV826" s="76"/>
      <c r="FW826" s="76"/>
      <c r="FX826" s="76"/>
      <c r="FY826" s="76"/>
      <c r="FZ826" s="76"/>
      <c r="GA826" s="76"/>
      <c r="GB826" s="76"/>
      <c r="GC826" s="76"/>
      <c r="GD826" s="76"/>
      <c r="GE826" s="76"/>
      <c r="GF826" s="76"/>
      <c r="GG826" s="76"/>
      <c r="GH826" s="76"/>
      <c r="GI826" s="76"/>
      <c r="GJ826" s="76"/>
      <c r="GK826" s="76"/>
      <c r="GL826" s="76"/>
      <c r="GM826" s="76"/>
      <c r="GN826" s="76"/>
      <c r="GO826" s="76"/>
      <c r="GP826" s="76"/>
      <c r="GQ826" s="76"/>
      <c r="GR826" s="76"/>
      <c r="GS826" s="76"/>
      <c r="GT826" s="76"/>
      <c r="GU826" s="76"/>
      <c r="GV826" s="76"/>
      <c r="GW826" s="76"/>
      <c r="GX826" s="76"/>
      <c r="GY826" s="76"/>
      <c r="GZ826" s="76"/>
      <c r="HA826" s="76"/>
      <c r="HB826" s="76"/>
      <c r="HC826" s="76"/>
      <c r="HD826" s="76"/>
      <c r="HE826" s="76"/>
      <c r="HF826" s="76"/>
      <c r="HG826" s="76"/>
      <c r="HH826" s="76"/>
      <c r="HI826" s="76"/>
      <c r="HJ826" s="76"/>
      <c r="HK826" s="76"/>
      <c r="HL826" s="76"/>
      <c r="HM826" s="76"/>
      <c r="HN826" s="76"/>
      <c r="HO826" s="76"/>
      <c r="HP826" s="76"/>
      <c r="HQ826" s="76"/>
      <c r="HR826" s="76"/>
      <c r="HS826" s="76"/>
      <c r="HT826" s="76"/>
      <c r="HU826" s="76"/>
      <c r="HV826" s="76"/>
      <c r="HW826" s="76"/>
      <c r="HX826" s="76"/>
      <c r="HY826" s="76"/>
      <c r="HZ826" s="76"/>
      <c r="IA826" s="76"/>
      <c r="IB826" s="76"/>
      <c r="IC826" s="76"/>
      <c r="ID826" s="76"/>
      <c r="IE826" s="76"/>
      <c r="IF826" s="76"/>
      <c r="IG826" s="76"/>
      <c r="IH826" s="76"/>
      <c r="II826" s="76"/>
      <c r="IJ826" s="76"/>
      <c r="IK826" s="76"/>
    </row>
    <row r="827" spans="1:245" s="125" customForma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S827" s="19"/>
      <c r="AT827" s="19"/>
      <c r="AU827" s="19"/>
      <c r="AV827" s="19"/>
      <c r="AW827" s="19"/>
      <c r="AX827" s="19"/>
      <c r="AY827" s="19"/>
      <c r="AZ827" s="19"/>
      <c r="BA827" s="19"/>
      <c r="BB827" s="19"/>
      <c r="BC827" s="19"/>
      <c r="BV827" s="76"/>
      <c r="BW827" s="76"/>
      <c r="BX827" s="76"/>
      <c r="BY827" s="76"/>
      <c r="BZ827" s="76"/>
      <c r="CA827" s="76"/>
      <c r="CB827" s="76"/>
      <c r="CC827" s="76"/>
      <c r="CD827" s="76"/>
      <c r="CE827" s="76"/>
      <c r="CF827" s="76"/>
      <c r="CG827" s="76"/>
      <c r="CH827" s="76"/>
      <c r="CI827" s="76"/>
      <c r="CJ827" s="76"/>
      <c r="CK827" s="76"/>
      <c r="CL827" s="76"/>
      <c r="CM827" s="76"/>
      <c r="CN827" s="76"/>
      <c r="CO827" s="76"/>
      <c r="CP827" s="76"/>
      <c r="CQ827" s="76"/>
      <c r="CR827" s="76"/>
      <c r="CS827" s="76"/>
      <c r="CT827" s="76"/>
      <c r="CU827" s="76"/>
      <c r="CV827" s="76"/>
      <c r="CW827" s="76"/>
      <c r="CX827" s="76"/>
      <c r="CY827" s="76"/>
      <c r="CZ827" s="76"/>
      <c r="DA827" s="76"/>
      <c r="DB827" s="76"/>
      <c r="DC827" s="76"/>
      <c r="DD827" s="76"/>
      <c r="DE827" s="76"/>
      <c r="DF827" s="76"/>
      <c r="DG827" s="76"/>
      <c r="DH827" s="76"/>
      <c r="DI827" s="76"/>
      <c r="DJ827" s="76"/>
      <c r="DK827" s="76"/>
      <c r="DL827" s="76"/>
      <c r="DM827" s="76"/>
      <c r="DN827" s="76"/>
      <c r="DO827" s="76"/>
      <c r="DP827" s="76"/>
      <c r="DQ827" s="76"/>
      <c r="DR827" s="76"/>
      <c r="DS827" s="76"/>
      <c r="DT827" s="76"/>
      <c r="DU827" s="76"/>
      <c r="DV827" s="76"/>
      <c r="DW827" s="76"/>
      <c r="DX827" s="76"/>
      <c r="DY827" s="76"/>
      <c r="DZ827" s="76"/>
      <c r="EA827" s="76"/>
      <c r="EB827" s="76"/>
      <c r="EC827" s="76"/>
      <c r="ED827" s="76"/>
      <c r="EE827" s="76"/>
      <c r="EF827" s="76"/>
      <c r="EG827" s="76"/>
      <c r="EH827" s="76"/>
      <c r="EI827" s="76"/>
      <c r="EJ827" s="76"/>
      <c r="EK827" s="76"/>
      <c r="EL827" s="76"/>
      <c r="EM827" s="76"/>
      <c r="EN827" s="76"/>
      <c r="EO827" s="76"/>
      <c r="EP827" s="76"/>
      <c r="EQ827" s="76"/>
      <c r="ER827" s="76"/>
      <c r="ES827" s="76"/>
      <c r="ET827" s="76"/>
      <c r="EU827" s="76"/>
      <c r="EV827" s="76"/>
      <c r="EW827" s="76"/>
      <c r="EX827" s="76"/>
      <c r="EY827" s="76"/>
      <c r="EZ827" s="76"/>
      <c r="FA827" s="76"/>
      <c r="FB827" s="76"/>
      <c r="FC827" s="76"/>
      <c r="FD827" s="76"/>
      <c r="FE827" s="76"/>
      <c r="FF827" s="76"/>
      <c r="FG827" s="76"/>
      <c r="FH827" s="76"/>
      <c r="FI827" s="76"/>
      <c r="FJ827" s="76"/>
      <c r="FK827" s="76"/>
      <c r="FL827" s="76"/>
      <c r="FM827" s="76"/>
      <c r="FN827" s="76"/>
      <c r="FO827" s="76"/>
      <c r="FP827" s="76"/>
      <c r="FQ827" s="76"/>
      <c r="FR827" s="76"/>
      <c r="FS827" s="76"/>
      <c r="FT827" s="76"/>
      <c r="FU827" s="76"/>
      <c r="FV827" s="76"/>
      <c r="FW827" s="76"/>
      <c r="FX827" s="76"/>
      <c r="FY827" s="76"/>
      <c r="FZ827" s="76"/>
      <c r="GA827" s="76"/>
      <c r="GB827" s="76"/>
      <c r="GC827" s="76"/>
      <c r="GD827" s="76"/>
      <c r="GE827" s="76"/>
      <c r="GF827" s="76"/>
      <c r="GG827" s="76"/>
      <c r="GH827" s="76"/>
      <c r="GI827" s="76"/>
      <c r="GJ827" s="76"/>
      <c r="GK827" s="76"/>
      <c r="GL827" s="76"/>
      <c r="GM827" s="76"/>
      <c r="GN827" s="76"/>
      <c r="GO827" s="76"/>
      <c r="GP827" s="76"/>
      <c r="GQ827" s="76"/>
      <c r="GR827" s="76"/>
      <c r="GS827" s="76"/>
      <c r="GT827" s="76"/>
      <c r="GU827" s="76"/>
      <c r="GV827" s="76"/>
      <c r="GW827" s="76"/>
      <c r="GX827" s="76"/>
      <c r="GY827" s="76"/>
      <c r="GZ827" s="76"/>
      <c r="HA827" s="76"/>
      <c r="HB827" s="76"/>
      <c r="HC827" s="76"/>
      <c r="HD827" s="76"/>
      <c r="HE827" s="76"/>
      <c r="HF827" s="76"/>
      <c r="HG827" s="76"/>
      <c r="HH827" s="76"/>
      <c r="HI827" s="76"/>
      <c r="HJ827" s="76"/>
      <c r="HK827" s="76"/>
      <c r="HL827" s="76"/>
      <c r="HM827" s="76"/>
      <c r="HN827" s="76"/>
      <c r="HO827" s="76"/>
      <c r="HP827" s="76"/>
      <c r="HQ827" s="76"/>
      <c r="HR827" s="76"/>
      <c r="HS827" s="76"/>
      <c r="HT827" s="76"/>
      <c r="HU827" s="76"/>
      <c r="HV827" s="76"/>
      <c r="HW827" s="76"/>
      <c r="HX827" s="76"/>
      <c r="HY827" s="76"/>
      <c r="HZ827" s="76"/>
      <c r="IA827" s="76"/>
      <c r="IB827" s="76"/>
      <c r="IC827" s="76"/>
      <c r="ID827" s="76"/>
      <c r="IE827" s="76"/>
      <c r="IF827" s="76"/>
      <c r="IG827" s="76"/>
      <c r="IH827" s="76"/>
      <c r="II827" s="76"/>
      <c r="IJ827" s="76"/>
      <c r="IK827" s="76"/>
    </row>
    <row r="828" spans="1:245" s="125" customForma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S828" s="19"/>
      <c r="AT828" s="19"/>
      <c r="AU828" s="19"/>
      <c r="AV828" s="19"/>
      <c r="AW828" s="19"/>
      <c r="AX828" s="19"/>
      <c r="AY828" s="19"/>
      <c r="AZ828" s="19"/>
      <c r="BA828" s="19"/>
      <c r="BB828" s="19"/>
      <c r="BC828" s="19"/>
      <c r="BV828" s="76"/>
      <c r="BW828" s="76"/>
      <c r="BX828" s="76"/>
      <c r="BY828" s="76"/>
      <c r="BZ828" s="76"/>
      <c r="CA828" s="76"/>
      <c r="CB828" s="76"/>
      <c r="CC828" s="76"/>
      <c r="CD828" s="76"/>
      <c r="CE828" s="76"/>
      <c r="CF828" s="76"/>
      <c r="CG828" s="76"/>
      <c r="CH828" s="76"/>
      <c r="CI828" s="76"/>
      <c r="CJ828" s="76"/>
      <c r="CK828" s="76"/>
      <c r="CL828" s="76"/>
      <c r="CM828" s="76"/>
      <c r="CN828" s="76"/>
      <c r="CO828" s="76"/>
      <c r="CP828" s="76"/>
      <c r="CQ828" s="76"/>
      <c r="CR828" s="76"/>
      <c r="CS828" s="76"/>
      <c r="CT828" s="76"/>
      <c r="CU828" s="76"/>
      <c r="CV828" s="76"/>
      <c r="CW828" s="76"/>
      <c r="CX828" s="76"/>
      <c r="CY828" s="76"/>
      <c r="CZ828" s="76"/>
      <c r="DA828" s="76"/>
      <c r="DB828" s="76"/>
      <c r="DC828" s="76"/>
      <c r="DD828" s="76"/>
      <c r="DE828" s="76"/>
      <c r="DF828" s="76"/>
      <c r="DG828" s="76"/>
      <c r="DH828" s="76"/>
      <c r="DI828" s="76"/>
      <c r="DJ828" s="76"/>
      <c r="DK828" s="76"/>
      <c r="DL828" s="76"/>
      <c r="DM828" s="76"/>
      <c r="DN828" s="76"/>
      <c r="DO828" s="76"/>
      <c r="DP828" s="76"/>
      <c r="DQ828" s="76"/>
      <c r="DR828" s="76"/>
      <c r="DS828" s="76"/>
      <c r="DT828" s="76"/>
      <c r="DU828" s="76"/>
      <c r="DV828" s="76"/>
      <c r="DW828" s="76"/>
      <c r="DX828" s="76"/>
      <c r="DY828" s="76"/>
      <c r="DZ828" s="76"/>
      <c r="EA828" s="76"/>
      <c r="EB828" s="76"/>
      <c r="EC828" s="76"/>
      <c r="ED828" s="76"/>
      <c r="EE828" s="76"/>
      <c r="EF828" s="76"/>
      <c r="EG828" s="76"/>
      <c r="EH828" s="76"/>
      <c r="EI828" s="76"/>
      <c r="EJ828" s="76"/>
      <c r="EK828" s="76"/>
      <c r="EL828" s="76"/>
      <c r="EM828" s="76"/>
      <c r="EN828" s="76"/>
      <c r="EO828" s="76"/>
      <c r="EP828" s="76"/>
      <c r="EQ828" s="76"/>
      <c r="ER828" s="76"/>
      <c r="ES828" s="76"/>
      <c r="ET828" s="76"/>
      <c r="EU828" s="76"/>
      <c r="EV828" s="76"/>
      <c r="EW828" s="76"/>
      <c r="EX828" s="76"/>
      <c r="EY828" s="76"/>
      <c r="EZ828" s="76"/>
      <c r="FA828" s="76"/>
      <c r="FB828" s="76"/>
      <c r="FC828" s="76"/>
      <c r="FD828" s="76"/>
      <c r="FE828" s="76"/>
      <c r="FF828" s="76"/>
      <c r="FG828" s="76"/>
      <c r="FH828" s="76"/>
      <c r="FI828" s="76"/>
      <c r="FJ828" s="76"/>
      <c r="FK828" s="76"/>
      <c r="FL828" s="76"/>
      <c r="FM828" s="76"/>
      <c r="FN828" s="76"/>
      <c r="FO828" s="76"/>
      <c r="FP828" s="76"/>
      <c r="FQ828" s="76"/>
      <c r="FR828" s="76"/>
      <c r="FS828" s="76"/>
      <c r="FT828" s="76"/>
      <c r="FU828" s="76"/>
      <c r="FV828" s="76"/>
      <c r="FW828" s="76"/>
      <c r="FX828" s="76"/>
      <c r="FY828" s="76"/>
      <c r="FZ828" s="76"/>
      <c r="GA828" s="76"/>
      <c r="GB828" s="76"/>
      <c r="GC828" s="76"/>
      <c r="GD828" s="76"/>
      <c r="GE828" s="76"/>
      <c r="GF828" s="76"/>
      <c r="GG828" s="76"/>
      <c r="GH828" s="76"/>
      <c r="GI828" s="76"/>
      <c r="GJ828" s="76"/>
      <c r="GK828" s="76"/>
      <c r="GL828" s="76"/>
      <c r="GM828" s="76"/>
      <c r="GN828" s="76"/>
      <c r="GO828" s="76"/>
      <c r="GP828" s="76"/>
      <c r="GQ828" s="76"/>
      <c r="GR828" s="76"/>
      <c r="GS828" s="76"/>
      <c r="GT828" s="76"/>
      <c r="GU828" s="76"/>
      <c r="GV828" s="76"/>
      <c r="GW828" s="76"/>
      <c r="GX828" s="76"/>
      <c r="GY828" s="76"/>
      <c r="GZ828" s="76"/>
      <c r="HA828" s="76"/>
      <c r="HB828" s="76"/>
      <c r="HC828" s="76"/>
      <c r="HD828" s="76"/>
      <c r="HE828" s="76"/>
      <c r="HF828" s="76"/>
      <c r="HG828" s="76"/>
      <c r="HH828" s="76"/>
      <c r="HI828" s="76"/>
      <c r="HJ828" s="76"/>
      <c r="HK828" s="76"/>
      <c r="HL828" s="76"/>
      <c r="HM828" s="76"/>
      <c r="HN828" s="76"/>
      <c r="HO828" s="76"/>
      <c r="HP828" s="76"/>
      <c r="HQ828" s="76"/>
      <c r="HR828" s="76"/>
      <c r="HS828" s="76"/>
      <c r="HT828" s="76"/>
      <c r="HU828" s="76"/>
      <c r="HV828" s="76"/>
      <c r="HW828" s="76"/>
      <c r="HX828" s="76"/>
      <c r="HY828" s="76"/>
      <c r="HZ828" s="76"/>
      <c r="IA828" s="76"/>
      <c r="IB828" s="76"/>
      <c r="IC828" s="76"/>
      <c r="ID828" s="76"/>
      <c r="IE828" s="76"/>
      <c r="IF828" s="76"/>
      <c r="IG828" s="76"/>
      <c r="IH828" s="76"/>
      <c r="II828" s="76"/>
      <c r="IJ828" s="76"/>
      <c r="IK828" s="76"/>
    </row>
    <row r="829" spans="1:245" s="125" customForma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S829" s="19"/>
      <c r="AT829" s="19"/>
      <c r="AU829" s="19"/>
      <c r="AV829" s="19"/>
      <c r="AW829" s="19"/>
      <c r="AX829" s="19"/>
      <c r="AY829" s="19"/>
      <c r="AZ829" s="19"/>
      <c r="BA829" s="19"/>
      <c r="BB829" s="19"/>
      <c r="BC829" s="19"/>
      <c r="BV829" s="76"/>
      <c r="BW829" s="76"/>
      <c r="BX829" s="76"/>
      <c r="BY829" s="76"/>
      <c r="BZ829" s="76"/>
      <c r="CA829" s="76"/>
      <c r="CB829" s="76"/>
      <c r="CC829" s="76"/>
      <c r="CD829" s="76"/>
      <c r="CE829" s="76"/>
      <c r="CF829" s="76"/>
      <c r="CG829" s="76"/>
      <c r="CH829" s="76"/>
      <c r="CI829" s="76"/>
      <c r="CJ829" s="76"/>
      <c r="CK829" s="76"/>
      <c r="CL829" s="76"/>
      <c r="CM829" s="76"/>
      <c r="CN829" s="76"/>
      <c r="CO829" s="76"/>
      <c r="CP829" s="76"/>
      <c r="CQ829" s="76"/>
      <c r="CR829" s="76"/>
      <c r="CS829" s="76"/>
      <c r="CT829" s="76"/>
      <c r="CU829" s="76"/>
      <c r="CV829" s="76"/>
      <c r="CW829" s="76"/>
      <c r="CX829" s="76"/>
      <c r="CY829" s="76"/>
      <c r="CZ829" s="76"/>
      <c r="DA829" s="76"/>
      <c r="DB829" s="76"/>
      <c r="DC829" s="76"/>
      <c r="DD829" s="76"/>
      <c r="DE829" s="76"/>
      <c r="DF829" s="76"/>
      <c r="DG829" s="76"/>
      <c r="DH829" s="76"/>
      <c r="DI829" s="76"/>
      <c r="DJ829" s="76"/>
      <c r="DK829" s="76"/>
      <c r="DL829" s="76"/>
      <c r="DM829" s="76"/>
      <c r="DN829" s="76"/>
      <c r="DO829" s="76"/>
      <c r="DP829" s="76"/>
      <c r="DQ829" s="76"/>
      <c r="DR829" s="76"/>
      <c r="DS829" s="76"/>
      <c r="DT829" s="76"/>
      <c r="DU829" s="76"/>
      <c r="DV829" s="76"/>
      <c r="DW829" s="76"/>
      <c r="DX829" s="76"/>
      <c r="DY829" s="76"/>
      <c r="DZ829" s="76"/>
      <c r="EA829" s="76"/>
      <c r="EB829" s="76"/>
      <c r="EC829" s="76"/>
      <c r="ED829" s="76"/>
      <c r="EE829" s="76"/>
      <c r="EF829" s="76"/>
      <c r="EG829" s="76"/>
      <c r="EH829" s="76"/>
      <c r="EI829" s="76"/>
      <c r="EJ829" s="76"/>
      <c r="EK829" s="76"/>
      <c r="EL829" s="76"/>
      <c r="EM829" s="76"/>
      <c r="EN829" s="76"/>
      <c r="EO829" s="76"/>
      <c r="EP829" s="76"/>
      <c r="EQ829" s="76"/>
      <c r="ER829" s="76"/>
      <c r="ES829" s="76"/>
      <c r="ET829" s="76"/>
      <c r="EU829" s="76"/>
      <c r="EV829" s="76"/>
      <c r="EW829" s="76"/>
      <c r="EX829" s="76"/>
      <c r="EY829" s="76"/>
      <c r="EZ829" s="76"/>
      <c r="FA829" s="76"/>
      <c r="FB829" s="76"/>
      <c r="FC829" s="76"/>
      <c r="FD829" s="76"/>
      <c r="FE829" s="76"/>
      <c r="FF829" s="76"/>
      <c r="FG829" s="76"/>
      <c r="FH829" s="76"/>
      <c r="FI829" s="76"/>
      <c r="FJ829" s="76"/>
      <c r="FK829" s="76"/>
      <c r="FL829" s="76"/>
      <c r="FM829" s="76"/>
      <c r="FN829" s="76"/>
      <c r="FO829" s="76"/>
      <c r="FP829" s="76"/>
      <c r="FQ829" s="76"/>
      <c r="FR829" s="76"/>
      <c r="FS829" s="76"/>
      <c r="FT829" s="76"/>
      <c r="FU829" s="76"/>
      <c r="FV829" s="76"/>
      <c r="FW829" s="76"/>
      <c r="FX829" s="76"/>
      <c r="FY829" s="76"/>
      <c r="FZ829" s="76"/>
      <c r="GA829" s="76"/>
      <c r="GB829" s="76"/>
      <c r="GC829" s="76"/>
      <c r="GD829" s="76"/>
      <c r="GE829" s="76"/>
      <c r="GF829" s="76"/>
      <c r="GG829" s="76"/>
      <c r="GH829" s="76"/>
      <c r="GI829" s="76"/>
      <c r="GJ829" s="76"/>
      <c r="GK829" s="76"/>
      <c r="GL829" s="76"/>
      <c r="GM829" s="76"/>
      <c r="GN829" s="76"/>
      <c r="GO829" s="76"/>
      <c r="GP829" s="76"/>
      <c r="GQ829" s="76"/>
      <c r="GR829" s="76"/>
      <c r="GS829" s="76"/>
      <c r="GT829" s="76"/>
      <c r="GU829" s="76"/>
      <c r="GV829" s="76"/>
      <c r="GW829" s="76"/>
      <c r="GX829" s="76"/>
      <c r="GY829" s="76"/>
      <c r="GZ829" s="76"/>
      <c r="HA829" s="76"/>
      <c r="HB829" s="76"/>
      <c r="HC829" s="76"/>
      <c r="HD829" s="76"/>
      <c r="HE829" s="76"/>
      <c r="HF829" s="76"/>
      <c r="HG829" s="76"/>
      <c r="HH829" s="76"/>
      <c r="HI829" s="76"/>
      <c r="HJ829" s="76"/>
      <c r="HK829" s="76"/>
      <c r="HL829" s="76"/>
      <c r="HM829" s="76"/>
      <c r="HN829" s="76"/>
      <c r="HO829" s="76"/>
      <c r="HP829" s="76"/>
      <c r="HQ829" s="76"/>
      <c r="HR829" s="76"/>
      <c r="HS829" s="76"/>
      <c r="HT829" s="76"/>
      <c r="HU829" s="76"/>
      <c r="HV829" s="76"/>
      <c r="HW829" s="76"/>
      <c r="HX829" s="76"/>
      <c r="HY829" s="76"/>
      <c r="HZ829" s="76"/>
      <c r="IA829" s="76"/>
      <c r="IB829" s="76"/>
      <c r="IC829" s="76"/>
      <c r="ID829" s="76"/>
      <c r="IE829" s="76"/>
      <c r="IF829" s="76"/>
      <c r="IG829" s="76"/>
      <c r="IH829" s="76"/>
      <c r="II829" s="76"/>
      <c r="IJ829" s="76"/>
      <c r="IK829" s="76"/>
    </row>
    <row r="830" spans="1:245" s="125" customForma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S830" s="19"/>
      <c r="AT830" s="19"/>
      <c r="AU830" s="19"/>
      <c r="AV830" s="19"/>
      <c r="AW830" s="19"/>
      <c r="AX830" s="19"/>
      <c r="AY830" s="19"/>
      <c r="AZ830" s="19"/>
      <c r="BA830" s="19"/>
      <c r="BB830" s="19"/>
      <c r="BC830" s="19"/>
      <c r="BV830" s="76"/>
      <c r="BW830" s="76"/>
      <c r="BX830" s="76"/>
      <c r="BY830" s="76"/>
      <c r="BZ830" s="76"/>
      <c r="CA830" s="76"/>
      <c r="CB830" s="76"/>
      <c r="CC830" s="76"/>
      <c r="CD830" s="76"/>
      <c r="CE830" s="76"/>
      <c r="CF830" s="76"/>
      <c r="CG830" s="76"/>
      <c r="CH830" s="76"/>
      <c r="CI830" s="76"/>
      <c r="CJ830" s="76"/>
      <c r="CK830" s="76"/>
      <c r="CL830" s="76"/>
      <c r="CM830" s="76"/>
      <c r="CN830" s="76"/>
      <c r="CO830" s="76"/>
      <c r="CP830" s="76"/>
      <c r="CQ830" s="76"/>
      <c r="CR830" s="76"/>
      <c r="CS830" s="76"/>
      <c r="CT830" s="76"/>
      <c r="CU830" s="76"/>
      <c r="CV830" s="76"/>
      <c r="CW830" s="76"/>
      <c r="CX830" s="76"/>
      <c r="CY830" s="76"/>
      <c r="CZ830" s="76"/>
      <c r="DA830" s="76"/>
      <c r="DB830" s="76"/>
      <c r="DC830" s="76"/>
      <c r="DD830" s="76"/>
      <c r="DE830" s="76"/>
      <c r="DF830" s="76"/>
      <c r="DG830" s="76"/>
      <c r="DH830" s="76"/>
      <c r="DI830" s="76"/>
      <c r="DJ830" s="76"/>
      <c r="DK830" s="76"/>
      <c r="DL830" s="76"/>
      <c r="DM830" s="76"/>
      <c r="DN830" s="76"/>
      <c r="DO830" s="76"/>
      <c r="DP830" s="76"/>
      <c r="DQ830" s="76"/>
      <c r="DR830" s="76"/>
      <c r="DS830" s="76"/>
      <c r="DT830" s="76"/>
      <c r="DU830" s="76"/>
      <c r="DV830" s="76"/>
      <c r="DW830" s="76"/>
      <c r="DX830" s="76"/>
      <c r="DY830" s="76"/>
      <c r="DZ830" s="76"/>
      <c r="EA830" s="76"/>
      <c r="EB830" s="76"/>
      <c r="EC830" s="76"/>
      <c r="ED830" s="76"/>
      <c r="EE830" s="76"/>
      <c r="EF830" s="76"/>
      <c r="EG830" s="76"/>
      <c r="EH830" s="76"/>
      <c r="EI830" s="76"/>
      <c r="EJ830" s="76"/>
      <c r="EK830" s="76"/>
      <c r="EL830" s="76"/>
      <c r="EM830" s="76"/>
      <c r="EN830" s="76"/>
      <c r="EO830" s="76"/>
      <c r="EP830" s="76"/>
      <c r="EQ830" s="76"/>
      <c r="ER830" s="76"/>
      <c r="ES830" s="76"/>
      <c r="ET830" s="76"/>
      <c r="EU830" s="76"/>
      <c r="EV830" s="76"/>
      <c r="EW830" s="76"/>
      <c r="EX830" s="76"/>
      <c r="EY830" s="76"/>
      <c r="EZ830" s="76"/>
      <c r="FA830" s="76"/>
      <c r="FB830" s="76"/>
      <c r="FC830" s="76"/>
      <c r="FD830" s="76"/>
      <c r="FE830" s="76"/>
      <c r="FF830" s="76"/>
      <c r="FG830" s="76"/>
      <c r="FH830" s="76"/>
      <c r="FI830" s="76"/>
      <c r="FJ830" s="76"/>
      <c r="FK830" s="76"/>
      <c r="FL830" s="76"/>
      <c r="FM830" s="76"/>
      <c r="FN830" s="76"/>
      <c r="FO830" s="76"/>
      <c r="FP830" s="76"/>
      <c r="FQ830" s="76"/>
      <c r="FR830" s="76"/>
      <c r="FS830" s="76"/>
      <c r="FT830" s="76"/>
      <c r="FU830" s="76"/>
      <c r="FV830" s="76"/>
      <c r="FW830" s="76"/>
      <c r="FX830" s="76"/>
      <c r="FY830" s="76"/>
      <c r="FZ830" s="76"/>
      <c r="GA830" s="76"/>
      <c r="GB830" s="76"/>
      <c r="GC830" s="76"/>
      <c r="GD830" s="76"/>
      <c r="GE830" s="76"/>
      <c r="GF830" s="76"/>
      <c r="GG830" s="76"/>
      <c r="GH830" s="76"/>
      <c r="GI830" s="76"/>
      <c r="GJ830" s="76"/>
      <c r="GK830" s="76"/>
      <c r="GL830" s="76"/>
      <c r="GM830" s="76"/>
      <c r="GN830" s="76"/>
      <c r="GO830" s="76"/>
      <c r="GP830" s="76"/>
      <c r="GQ830" s="76"/>
      <c r="GR830" s="76"/>
      <c r="GS830" s="76"/>
      <c r="GT830" s="76"/>
      <c r="GU830" s="76"/>
      <c r="GV830" s="76"/>
      <c r="GW830" s="76"/>
      <c r="GX830" s="76"/>
      <c r="GY830" s="76"/>
      <c r="GZ830" s="76"/>
      <c r="HA830" s="76"/>
      <c r="HB830" s="76"/>
      <c r="HC830" s="76"/>
      <c r="HD830" s="76"/>
      <c r="HE830" s="76"/>
      <c r="HF830" s="76"/>
      <c r="HG830" s="76"/>
      <c r="HH830" s="76"/>
      <c r="HI830" s="76"/>
      <c r="HJ830" s="76"/>
      <c r="HK830" s="76"/>
      <c r="HL830" s="76"/>
      <c r="HM830" s="76"/>
      <c r="HN830" s="76"/>
      <c r="HO830" s="76"/>
      <c r="HP830" s="76"/>
      <c r="HQ830" s="76"/>
      <c r="HR830" s="76"/>
      <c r="HS830" s="76"/>
      <c r="HT830" s="76"/>
      <c r="HU830" s="76"/>
      <c r="HV830" s="76"/>
      <c r="HW830" s="76"/>
      <c r="HX830" s="76"/>
      <c r="HY830" s="76"/>
      <c r="HZ830" s="76"/>
      <c r="IA830" s="76"/>
      <c r="IB830" s="76"/>
      <c r="IC830" s="76"/>
      <c r="ID830" s="76"/>
      <c r="IE830" s="76"/>
      <c r="IF830" s="76"/>
      <c r="IG830" s="76"/>
      <c r="IH830" s="76"/>
      <c r="II830" s="76"/>
      <c r="IJ830" s="76"/>
      <c r="IK830" s="76"/>
    </row>
    <row r="831" spans="1:245" s="125" customForma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S831" s="19"/>
      <c r="AT831" s="19"/>
      <c r="AU831" s="19"/>
      <c r="AV831" s="19"/>
      <c r="AW831" s="19"/>
      <c r="AX831" s="19"/>
      <c r="AY831" s="19"/>
      <c r="AZ831" s="19"/>
      <c r="BA831" s="19"/>
      <c r="BB831" s="19"/>
      <c r="BC831" s="19"/>
      <c r="BV831" s="76"/>
      <c r="BW831" s="76"/>
      <c r="BX831" s="76"/>
      <c r="BY831" s="76"/>
      <c r="BZ831" s="76"/>
      <c r="CA831" s="76"/>
      <c r="CB831" s="76"/>
      <c r="CC831" s="76"/>
      <c r="CD831" s="76"/>
      <c r="CE831" s="76"/>
      <c r="CF831" s="76"/>
      <c r="CG831" s="76"/>
      <c r="CH831" s="76"/>
      <c r="CI831" s="76"/>
      <c r="CJ831" s="76"/>
      <c r="CK831" s="76"/>
      <c r="CL831" s="76"/>
      <c r="CM831" s="76"/>
      <c r="CN831" s="76"/>
      <c r="CO831" s="76"/>
      <c r="CP831" s="76"/>
      <c r="CQ831" s="76"/>
      <c r="CR831" s="76"/>
      <c r="CS831" s="76"/>
      <c r="CT831" s="76"/>
      <c r="CU831" s="76"/>
      <c r="CV831" s="76"/>
      <c r="CW831" s="76"/>
      <c r="CX831" s="76"/>
      <c r="CY831" s="76"/>
      <c r="CZ831" s="76"/>
      <c r="DA831" s="76"/>
      <c r="DB831" s="76"/>
      <c r="DC831" s="76"/>
      <c r="DD831" s="76"/>
      <c r="DE831" s="76"/>
      <c r="DF831" s="76"/>
      <c r="DG831" s="76"/>
      <c r="DH831" s="76"/>
      <c r="DI831" s="76"/>
      <c r="DJ831" s="76"/>
      <c r="DK831" s="76"/>
      <c r="DL831" s="76"/>
      <c r="DM831" s="76"/>
      <c r="DN831" s="76"/>
      <c r="DO831" s="76"/>
      <c r="DP831" s="76"/>
      <c r="DQ831" s="76"/>
      <c r="DR831" s="76"/>
      <c r="DS831" s="76"/>
      <c r="DT831" s="76"/>
      <c r="DU831" s="76"/>
      <c r="DV831" s="76"/>
      <c r="DW831" s="76"/>
      <c r="DX831" s="76"/>
      <c r="DY831" s="76"/>
      <c r="DZ831" s="76"/>
      <c r="EA831" s="76"/>
      <c r="EB831" s="76"/>
      <c r="EC831" s="76"/>
      <c r="ED831" s="76"/>
      <c r="EE831" s="76"/>
      <c r="EF831" s="76"/>
      <c r="EG831" s="76"/>
      <c r="EH831" s="76"/>
      <c r="EI831" s="76"/>
      <c r="EJ831" s="76"/>
      <c r="EK831" s="76"/>
      <c r="EL831" s="76"/>
      <c r="EM831" s="76"/>
      <c r="EN831" s="76"/>
      <c r="EO831" s="76"/>
      <c r="EP831" s="76"/>
      <c r="EQ831" s="76"/>
      <c r="ER831" s="76"/>
      <c r="ES831" s="76"/>
      <c r="ET831" s="76"/>
      <c r="EU831" s="76"/>
      <c r="EV831" s="76"/>
      <c r="EW831" s="76"/>
      <c r="EX831" s="76"/>
      <c r="EY831" s="76"/>
      <c r="EZ831" s="76"/>
      <c r="FA831" s="76"/>
      <c r="FB831" s="76"/>
      <c r="FC831" s="76"/>
      <c r="FD831" s="76"/>
      <c r="FE831" s="76"/>
      <c r="FF831" s="76"/>
      <c r="FG831" s="76"/>
      <c r="FH831" s="76"/>
      <c r="FI831" s="76"/>
      <c r="FJ831" s="76"/>
      <c r="FK831" s="76"/>
      <c r="FL831" s="76"/>
      <c r="FM831" s="76"/>
      <c r="FN831" s="76"/>
      <c r="FO831" s="76"/>
      <c r="FP831" s="76"/>
      <c r="FQ831" s="76"/>
      <c r="FR831" s="76"/>
      <c r="FS831" s="76"/>
      <c r="FT831" s="76"/>
      <c r="FU831" s="76"/>
      <c r="FV831" s="76"/>
      <c r="FW831" s="76"/>
      <c r="FX831" s="76"/>
      <c r="FY831" s="76"/>
      <c r="FZ831" s="76"/>
      <c r="GA831" s="76"/>
      <c r="GB831" s="76"/>
      <c r="GC831" s="76"/>
      <c r="GD831" s="76"/>
      <c r="GE831" s="76"/>
      <c r="GF831" s="76"/>
      <c r="GG831" s="76"/>
      <c r="GH831" s="76"/>
      <c r="GI831" s="76"/>
      <c r="GJ831" s="76"/>
      <c r="GK831" s="76"/>
      <c r="GL831" s="76"/>
      <c r="GM831" s="76"/>
      <c r="GN831" s="76"/>
      <c r="GO831" s="76"/>
      <c r="GP831" s="76"/>
      <c r="GQ831" s="76"/>
      <c r="GR831" s="76"/>
      <c r="GS831" s="76"/>
      <c r="GT831" s="76"/>
      <c r="GU831" s="76"/>
      <c r="GV831" s="76"/>
      <c r="GW831" s="76"/>
      <c r="GX831" s="76"/>
      <c r="GY831" s="76"/>
      <c r="GZ831" s="76"/>
      <c r="HA831" s="76"/>
      <c r="HB831" s="76"/>
      <c r="HC831" s="76"/>
      <c r="HD831" s="76"/>
      <c r="HE831" s="76"/>
      <c r="HF831" s="76"/>
      <c r="HG831" s="76"/>
      <c r="HH831" s="76"/>
      <c r="HI831" s="76"/>
      <c r="HJ831" s="76"/>
      <c r="HK831" s="76"/>
      <c r="HL831" s="76"/>
      <c r="HM831" s="76"/>
      <c r="HN831" s="76"/>
      <c r="HO831" s="76"/>
      <c r="HP831" s="76"/>
      <c r="HQ831" s="76"/>
      <c r="HR831" s="76"/>
      <c r="HS831" s="76"/>
      <c r="HT831" s="76"/>
      <c r="HU831" s="76"/>
      <c r="HV831" s="76"/>
      <c r="HW831" s="76"/>
      <c r="HX831" s="76"/>
      <c r="HY831" s="76"/>
      <c r="HZ831" s="76"/>
      <c r="IA831" s="76"/>
      <c r="IB831" s="76"/>
      <c r="IC831" s="76"/>
      <c r="ID831" s="76"/>
      <c r="IE831" s="76"/>
      <c r="IF831" s="76"/>
      <c r="IG831" s="76"/>
      <c r="IH831" s="76"/>
      <c r="II831" s="76"/>
      <c r="IJ831" s="76"/>
      <c r="IK831" s="76"/>
    </row>
    <row r="832" spans="1:245" s="125" customForma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S832" s="19"/>
      <c r="AT832" s="19"/>
      <c r="AU832" s="19"/>
      <c r="AV832" s="19"/>
      <c r="AW832" s="19"/>
      <c r="AX832" s="19"/>
      <c r="AY832" s="19"/>
      <c r="AZ832" s="19"/>
      <c r="BA832" s="19"/>
      <c r="BB832" s="19"/>
      <c r="BC832" s="19"/>
      <c r="BV832" s="76"/>
      <c r="BW832" s="76"/>
      <c r="BX832" s="76"/>
      <c r="BY832" s="76"/>
      <c r="BZ832" s="76"/>
      <c r="CA832" s="76"/>
      <c r="CB832" s="76"/>
      <c r="CC832" s="76"/>
      <c r="CD832" s="76"/>
      <c r="CE832" s="76"/>
      <c r="CF832" s="76"/>
      <c r="CG832" s="76"/>
      <c r="CH832" s="76"/>
      <c r="CI832" s="76"/>
      <c r="CJ832" s="76"/>
      <c r="CK832" s="76"/>
      <c r="CL832" s="76"/>
      <c r="CM832" s="76"/>
      <c r="CN832" s="76"/>
      <c r="CO832" s="76"/>
      <c r="CP832" s="76"/>
      <c r="CQ832" s="76"/>
      <c r="CR832" s="76"/>
      <c r="CS832" s="76"/>
      <c r="CT832" s="76"/>
      <c r="CU832" s="76"/>
      <c r="CV832" s="76"/>
      <c r="CW832" s="76"/>
      <c r="CX832" s="76"/>
      <c r="CY832" s="76"/>
      <c r="CZ832" s="76"/>
      <c r="DA832" s="76"/>
      <c r="DB832" s="76"/>
      <c r="DC832" s="76"/>
      <c r="DD832" s="76"/>
      <c r="DE832" s="76"/>
      <c r="DF832" s="76"/>
      <c r="DG832" s="76"/>
      <c r="DH832" s="76"/>
      <c r="DI832" s="76"/>
      <c r="DJ832" s="76"/>
      <c r="DK832" s="76"/>
      <c r="DL832" s="76"/>
      <c r="DM832" s="76"/>
      <c r="DN832" s="76"/>
      <c r="DO832" s="76"/>
      <c r="DP832" s="76"/>
      <c r="DQ832" s="76"/>
      <c r="DR832" s="76"/>
      <c r="DS832" s="76"/>
      <c r="DT832" s="76"/>
      <c r="DU832" s="76"/>
      <c r="DV832" s="76"/>
      <c r="DW832" s="76"/>
      <c r="DX832" s="76"/>
      <c r="DY832" s="76"/>
      <c r="DZ832" s="76"/>
      <c r="EA832" s="76"/>
      <c r="EB832" s="76"/>
      <c r="EC832" s="76"/>
      <c r="ED832" s="76"/>
      <c r="EE832" s="76"/>
      <c r="EF832" s="76"/>
      <c r="EG832" s="76"/>
      <c r="EH832" s="76"/>
      <c r="EI832" s="76"/>
      <c r="EJ832" s="76"/>
      <c r="EK832" s="76"/>
      <c r="EL832" s="76"/>
      <c r="EM832" s="76"/>
      <c r="EN832" s="76"/>
      <c r="EO832" s="76"/>
      <c r="EP832" s="76"/>
      <c r="EQ832" s="76"/>
      <c r="ER832" s="76"/>
      <c r="ES832" s="76"/>
      <c r="ET832" s="76"/>
      <c r="EU832" s="76"/>
      <c r="EV832" s="76"/>
      <c r="EW832" s="76"/>
      <c r="EX832" s="76"/>
      <c r="EY832" s="76"/>
      <c r="EZ832" s="76"/>
      <c r="FA832" s="76"/>
      <c r="FB832" s="76"/>
      <c r="FC832" s="76"/>
      <c r="FD832" s="76"/>
      <c r="FE832" s="76"/>
      <c r="FF832" s="76"/>
      <c r="FG832" s="76"/>
      <c r="FH832" s="76"/>
      <c r="FI832" s="76"/>
      <c r="FJ832" s="76"/>
      <c r="FK832" s="76"/>
      <c r="FL832" s="76"/>
      <c r="FM832" s="76"/>
      <c r="FN832" s="76"/>
      <c r="FO832" s="76"/>
      <c r="FP832" s="76"/>
      <c r="FQ832" s="76"/>
      <c r="FR832" s="76"/>
      <c r="FS832" s="76"/>
      <c r="FT832" s="76"/>
      <c r="FU832" s="76"/>
      <c r="FV832" s="76"/>
      <c r="FW832" s="76"/>
      <c r="FX832" s="76"/>
      <c r="FY832" s="76"/>
      <c r="FZ832" s="76"/>
      <c r="GA832" s="76"/>
      <c r="GB832" s="76"/>
      <c r="GC832" s="76"/>
      <c r="GD832" s="76"/>
      <c r="GE832" s="76"/>
      <c r="GF832" s="76"/>
      <c r="GG832" s="76"/>
      <c r="GH832" s="76"/>
      <c r="GI832" s="76"/>
      <c r="GJ832" s="76"/>
      <c r="GK832" s="76"/>
      <c r="GL832" s="76"/>
      <c r="GM832" s="76"/>
      <c r="GN832" s="76"/>
      <c r="GO832" s="76"/>
      <c r="GP832" s="76"/>
      <c r="GQ832" s="76"/>
      <c r="GR832" s="76"/>
      <c r="GS832" s="76"/>
      <c r="GT832" s="76"/>
      <c r="GU832" s="76"/>
      <c r="GV832" s="76"/>
      <c r="GW832" s="76"/>
      <c r="GX832" s="76"/>
      <c r="GY832" s="76"/>
      <c r="GZ832" s="76"/>
      <c r="HA832" s="76"/>
      <c r="HB832" s="76"/>
      <c r="HC832" s="76"/>
      <c r="HD832" s="76"/>
      <c r="HE832" s="76"/>
      <c r="HF832" s="76"/>
      <c r="HG832" s="76"/>
      <c r="HH832" s="76"/>
      <c r="HI832" s="76"/>
      <c r="HJ832" s="76"/>
      <c r="HK832" s="76"/>
      <c r="HL832" s="76"/>
      <c r="HM832" s="76"/>
      <c r="HN832" s="76"/>
      <c r="HO832" s="76"/>
      <c r="HP832" s="76"/>
      <c r="HQ832" s="76"/>
      <c r="HR832" s="76"/>
      <c r="HS832" s="76"/>
      <c r="HT832" s="76"/>
      <c r="HU832" s="76"/>
      <c r="HV832" s="76"/>
      <c r="HW832" s="76"/>
      <c r="HX832" s="76"/>
      <c r="HY832" s="76"/>
      <c r="HZ832" s="76"/>
      <c r="IA832" s="76"/>
      <c r="IB832" s="76"/>
      <c r="IC832" s="76"/>
      <c r="ID832" s="76"/>
      <c r="IE832" s="76"/>
      <c r="IF832" s="76"/>
      <c r="IG832" s="76"/>
      <c r="IH832" s="76"/>
      <c r="II832" s="76"/>
      <c r="IJ832" s="76"/>
      <c r="IK832" s="76"/>
    </row>
    <row r="833" spans="1:245" s="125" customForma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S833" s="19"/>
      <c r="AT833" s="19"/>
      <c r="AU833" s="19"/>
      <c r="AV833" s="19"/>
      <c r="AW833" s="19"/>
      <c r="AX833" s="19"/>
      <c r="AY833" s="19"/>
      <c r="AZ833" s="19"/>
      <c r="BA833" s="19"/>
      <c r="BB833" s="19"/>
      <c r="BC833" s="19"/>
      <c r="BV833" s="76"/>
      <c r="BW833" s="76"/>
      <c r="BX833" s="76"/>
      <c r="BY833" s="76"/>
      <c r="BZ833" s="76"/>
      <c r="CA833" s="76"/>
      <c r="CB833" s="76"/>
      <c r="CC833" s="76"/>
      <c r="CD833" s="76"/>
      <c r="CE833" s="76"/>
      <c r="CF833" s="76"/>
      <c r="CG833" s="76"/>
      <c r="CH833" s="76"/>
      <c r="CI833" s="76"/>
      <c r="CJ833" s="76"/>
      <c r="CK833" s="76"/>
      <c r="CL833" s="76"/>
      <c r="CM833" s="76"/>
      <c r="CN833" s="76"/>
      <c r="CO833" s="76"/>
      <c r="CP833" s="76"/>
      <c r="CQ833" s="76"/>
      <c r="CR833" s="76"/>
      <c r="CS833" s="76"/>
      <c r="CT833" s="76"/>
      <c r="CU833" s="76"/>
      <c r="CV833" s="76"/>
      <c r="CW833" s="76"/>
      <c r="CX833" s="76"/>
      <c r="CY833" s="76"/>
      <c r="CZ833" s="76"/>
      <c r="DA833" s="76"/>
      <c r="DB833" s="76"/>
      <c r="DC833" s="76"/>
      <c r="DD833" s="76"/>
      <c r="DE833" s="76"/>
      <c r="DF833" s="76"/>
      <c r="DG833" s="76"/>
      <c r="DH833" s="76"/>
      <c r="DI833" s="76"/>
      <c r="DJ833" s="76"/>
      <c r="DK833" s="76"/>
      <c r="DL833" s="76"/>
      <c r="DM833" s="76"/>
      <c r="DN833" s="76"/>
      <c r="DO833" s="76"/>
      <c r="DP833" s="76"/>
      <c r="DQ833" s="76"/>
      <c r="DR833" s="76"/>
      <c r="DS833" s="76"/>
      <c r="DT833" s="76"/>
      <c r="DU833" s="76"/>
      <c r="DV833" s="76"/>
      <c r="DW833" s="76"/>
      <c r="DX833" s="76"/>
      <c r="DY833" s="76"/>
      <c r="DZ833" s="76"/>
      <c r="EA833" s="76"/>
      <c r="EB833" s="76"/>
      <c r="EC833" s="76"/>
      <c r="ED833" s="76"/>
      <c r="EE833" s="76"/>
      <c r="EF833" s="76"/>
      <c r="EG833" s="76"/>
      <c r="EH833" s="76"/>
      <c r="EI833" s="76"/>
      <c r="EJ833" s="76"/>
      <c r="EK833" s="76"/>
      <c r="EL833" s="76"/>
      <c r="EM833" s="76"/>
      <c r="EN833" s="76"/>
      <c r="EO833" s="76"/>
      <c r="EP833" s="76"/>
      <c r="EQ833" s="76"/>
      <c r="ER833" s="76"/>
      <c r="ES833" s="76"/>
      <c r="ET833" s="76"/>
      <c r="EU833" s="76"/>
      <c r="EV833" s="76"/>
      <c r="EW833" s="76"/>
      <c r="EX833" s="76"/>
      <c r="EY833" s="76"/>
      <c r="EZ833" s="76"/>
      <c r="FA833" s="76"/>
      <c r="FB833" s="76"/>
      <c r="FC833" s="76"/>
      <c r="FD833" s="76"/>
      <c r="FE833" s="76"/>
      <c r="FF833" s="76"/>
      <c r="FG833" s="76"/>
      <c r="FH833" s="76"/>
      <c r="FI833" s="76"/>
      <c r="FJ833" s="76"/>
      <c r="FK833" s="76"/>
      <c r="FL833" s="76"/>
      <c r="FM833" s="76"/>
      <c r="FN833" s="76"/>
      <c r="FO833" s="76"/>
      <c r="FP833" s="76"/>
      <c r="FQ833" s="76"/>
      <c r="FR833" s="76"/>
      <c r="FS833" s="76"/>
      <c r="FT833" s="76"/>
      <c r="FU833" s="76"/>
      <c r="FV833" s="76"/>
      <c r="FW833" s="76"/>
      <c r="FX833" s="76"/>
      <c r="FY833" s="76"/>
      <c r="FZ833" s="76"/>
      <c r="GA833" s="76"/>
      <c r="GB833" s="76"/>
      <c r="GC833" s="76"/>
      <c r="GD833" s="76"/>
      <c r="GE833" s="76"/>
      <c r="GF833" s="76"/>
      <c r="GG833" s="76"/>
      <c r="GH833" s="76"/>
      <c r="GI833" s="76"/>
      <c r="GJ833" s="76"/>
      <c r="GK833" s="76"/>
      <c r="GL833" s="76"/>
      <c r="GM833" s="76"/>
      <c r="GN833" s="76"/>
      <c r="GO833" s="76"/>
      <c r="GP833" s="76"/>
      <c r="GQ833" s="76"/>
      <c r="GR833" s="76"/>
      <c r="GS833" s="76"/>
      <c r="GT833" s="76"/>
      <c r="GU833" s="76"/>
      <c r="GV833" s="76"/>
      <c r="GW833" s="76"/>
      <c r="GX833" s="76"/>
      <c r="GY833" s="76"/>
      <c r="GZ833" s="76"/>
      <c r="HA833" s="76"/>
      <c r="HB833" s="76"/>
      <c r="HC833" s="76"/>
      <c r="HD833" s="76"/>
      <c r="HE833" s="76"/>
      <c r="HF833" s="76"/>
      <c r="HG833" s="76"/>
      <c r="HH833" s="76"/>
      <c r="HI833" s="76"/>
      <c r="HJ833" s="76"/>
      <c r="HK833" s="76"/>
      <c r="HL833" s="76"/>
      <c r="HM833" s="76"/>
      <c r="HN833" s="76"/>
      <c r="HO833" s="76"/>
      <c r="HP833" s="76"/>
      <c r="HQ833" s="76"/>
      <c r="HR833" s="76"/>
      <c r="HS833" s="76"/>
      <c r="HT833" s="76"/>
      <c r="HU833" s="76"/>
      <c r="HV833" s="76"/>
      <c r="HW833" s="76"/>
      <c r="HX833" s="76"/>
      <c r="HY833" s="76"/>
      <c r="HZ833" s="76"/>
      <c r="IA833" s="76"/>
      <c r="IB833" s="76"/>
      <c r="IC833" s="76"/>
      <c r="ID833" s="76"/>
      <c r="IE833" s="76"/>
      <c r="IF833" s="76"/>
      <c r="IG833" s="76"/>
      <c r="IH833" s="76"/>
      <c r="II833" s="76"/>
      <c r="IJ833" s="76"/>
      <c r="IK833" s="76"/>
    </row>
    <row r="834" spans="1:245" s="125" customForma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S834" s="19"/>
      <c r="AT834" s="19"/>
      <c r="AU834" s="19"/>
      <c r="AV834" s="19"/>
      <c r="AW834" s="19"/>
      <c r="AX834" s="19"/>
      <c r="AY834" s="19"/>
      <c r="AZ834" s="19"/>
      <c r="BA834" s="19"/>
      <c r="BB834" s="19"/>
      <c r="BC834" s="19"/>
      <c r="BV834" s="76"/>
      <c r="BW834" s="76"/>
      <c r="BX834" s="76"/>
      <c r="BY834" s="76"/>
      <c r="BZ834" s="76"/>
      <c r="CA834" s="76"/>
      <c r="CB834" s="76"/>
      <c r="CC834" s="76"/>
      <c r="CD834" s="76"/>
      <c r="CE834" s="76"/>
      <c r="CF834" s="76"/>
      <c r="CG834" s="76"/>
      <c r="CH834" s="76"/>
      <c r="CI834" s="76"/>
      <c r="CJ834" s="76"/>
      <c r="CK834" s="76"/>
      <c r="CL834" s="76"/>
      <c r="CM834" s="76"/>
      <c r="CN834" s="76"/>
      <c r="CO834" s="76"/>
      <c r="CP834" s="76"/>
      <c r="CQ834" s="76"/>
      <c r="CR834" s="76"/>
      <c r="CS834" s="76"/>
      <c r="CT834" s="76"/>
      <c r="CU834" s="76"/>
      <c r="CV834" s="76"/>
      <c r="CW834" s="76"/>
      <c r="CX834" s="76"/>
      <c r="CY834" s="76"/>
      <c r="CZ834" s="76"/>
      <c r="DA834" s="76"/>
      <c r="DB834" s="76"/>
      <c r="DC834" s="76"/>
      <c r="DD834" s="76"/>
      <c r="DE834" s="76"/>
      <c r="DF834" s="76"/>
      <c r="DG834" s="76"/>
      <c r="DH834" s="76"/>
      <c r="DI834" s="76"/>
      <c r="DJ834" s="76"/>
      <c r="DK834" s="76"/>
      <c r="DL834" s="76"/>
      <c r="DM834" s="76"/>
      <c r="DN834" s="76"/>
      <c r="DO834" s="76"/>
      <c r="DP834" s="76"/>
      <c r="DQ834" s="76"/>
      <c r="DR834" s="76"/>
      <c r="DS834" s="76"/>
      <c r="DT834" s="76"/>
      <c r="DU834" s="76"/>
      <c r="DV834" s="76"/>
      <c r="DW834" s="76"/>
      <c r="DX834" s="76"/>
      <c r="DY834" s="76"/>
      <c r="DZ834" s="76"/>
      <c r="EA834" s="76"/>
      <c r="EB834" s="76"/>
      <c r="EC834" s="76"/>
      <c r="ED834" s="76"/>
      <c r="EE834" s="76"/>
      <c r="EF834" s="76"/>
      <c r="EG834" s="76"/>
      <c r="EH834" s="76"/>
      <c r="EI834" s="76"/>
      <c r="EJ834" s="76"/>
      <c r="EK834" s="76"/>
      <c r="EL834" s="76"/>
      <c r="EM834" s="76"/>
      <c r="EN834" s="76"/>
      <c r="EO834" s="76"/>
      <c r="EP834" s="76"/>
      <c r="EQ834" s="76"/>
      <c r="ER834" s="76"/>
      <c r="ES834" s="76"/>
      <c r="ET834" s="76"/>
      <c r="EU834" s="76"/>
      <c r="EV834" s="76"/>
      <c r="EW834" s="76"/>
      <c r="EX834" s="76"/>
      <c r="EY834" s="76"/>
      <c r="EZ834" s="76"/>
      <c r="FA834" s="76"/>
      <c r="FB834" s="76"/>
      <c r="FC834" s="76"/>
      <c r="FD834" s="76"/>
      <c r="FE834" s="76"/>
      <c r="FF834" s="76"/>
      <c r="FG834" s="76"/>
      <c r="FH834" s="76"/>
      <c r="FI834" s="76"/>
      <c r="FJ834" s="76"/>
      <c r="FK834" s="76"/>
      <c r="FL834" s="76"/>
      <c r="FM834" s="76"/>
      <c r="FN834" s="76"/>
      <c r="FO834" s="76"/>
      <c r="FP834" s="76"/>
      <c r="FQ834" s="76"/>
      <c r="FR834" s="76"/>
      <c r="FS834" s="76"/>
      <c r="FT834" s="76"/>
      <c r="FU834" s="76"/>
      <c r="FV834" s="76"/>
      <c r="FW834" s="76"/>
      <c r="FX834" s="76"/>
      <c r="FY834" s="76"/>
      <c r="FZ834" s="76"/>
      <c r="GA834" s="76"/>
      <c r="GB834" s="76"/>
      <c r="GC834" s="76"/>
      <c r="GD834" s="76"/>
      <c r="GE834" s="76"/>
      <c r="GF834" s="76"/>
      <c r="GG834" s="76"/>
      <c r="GH834" s="76"/>
      <c r="GI834" s="76"/>
      <c r="GJ834" s="76"/>
      <c r="GK834" s="76"/>
      <c r="GL834" s="76"/>
      <c r="GM834" s="76"/>
      <c r="GN834" s="76"/>
      <c r="GO834" s="76"/>
      <c r="GP834" s="76"/>
      <c r="GQ834" s="76"/>
      <c r="GR834" s="76"/>
      <c r="GS834" s="76"/>
      <c r="GT834" s="76"/>
      <c r="GU834" s="76"/>
      <c r="GV834" s="76"/>
      <c r="GW834" s="76"/>
      <c r="GX834" s="76"/>
      <c r="GY834" s="76"/>
      <c r="GZ834" s="76"/>
      <c r="HA834" s="76"/>
      <c r="HB834" s="76"/>
      <c r="HC834" s="76"/>
      <c r="HD834" s="76"/>
      <c r="HE834" s="76"/>
      <c r="HF834" s="76"/>
      <c r="HG834" s="76"/>
      <c r="HH834" s="76"/>
      <c r="HI834" s="76"/>
      <c r="HJ834" s="76"/>
      <c r="HK834" s="76"/>
      <c r="HL834" s="76"/>
      <c r="HM834" s="76"/>
      <c r="HN834" s="76"/>
      <c r="HO834" s="76"/>
      <c r="HP834" s="76"/>
      <c r="HQ834" s="76"/>
      <c r="HR834" s="76"/>
      <c r="HS834" s="76"/>
      <c r="HT834" s="76"/>
      <c r="HU834" s="76"/>
      <c r="HV834" s="76"/>
      <c r="HW834" s="76"/>
      <c r="HX834" s="76"/>
      <c r="HY834" s="76"/>
      <c r="HZ834" s="76"/>
      <c r="IA834" s="76"/>
      <c r="IB834" s="76"/>
      <c r="IC834" s="76"/>
      <c r="ID834" s="76"/>
      <c r="IE834" s="76"/>
      <c r="IF834" s="76"/>
      <c r="IG834" s="76"/>
      <c r="IH834" s="76"/>
      <c r="II834" s="76"/>
      <c r="IJ834" s="76"/>
      <c r="IK834" s="76"/>
    </row>
    <row r="835" spans="1:245" s="125" customForma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S835" s="19"/>
      <c r="AT835" s="19"/>
      <c r="AU835" s="19"/>
      <c r="AV835" s="19"/>
      <c r="AW835" s="19"/>
      <c r="AX835" s="19"/>
      <c r="AY835" s="19"/>
      <c r="AZ835" s="19"/>
      <c r="BA835" s="19"/>
      <c r="BB835" s="19"/>
      <c r="BC835" s="19"/>
      <c r="BV835" s="76"/>
      <c r="BW835" s="76"/>
      <c r="BX835" s="76"/>
      <c r="BY835" s="76"/>
      <c r="BZ835" s="76"/>
      <c r="CA835" s="76"/>
      <c r="CB835" s="76"/>
      <c r="CC835" s="76"/>
      <c r="CD835" s="76"/>
      <c r="CE835" s="76"/>
      <c r="CF835" s="76"/>
      <c r="CG835" s="76"/>
      <c r="CH835" s="76"/>
      <c r="CI835" s="76"/>
      <c r="CJ835" s="76"/>
      <c r="CK835" s="76"/>
      <c r="CL835" s="76"/>
      <c r="CM835" s="76"/>
      <c r="CN835" s="76"/>
      <c r="CO835" s="76"/>
      <c r="CP835" s="76"/>
      <c r="CQ835" s="76"/>
      <c r="CR835" s="76"/>
      <c r="CS835" s="76"/>
      <c r="CT835" s="76"/>
      <c r="CU835" s="76"/>
      <c r="CV835" s="76"/>
      <c r="CW835" s="76"/>
      <c r="CX835" s="76"/>
      <c r="CY835" s="76"/>
      <c r="CZ835" s="76"/>
      <c r="DA835" s="76"/>
      <c r="DB835" s="76"/>
      <c r="DC835" s="76"/>
      <c r="DD835" s="76"/>
      <c r="DE835" s="76"/>
      <c r="DF835" s="76"/>
      <c r="DG835" s="76"/>
      <c r="DH835" s="76"/>
      <c r="DI835" s="76"/>
      <c r="DJ835" s="76"/>
      <c r="DK835" s="76"/>
      <c r="DL835" s="76"/>
      <c r="DM835" s="76"/>
      <c r="DN835" s="76"/>
      <c r="DO835" s="76"/>
      <c r="DP835" s="76"/>
      <c r="DQ835" s="76"/>
      <c r="DR835" s="76"/>
      <c r="DS835" s="76"/>
      <c r="DT835" s="76"/>
      <c r="DU835" s="76"/>
      <c r="DV835" s="76"/>
      <c r="DW835" s="76"/>
      <c r="DX835" s="76"/>
      <c r="DY835" s="76"/>
      <c r="DZ835" s="76"/>
      <c r="EA835" s="76"/>
      <c r="EB835" s="76"/>
      <c r="EC835" s="76"/>
      <c r="ED835" s="76"/>
      <c r="EE835" s="76"/>
      <c r="EF835" s="76"/>
      <c r="EG835" s="76"/>
      <c r="EH835" s="76"/>
      <c r="EI835" s="76"/>
      <c r="EJ835" s="76"/>
      <c r="EK835" s="76"/>
      <c r="EL835" s="76"/>
      <c r="EM835" s="76"/>
      <c r="EN835" s="76"/>
      <c r="EO835" s="76"/>
      <c r="EP835" s="76"/>
      <c r="EQ835" s="76"/>
      <c r="ER835" s="76"/>
      <c r="ES835" s="76"/>
      <c r="ET835" s="76"/>
      <c r="EU835" s="76"/>
      <c r="EV835" s="76"/>
      <c r="EW835" s="76"/>
      <c r="EX835" s="76"/>
      <c r="EY835" s="76"/>
      <c r="EZ835" s="76"/>
      <c r="FA835" s="76"/>
      <c r="FB835" s="76"/>
      <c r="FC835" s="76"/>
      <c r="FD835" s="76"/>
      <c r="FE835" s="76"/>
      <c r="FF835" s="76"/>
      <c r="FG835" s="76"/>
      <c r="FH835" s="76"/>
      <c r="FI835" s="76"/>
      <c r="FJ835" s="76"/>
      <c r="FK835" s="76"/>
      <c r="FL835" s="76"/>
      <c r="FM835" s="76"/>
      <c r="FN835" s="76"/>
      <c r="FO835" s="76"/>
      <c r="FP835" s="76"/>
      <c r="FQ835" s="76"/>
      <c r="FR835" s="76"/>
      <c r="FS835" s="76"/>
      <c r="FT835" s="76"/>
      <c r="FU835" s="76"/>
      <c r="FV835" s="76"/>
      <c r="FW835" s="76"/>
      <c r="FX835" s="76"/>
      <c r="FY835" s="76"/>
      <c r="FZ835" s="76"/>
      <c r="GA835" s="76"/>
      <c r="GB835" s="76"/>
      <c r="GC835" s="76"/>
      <c r="GD835" s="76"/>
      <c r="GE835" s="76"/>
      <c r="GF835" s="76"/>
      <c r="GG835" s="76"/>
      <c r="GH835" s="76"/>
      <c r="GI835" s="76"/>
      <c r="GJ835" s="76"/>
      <c r="GK835" s="76"/>
      <c r="GL835" s="76"/>
      <c r="GM835" s="76"/>
      <c r="GN835" s="76"/>
      <c r="GO835" s="76"/>
      <c r="GP835" s="76"/>
      <c r="GQ835" s="76"/>
      <c r="GR835" s="76"/>
      <c r="GS835" s="76"/>
      <c r="GT835" s="76"/>
      <c r="GU835" s="76"/>
      <c r="GV835" s="76"/>
      <c r="GW835" s="76"/>
      <c r="GX835" s="76"/>
      <c r="GY835" s="76"/>
      <c r="GZ835" s="76"/>
      <c r="HA835" s="76"/>
      <c r="HB835" s="76"/>
      <c r="HC835" s="76"/>
      <c r="HD835" s="76"/>
      <c r="HE835" s="76"/>
      <c r="HF835" s="76"/>
      <c r="HG835" s="76"/>
      <c r="HH835" s="76"/>
      <c r="HI835" s="76"/>
      <c r="HJ835" s="76"/>
      <c r="HK835" s="76"/>
      <c r="HL835" s="76"/>
      <c r="HM835" s="76"/>
      <c r="HN835" s="76"/>
      <c r="HO835" s="76"/>
      <c r="HP835" s="76"/>
      <c r="HQ835" s="76"/>
      <c r="HR835" s="76"/>
      <c r="HS835" s="76"/>
      <c r="HT835" s="76"/>
      <c r="HU835" s="76"/>
      <c r="HV835" s="76"/>
      <c r="HW835" s="76"/>
      <c r="HX835" s="76"/>
      <c r="HY835" s="76"/>
      <c r="HZ835" s="76"/>
      <c r="IA835" s="76"/>
      <c r="IB835" s="76"/>
      <c r="IC835" s="76"/>
      <c r="ID835" s="76"/>
      <c r="IE835" s="76"/>
      <c r="IF835" s="76"/>
      <c r="IG835" s="76"/>
      <c r="IH835" s="76"/>
      <c r="II835" s="76"/>
      <c r="IJ835" s="76"/>
      <c r="IK835" s="76"/>
    </row>
    <row r="836" spans="1:245" s="125" customForma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S836" s="19"/>
      <c r="AT836" s="19"/>
      <c r="AU836" s="19"/>
      <c r="AV836" s="19"/>
      <c r="AW836" s="19"/>
      <c r="AX836" s="19"/>
      <c r="AY836" s="19"/>
      <c r="AZ836" s="19"/>
      <c r="BA836" s="19"/>
      <c r="BB836" s="19"/>
      <c r="BC836" s="19"/>
      <c r="BV836" s="76"/>
      <c r="BW836" s="76"/>
      <c r="BX836" s="76"/>
      <c r="BY836" s="76"/>
      <c r="BZ836" s="76"/>
      <c r="CA836" s="76"/>
      <c r="CB836" s="76"/>
      <c r="CC836" s="76"/>
      <c r="CD836" s="76"/>
      <c r="CE836" s="76"/>
      <c r="CF836" s="76"/>
      <c r="CG836" s="76"/>
      <c r="CH836" s="76"/>
      <c r="CI836" s="76"/>
      <c r="CJ836" s="76"/>
      <c r="CK836" s="76"/>
      <c r="CL836" s="76"/>
      <c r="CM836" s="76"/>
      <c r="CN836" s="76"/>
      <c r="CO836" s="76"/>
      <c r="CP836" s="76"/>
      <c r="CQ836" s="76"/>
      <c r="CR836" s="76"/>
      <c r="CS836" s="76"/>
      <c r="CT836" s="76"/>
      <c r="CU836" s="76"/>
      <c r="CV836" s="76"/>
      <c r="CW836" s="76"/>
      <c r="CX836" s="76"/>
      <c r="CY836" s="76"/>
      <c r="CZ836" s="76"/>
      <c r="DA836" s="76"/>
      <c r="DB836" s="76"/>
      <c r="DC836" s="76"/>
      <c r="DD836" s="76"/>
      <c r="DE836" s="76"/>
      <c r="DF836" s="76"/>
      <c r="DG836" s="76"/>
      <c r="DH836" s="76"/>
      <c r="DI836" s="76"/>
      <c r="DJ836" s="76"/>
      <c r="DK836" s="76"/>
      <c r="DL836" s="76"/>
      <c r="DM836" s="76"/>
      <c r="DN836" s="76"/>
      <c r="DO836" s="76"/>
      <c r="DP836" s="76"/>
      <c r="DQ836" s="76"/>
      <c r="DR836" s="76"/>
      <c r="DS836" s="76"/>
      <c r="DT836" s="76"/>
      <c r="DU836" s="76"/>
      <c r="DV836" s="76"/>
      <c r="DW836" s="76"/>
      <c r="DX836" s="76"/>
      <c r="DY836" s="76"/>
      <c r="DZ836" s="76"/>
      <c r="EA836" s="76"/>
      <c r="EB836" s="76"/>
      <c r="EC836" s="76"/>
      <c r="ED836" s="76"/>
      <c r="EE836" s="76"/>
      <c r="EF836" s="76"/>
      <c r="EG836" s="76"/>
      <c r="EH836" s="76"/>
      <c r="EI836" s="76"/>
      <c r="EJ836" s="76"/>
      <c r="EK836" s="76"/>
      <c r="EL836" s="76"/>
      <c r="EM836" s="76"/>
      <c r="EN836" s="76"/>
      <c r="EO836" s="76"/>
      <c r="EP836" s="76"/>
      <c r="EQ836" s="76"/>
      <c r="ER836" s="76"/>
      <c r="ES836" s="76"/>
      <c r="ET836" s="76"/>
      <c r="EU836" s="76"/>
      <c r="EV836" s="76"/>
      <c r="EW836" s="76"/>
      <c r="EX836" s="76"/>
      <c r="EY836" s="76"/>
      <c r="EZ836" s="76"/>
      <c r="FA836" s="76"/>
      <c r="FB836" s="76"/>
      <c r="FC836" s="76"/>
      <c r="FD836" s="76"/>
      <c r="FE836" s="76"/>
      <c r="FF836" s="76"/>
      <c r="FG836" s="76"/>
      <c r="FH836" s="76"/>
      <c r="FI836" s="76"/>
      <c r="FJ836" s="76"/>
      <c r="FK836" s="76"/>
      <c r="FL836" s="76"/>
      <c r="FM836" s="76"/>
      <c r="FN836" s="76"/>
      <c r="FO836" s="76"/>
      <c r="FP836" s="76"/>
      <c r="FQ836" s="76"/>
      <c r="FR836" s="76"/>
      <c r="FS836" s="76"/>
      <c r="FT836" s="76"/>
      <c r="FU836" s="76"/>
      <c r="FV836" s="76"/>
      <c r="FW836" s="76"/>
      <c r="FX836" s="76"/>
      <c r="FY836" s="76"/>
      <c r="FZ836" s="76"/>
      <c r="GA836" s="76"/>
      <c r="GB836" s="76"/>
      <c r="GC836" s="76"/>
      <c r="GD836" s="76"/>
      <c r="GE836" s="76"/>
      <c r="GF836" s="76"/>
      <c r="GG836" s="76"/>
      <c r="GH836" s="76"/>
      <c r="GI836" s="76"/>
      <c r="GJ836" s="76"/>
      <c r="GK836" s="76"/>
      <c r="GL836" s="76"/>
      <c r="GM836" s="76"/>
      <c r="GN836" s="76"/>
      <c r="GO836" s="76"/>
      <c r="GP836" s="76"/>
      <c r="GQ836" s="76"/>
      <c r="GR836" s="76"/>
      <c r="GS836" s="76"/>
      <c r="GT836" s="76"/>
      <c r="GU836" s="76"/>
      <c r="GV836" s="76"/>
      <c r="GW836" s="76"/>
      <c r="GX836" s="76"/>
      <c r="GY836" s="76"/>
      <c r="GZ836" s="76"/>
      <c r="HA836" s="76"/>
      <c r="HB836" s="76"/>
      <c r="HC836" s="76"/>
      <c r="HD836" s="76"/>
      <c r="HE836" s="76"/>
      <c r="HF836" s="76"/>
      <c r="HG836" s="76"/>
      <c r="HH836" s="76"/>
      <c r="HI836" s="76"/>
      <c r="HJ836" s="76"/>
      <c r="HK836" s="76"/>
      <c r="HL836" s="76"/>
      <c r="HM836" s="76"/>
      <c r="HN836" s="76"/>
      <c r="HO836" s="76"/>
      <c r="HP836" s="76"/>
      <c r="HQ836" s="76"/>
      <c r="HR836" s="76"/>
      <c r="HS836" s="76"/>
      <c r="HT836" s="76"/>
      <c r="HU836" s="76"/>
      <c r="HV836" s="76"/>
      <c r="HW836" s="76"/>
      <c r="HX836" s="76"/>
      <c r="HY836" s="76"/>
      <c r="HZ836" s="76"/>
      <c r="IA836" s="76"/>
      <c r="IB836" s="76"/>
      <c r="IC836" s="76"/>
      <c r="ID836" s="76"/>
      <c r="IE836" s="76"/>
      <c r="IF836" s="76"/>
      <c r="IG836" s="76"/>
      <c r="IH836" s="76"/>
      <c r="II836" s="76"/>
      <c r="IJ836" s="76"/>
      <c r="IK836" s="76"/>
    </row>
    <row r="837" spans="1:245" s="125" customForma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S837" s="19"/>
      <c r="AT837" s="19"/>
      <c r="AU837" s="19"/>
      <c r="AV837" s="19"/>
      <c r="AW837" s="19"/>
      <c r="AX837" s="19"/>
      <c r="AY837" s="19"/>
      <c r="AZ837" s="19"/>
      <c r="BA837" s="19"/>
      <c r="BB837" s="19"/>
      <c r="BC837" s="19"/>
      <c r="BV837" s="76"/>
      <c r="BW837" s="76"/>
      <c r="BX837" s="76"/>
      <c r="BY837" s="76"/>
      <c r="BZ837" s="76"/>
      <c r="CA837" s="76"/>
      <c r="CB837" s="76"/>
      <c r="CC837" s="76"/>
      <c r="CD837" s="76"/>
      <c r="CE837" s="76"/>
      <c r="CF837" s="76"/>
      <c r="CG837" s="76"/>
      <c r="CH837" s="76"/>
      <c r="CI837" s="76"/>
      <c r="CJ837" s="76"/>
      <c r="CK837" s="76"/>
      <c r="CL837" s="76"/>
      <c r="CM837" s="76"/>
      <c r="CN837" s="76"/>
      <c r="CO837" s="76"/>
      <c r="CP837" s="76"/>
      <c r="CQ837" s="76"/>
      <c r="CR837" s="76"/>
      <c r="CS837" s="76"/>
      <c r="CT837" s="76"/>
      <c r="CU837" s="76"/>
      <c r="CV837" s="76"/>
      <c r="CW837" s="76"/>
      <c r="CX837" s="76"/>
      <c r="CY837" s="76"/>
      <c r="CZ837" s="76"/>
      <c r="DA837" s="76"/>
      <c r="DB837" s="76"/>
      <c r="DC837" s="76"/>
      <c r="DD837" s="76"/>
      <c r="DE837" s="76"/>
      <c r="DF837" s="76"/>
      <c r="DG837" s="76"/>
      <c r="DH837" s="76"/>
      <c r="DI837" s="76"/>
      <c r="DJ837" s="76"/>
      <c r="DK837" s="76"/>
      <c r="DL837" s="76"/>
      <c r="DM837" s="76"/>
      <c r="DN837" s="76"/>
      <c r="DO837" s="76"/>
      <c r="DP837" s="76"/>
      <c r="DQ837" s="76"/>
      <c r="DR837" s="76"/>
      <c r="DS837" s="76"/>
      <c r="DT837" s="76"/>
      <c r="DU837" s="76"/>
      <c r="DV837" s="76"/>
      <c r="DW837" s="76"/>
      <c r="DX837" s="76"/>
      <c r="DY837" s="76"/>
      <c r="DZ837" s="76"/>
      <c r="EA837" s="76"/>
      <c r="EB837" s="76"/>
      <c r="EC837" s="76"/>
      <c r="ED837" s="76"/>
      <c r="EE837" s="76"/>
      <c r="EF837" s="76"/>
      <c r="EG837" s="76"/>
      <c r="EH837" s="76"/>
      <c r="EI837" s="76"/>
      <c r="EJ837" s="76"/>
      <c r="EK837" s="76"/>
      <c r="EL837" s="76"/>
      <c r="EM837" s="76"/>
      <c r="EN837" s="76"/>
      <c r="EO837" s="76"/>
      <c r="EP837" s="76"/>
      <c r="EQ837" s="76"/>
      <c r="ER837" s="76"/>
      <c r="ES837" s="76"/>
      <c r="ET837" s="76"/>
      <c r="EU837" s="76"/>
      <c r="EV837" s="76"/>
      <c r="EW837" s="76"/>
      <c r="EX837" s="76"/>
      <c r="EY837" s="76"/>
      <c r="EZ837" s="76"/>
      <c r="FA837" s="76"/>
      <c r="FB837" s="76"/>
      <c r="FC837" s="76"/>
      <c r="FD837" s="76"/>
      <c r="FE837" s="76"/>
      <c r="FF837" s="76"/>
      <c r="FG837" s="76"/>
      <c r="FH837" s="76"/>
      <c r="FI837" s="76"/>
      <c r="FJ837" s="76"/>
      <c r="FK837" s="76"/>
      <c r="FL837" s="76"/>
      <c r="FM837" s="76"/>
      <c r="FN837" s="76"/>
      <c r="FO837" s="76"/>
      <c r="FP837" s="76"/>
      <c r="FQ837" s="76"/>
      <c r="FR837" s="76"/>
      <c r="FS837" s="76"/>
      <c r="FT837" s="76"/>
      <c r="FU837" s="76"/>
      <c r="FV837" s="76"/>
      <c r="FW837" s="76"/>
      <c r="FX837" s="76"/>
      <c r="FY837" s="76"/>
      <c r="FZ837" s="76"/>
      <c r="GA837" s="76"/>
      <c r="GB837" s="76"/>
      <c r="GC837" s="76"/>
      <c r="GD837" s="76"/>
      <c r="GE837" s="76"/>
      <c r="GF837" s="76"/>
      <c r="GG837" s="76"/>
      <c r="GH837" s="76"/>
      <c r="GI837" s="76"/>
      <c r="GJ837" s="76"/>
      <c r="GK837" s="76"/>
      <c r="GL837" s="76"/>
      <c r="GM837" s="76"/>
      <c r="GN837" s="76"/>
      <c r="GO837" s="76"/>
      <c r="GP837" s="76"/>
      <c r="GQ837" s="76"/>
      <c r="GR837" s="76"/>
      <c r="GS837" s="76"/>
      <c r="GT837" s="76"/>
      <c r="GU837" s="76"/>
      <c r="GV837" s="76"/>
      <c r="GW837" s="76"/>
      <c r="GX837" s="76"/>
      <c r="GY837" s="76"/>
      <c r="GZ837" s="76"/>
      <c r="HA837" s="76"/>
      <c r="HB837" s="76"/>
      <c r="HC837" s="76"/>
      <c r="HD837" s="76"/>
      <c r="HE837" s="76"/>
      <c r="HF837" s="76"/>
      <c r="HG837" s="76"/>
      <c r="HH837" s="76"/>
      <c r="HI837" s="76"/>
      <c r="HJ837" s="76"/>
      <c r="HK837" s="76"/>
      <c r="HL837" s="76"/>
      <c r="HM837" s="76"/>
      <c r="HN837" s="76"/>
      <c r="HO837" s="76"/>
      <c r="HP837" s="76"/>
      <c r="HQ837" s="76"/>
      <c r="HR837" s="76"/>
      <c r="HS837" s="76"/>
      <c r="HT837" s="76"/>
      <c r="HU837" s="76"/>
      <c r="HV837" s="76"/>
      <c r="HW837" s="76"/>
      <c r="HX837" s="76"/>
      <c r="HY837" s="76"/>
      <c r="HZ837" s="76"/>
      <c r="IA837" s="76"/>
      <c r="IB837" s="76"/>
      <c r="IC837" s="76"/>
      <c r="ID837" s="76"/>
      <c r="IE837" s="76"/>
      <c r="IF837" s="76"/>
      <c r="IG837" s="76"/>
      <c r="IH837" s="76"/>
      <c r="II837" s="76"/>
      <c r="IJ837" s="76"/>
      <c r="IK837" s="76"/>
    </row>
    <row r="838" spans="1:245" s="125" customForma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S838" s="19"/>
      <c r="AT838" s="19"/>
      <c r="AU838" s="19"/>
      <c r="AV838" s="19"/>
      <c r="AW838" s="19"/>
      <c r="AX838" s="19"/>
      <c r="AY838" s="19"/>
      <c r="AZ838" s="19"/>
      <c r="BA838" s="19"/>
      <c r="BB838" s="19"/>
      <c r="BC838" s="19"/>
      <c r="BV838" s="76"/>
      <c r="BW838" s="76"/>
      <c r="BX838" s="76"/>
      <c r="BY838" s="76"/>
      <c r="BZ838" s="76"/>
      <c r="CA838" s="76"/>
      <c r="CB838" s="76"/>
      <c r="CC838" s="76"/>
      <c r="CD838" s="76"/>
      <c r="CE838" s="76"/>
      <c r="CF838" s="76"/>
      <c r="CG838" s="76"/>
      <c r="CH838" s="76"/>
      <c r="CI838" s="76"/>
      <c r="CJ838" s="76"/>
      <c r="CK838" s="76"/>
      <c r="CL838" s="76"/>
      <c r="CM838" s="76"/>
      <c r="CN838" s="76"/>
      <c r="CO838" s="76"/>
      <c r="CP838" s="76"/>
      <c r="CQ838" s="76"/>
      <c r="CR838" s="76"/>
      <c r="CS838" s="76"/>
      <c r="CT838" s="76"/>
      <c r="CU838" s="76"/>
      <c r="CV838" s="76"/>
      <c r="CW838" s="76"/>
      <c r="CX838" s="76"/>
      <c r="CY838" s="76"/>
      <c r="CZ838" s="76"/>
      <c r="DA838" s="76"/>
      <c r="DB838" s="76"/>
      <c r="DC838" s="76"/>
      <c r="DD838" s="76"/>
      <c r="DE838" s="76"/>
      <c r="DF838" s="76"/>
      <c r="DG838" s="76"/>
      <c r="DH838" s="76"/>
      <c r="DI838" s="76"/>
      <c r="DJ838" s="76"/>
      <c r="DK838" s="76"/>
      <c r="DL838" s="76"/>
      <c r="DM838" s="76"/>
      <c r="DN838" s="76"/>
      <c r="DO838" s="76"/>
      <c r="DP838" s="76"/>
      <c r="DQ838" s="76"/>
      <c r="DR838" s="76"/>
      <c r="DS838" s="76"/>
      <c r="DT838" s="76"/>
      <c r="DU838" s="76"/>
      <c r="DV838" s="76"/>
      <c r="DW838" s="76"/>
      <c r="DX838" s="76"/>
      <c r="DY838" s="76"/>
      <c r="DZ838" s="76"/>
      <c r="EA838" s="76"/>
      <c r="EB838" s="76"/>
      <c r="EC838" s="76"/>
      <c r="ED838" s="76"/>
      <c r="EE838" s="76"/>
      <c r="EF838" s="76"/>
      <c r="EG838" s="76"/>
      <c r="EH838" s="76"/>
      <c r="EI838" s="76"/>
      <c r="EJ838" s="76"/>
      <c r="EK838" s="76"/>
      <c r="EL838" s="76"/>
      <c r="EM838" s="76"/>
      <c r="EN838" s="76"/>
      <c r="EO838" s="76"/>
      <c r="EP838" s="76"/>
      <c r="EQ838" s="76"/>
      <c r="ER838" s="76"/>
      <c r="ES838" s="76"/>
      <c r="ET838" s="76"/>
      <c r="EU838" s="76"/>
      <c r="EV838" s="76"/>
      <c r="EW838" s="76"/>
      <c r="EX838" s="76"/>
      <c r="EY838" s="76"/>
      <c r="EZ838" s="76"/>
      <c r="FA838" s="76"/>
      <c r="FB838" s="76"/>
      <c r="FC838" s="76"/>
      <c r="FD838" s="76"/>
      <c r="FE838" s="76"/>
      <c r="FF838" s="76"/>
      <c r="FG838" s="76"/>
      <c r="FH838" s="76"/>
      <c r="FI838" s="76"/>
      <c r="FJ838" s="76"/>
      <c r="FK838" s="76"/>
      <c r="FL838" s="76"/>
      <c r="FM838" s="76"/>
      <c r="FN838" s="76"/>
      <c r="FO838" s="76"/>
      <c r="FP838" s="76"/>
      <c r="FQ838" s="76"/>
      <c r="FR838" s="76"/>
      <c r="FS838" s="76"/>
      <c r="FT838" s="76"/>
      <c r="FU838" s="76"/>
      <c r="FV838" s="76"/>
      <c r="FW838" s="76"/>
      <c r="FX838" s="76"/>
      <c r="FY838" s="76"/>
      <c r="FZ838" s="76"/>
      <c r="GA838" s="76"/>
      <c r="GB838" s="76"/>
      <c r="GC838" s="76"/>
      <c r="GD838" s="76"/>
      <c r="GE838" s="76"/>
      <c r="GF838" s="76"/>
      <c r="GG838" s="76"/>
      <c r="GH838" s="76"/>
      <c r="GI838" s="76"/>
      <c r="GJ838" s="76"/>
      <c r="GK838" s="76"/>
      <c r="GL838" s="76"/>
      <c r="GM838" s="76"/>
      <c r="GN838" s="76"/>
      <c r="GO838" s="76"/>
      <c r="GP838" s="76"/>
      <c r="GQ838" s="76"/>
      <c r="GR838" s="76"/>
      <c r="GS838" s="76"/>
      <c r="GT838" s="76"/>
      <c r="GU838" s="76"/>
      <c r="GV838" s="76"/>
      <c r="GW838" s="76"/>
      <c r="GX838" s="76"/>
      <c r="GY838" s="76"/>
      <c r="GZ838" s="76"/>
      <c r="HA838" s="76"/>
      <c r="HB838" s="76"/>
      <c r="HC838" s="76"/>
      <c r="HD838" s="76"/>
      <c r="HE838" s="76"/>
      <c r="HF838" s="76"/>
      <c r="HG838" s="76"/>
      <c r="HH838" s="76"/>
      <c r="HI838" s="76"/>
      <c r="HJ838" s="76"/>
      <c r="HK838" s="76"/>
      <c r="HL838" s="76"/>
      <c r="HM838" s="76"/>
      <c r="HN838" s="76"/>
      <c r="HO838" s="76"/>
      <c r="HP838" s="76"/>
      <c r="HQ838" s="76"/>
      <c r="HR838" s="76"/>
      <c r="HS838" s="76"/>
      <c r="HT838" s="76"/>
      <c r="HU838" s="76"/>
      <c r="HV838" s="76"/>
      <c r="HW838" s="76"/>
      <c r="HX838" s="76"/>
      <c r="HY838" s="76"/>
      <c r="HZ838" s="76"/>
      <c r="IA838" s="76"/>
      <c r="IB838" s="76"/>
      <c r="IC838" s="76"/>
      <c r="ID838" s="76"/>
      <c r="IE838" s="76"/>
      <c r="IF838" s="76"/>
      <c r="IG838" s="76"/>
      <c r="IH838" s="76"/>
      <c r="II838" s="76"/>
      <c r="IJ838" s="76"/>
      <c r="IK838" s="76"/>
    </row>
    <row r="839" spans="1:245" s="125" customForma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S839" s="19"/>
      <c r="AT839" s="19"/>
      <c r="AU839" s="19"/>
      <c r="AV839" s="19"/>
      <c r="AW839" s="19"/>
      <c r="AX839" s="19"/>
      <c r="AY839" s="19"/>
      <c r="AZ839" s="19"/>
      <c r="BA839" s="19"/>
      <c r="BB839" s="19"/>
      <c r="BC839" s="19"/>
      <c r="BV839" s="76"/>
      <c r="BW839" s="76"/>
      <c r="BX839" s="76"/>
      <c r="BY839" s="76"/>
      <c r="BZ839" s="76"/>
      <c r="CA839" s="76"/>
      <c r="CB839" s="76"/>
      <c r="CC839" s="76"/>
      <c r="CD839" s="76"/>
      <c r="CE839" s="76"/>
      <c r="CF839" s="76"/>
      <c r="CG839" s="76"/>
      <c r="CH839" s="76"/>
      <c r="CI839" s="76"/>
      <c r="CJ839" s="76"/>
      <c r="CK839" s="76"/>
      <c r="CL839" s="76"/>
      <c r="CM839" s="76"/>
      <c r="CN839" s="76"/>
      <c r="CO839" s="76"/>
      <c r="CP839" s="76"/>
      <c r="CQ839" s="76"/>
      <c r="CR839" s="76"/>
      <c r="CS839" s="76"/>
      <c r="CT839" s="76"/>
      <c r="CU839" s="76"/>
      <c r="CV839" s="76"/>
      <c r="CW839" s="76"/>
      <c r="CX839" s="76"/>
      <c r="CY839" s="76"/>
      <c r="CZ839" s="76"/>
      <c r="DA839" s="76"/>
      <c r="DB839" s="76"/>
      <c r="DC839" s="76"/>
      <c r="DD839" s="76"/>
      <c r="DE839" s="76"/>
      <c r="DF839" s="76"/>
      <c r="DG839" s="76"/>
      <c r="DH839" s="76"/>
      <c r="DI839" s="76"/>
      <c r="DJ839" s="76"/>
      <c r="DK839" s="76"/>
      <c r="DL839" s="76"/>
      <c r="DM839" s="76"/>
      <c r="DN839" s="76"/>
      <c r="DO839" s="76"/>
      <c r="DP839" s="76"/>
      <c r="DQ839" s="76"/>
      <c r="DR839" s="76"/>
      <c r="DS839" s="76"/>
      <c r="DT839" s="76"/>
      <c r="DU839" s="76"/>
      <c r="DV839" s="76"/>
      <c r="DW839" s="76"/>
      <c r="DX839" s="76"/>
      <c r="DY839" s="76"/>
      <c r="DZ839" s="76"/>
      <c r="EA839" s="76"/>
      <c r="EB839" s="76"/>
      <c r="EC839" s="76"/>
      <c r="ED839" s="76"/>
      <c r="EE839" s="76"/>
      <c r="EF839" s="76"/>
      <c r="EG839" s="76"/>
      <c r="EH839" s="76"/>
      <c r="EI839" s="76"/>
      <c r="EJ839" s="76"/>
      <c r="EK839" s="76"/>
      <c r="EL839" s="76"/>
      <c r="EM839" s="76"/>
      <c r="EN839" s="76"/>
      <c r="EO839" s="76"/>
      <c r="EP839" s="76"/>
      <c r="EQ839" s="76"/>
      <c r="ER839" s="76"/>
      <c r="ES839" s="76"/>
      <c r="ET839" s="76"/>
      <c r="EU839" s="76"/>
      <c r="EV839" s="76"/>
      <c r="EW839" s="76"/>
      <c r="EX839" s="76"/>
      <c r="EY839" s="76"/>
      <c r="EZ839" s="76"/>
      <c r="FA839" s="76"/>
      <c r="FB839" s="76"/>
      <c r="FC839" s="76"/>
      <c r="FD839" s="76"/>
      <c r="FE839" s="76"/>
      <c r="FF839" s="76"/>
      <c r="FG839" s="76"/>
      <c r="FH839" s="76"/>
      <c r="FI839" s="76"/>
      <c r="FJ839" s="76"/>
      <c r="FK839" s="76"/>
      <c r="FL839" s="76"/>
      <c r="FM839" s="76"/>
      <c r="FN839" s="76"/>
      <c r="FO839" s="76"/>
      <c r="FP839" s="76"/>
      <c r="FQ839" s="76"/>
      <c r="FR839" s="76"/>
      <c r="FS839" s="76"/>
      <c r="FT839" s="76"/>
      <c r="FU839" s="76"/>
      <c r="FV839" s="76"/>
      <c r="FW839" s="76"/>
      <c r="FX839" s="76"/>
      <c r="FY839" s="76"/>
      <c r="FZ839" s="76"/>
      <c r="GA839" s="76"/>
      <c r="GB839" s="76"/>
      <c r="GC839" s="76"/>
      <c r="GD839" s="76"/>
      <c r="GE839" s="76"/>
      <c r="GF839" s="76"/>
      <c r="GG839" s="76"/>
      <c r="GH839" s="76"/>
      <c r="GI839" s="76"/>
      <c r="GJ839" s="76"/>
      <c r="GK839" s="76"/>
      <c r="GL839" s="76"/>
      <c r="GM839" s="76"/>
      <c r="GN839" s="76"/>
      <c r="GO839" s="76"/>
      <c r="GP839" s="76"/>
      <c r="GQ839" s="76"/>
      <c r="GR839" s="76"/>
      <c r="GS839" s="76"/>
      <c r="GT839" s="76"/>
      <c r="GU839" s="76"/>
      <c r="GV839" s="76"/>
      <c r="GW839" s="76"/>
      <c r="GX839" s="76"/>
      <c r="GY839" s="76"/>
      <c r="GZ839" s="76"/>
      <c r="HA839" s="76"/>
      <c r="HB839" s="76"/>
      <c r="HC839" s="76"/>
      <c r="HD839" s="76"/>
      <c r="HE839" s="76"/>
      <c r="HF839" s="76"/>
      <c r="HG839" s="76"/>
      <c r="HH839" s="76"/>
      <c r="HI839" s="76"/>
      <c r="HJ839" s="76"/>
      <c r="HK839" s="76"/>
      <c r="HL839" s="76"/>
      <c r="HM839" s="76"/>
      <c r="HN839" s="76"/>
      <c r="HO839" s="76"/>
      <c r="HP839" s="76"/>
      <c r="HQ839" s="76"/>
      <c r="HR839" s="76"/>
      <c r="HS839" s="76"/>
      <c r="HT839" s="76"/>
      <c r="HU839" s="76"/>
      <c r="HV839" s="76"/>
      <c r="HW839" s="76"/>
      <c r="HX839" s="76"/>
      <c r="HY839" s="76"/>
      <c r="HZ839" s="76"/>
      <c r="IA839" s="76"/>
      <c r="IB839" s="76"/>
      <c r="IC839" s="76"/>
      <c r="ID839" s="76"/>
      <c r="IE839" s="76"/>
      <c r="IF839" s="76"/>
      <c r="IG839" s="76"/>
      <c r="IH839" s="76"/>
      <c r="II839" s="76"/>
      <c r="IJ839" s="76"/>
      <c r="IK839" s="76"/>
    </row>
    <row r="840" spans="1:245" s="125" customForma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S840" s="19"/>
      <c r="AT840" s="19"/>
      <c r="AU840" s="19"/>
      <c r="AV840" s="19"/>
      <c r="AW840" s="19"/>
      <c r="AX840" s="19"/>
      <c r="AY840" s="19"/>
      <c r="AZ840" s="19"/>
      <c r="BA840" s="19"/>
      <c r="BB840" s="19"/>
      <c r="BC840" s="19"/>
      <c r="BV840" s="76"/>
      <c r="BW840" s="76"/>
      <c r="BX840" s="76"/>
      <c r="BY840" s="76"/>
      <c r="BZ840" s="76"/>
      <c r="CA840" s="76"/>
      <c r="CB840" s="76"/>
      <c r="CC840" s="76"/>
      <c r="CD840" s="76"/>
      <c r="CE840" s="76"/>
      <c r="CF840" s="76"/>
      <c r="CG840" s="76"/>
      <c r="CH840" s="76"/>
      <c r="CI840" s="76"/>
      <c r="CJ840" s="76"/>
      <c r="CK840" s="76"/>
      <c r="CL840" s="76"/>
      <c r="CM840" s="76"/>
      <c r="CN840" s="76"/>
      <c r="CO840" s="76"/>
      <c r="CP840" s="76"/>
      <c r="CQ840" s="76"/>
      <c r="CR840" s="76"/>
      <c r="CS840" s="76"/>
      <c r="CT840" s="76"/>
      <c r="CU840" s="76"/>
      <c r="CV840" s="76"/>
      <c r="CW840" s="76"/>
      <c r="CX840" s="76"/>
      <c r="CY840" s="76"/>
      <c r="CZ840" s="76"/>
      <c r="DA840" s="76"/>
      <c r="DB840" s="76"/>
      <c r="DC840" s="76"/>
      <c r="DD840" s="76"/>
      <c r="DE840" s="76"/>
      <c r="DF840" s="76"/>
      <c r="DG840" s="76"/>
      <c r="DH840" s="76"/>
      <c r="DI840" s="76"/>
      <c r="DJ840" s="76"/>
      <c r="DK840" s="76"/>
      <c r="DL840" s="76"/>
      <c r="DM840" s="76"/>
      <c r="DN840" s="76"/>
      <c r="DO840" s="76"/>
      <c r="DP840" s="76"/>
      <c r="DQ840" s="76"/>
      <c r="DR840" s="76"/>
      <c r="DS840" s="76"/>
      <c r="DT840" s="76"/>
      <c r="DU840" s="76"/>
      <c r="DV840" s="76"/>
      <c r="DW840" s="76"/>
      <c r="DX840" s="76"/>
      <c r="DY840" s="76"/>
      <c r="DZ840" s="76"/>
      <c r="EA840" s="76"/>
      <c r="EB840" s="76"/>
      <c r="EC840" s="76"/>
      <c r="ED840" s="76"/>
      <c r="EE840" s="76"/>
      <c r="EF840" s="76"/>
      <c r="EG840" s="76"/>
      <c r="EH840" s="76"/>
      <c r="EI840" s="76"/>
      <c r="EJ840" s="76"/>
      <c r="EK840" s="76"/>
      <c r="EL840" s="76"/>
      <c r="EM840" s="76"/>
      <c r="EN840" s="76"/>
      <c r="EO840" s="76"/>
      <c r="EP840" s="76"/>
      <c r="EQ840" s="76"/>
      <c r="ER840" s="76"/>
      <c r="ES840" s="76"/>
      <c r="ET840" s="76"/>
      <c r="EU840" s="76"/>
      <c r="EV840" s="76"/>
      <c r="EW840" s="76"/>
      <c r="EX840" s="76"/>
      <c r="EY840" s="76"/>
      <c r="EZ840" s="76"/>
      <c r="FA840" s="76"/>
      <c r="FB840" s="76"/>
      <c r="FC840" s="76"/>
      <c r="FD840" s="76"/>
      <c r="FE840" s="76"/>
      <c r="FF840" s="76"/>
      <c r="FG840" s="76"/>
      <c r="FH840" s="76"/>
      <c r="FI840" s="76"/>
      <c r="FJ840" s="76"/>
      <c r="FK840" s="76"/>
      <c r="FL840" s="76"/>
      <c r="FM840" s="76"/>
      <c r="FN840" s="76"/>
      <c r="FO840" s="76"/>
      <c r="FP840" s="76"/>
      <c r="FQ840" s="76"/>
      <c r="FR840" s="76"/>
      <c r="FS840" s="76"/>
      <c r="FT840" s="76"/>
      <c r="FU840" s="76"/>
      <c r="FV840" s="76"/>
      <c r="FW840" s="76"/>
      <c r="FX840" s="76"/>
      <c r="FY840" s="76"/>
      <c r="FZ840" s="76"/>
      <c r="GA840" s="76"/>
      <c r="GB840" s="76"/>
      <c r="GC840" s="76"/>
      <c r="GD840" s="76"/>
      <c r="GE840" s="76"/>
      <c r="GF840" s="76"/>
      <c r="GG840" s="76"/>
      <c r="GH840" s="76"/>
      <c r="GI840" s="76"/>
      <c r="GJ840" s="76"/>
      <c r="GK840" s="76"/>
      <c r="GL840" s="76"/>
      <c r="GM840" s="76"/>
      <c r="GN840" s="76"/>
      <c r="GO840" s="76"/>
      <c r="GP840" s="76"/>
      <c r="GQ840" s="76"/>
      <c r="GR840" s="76"/>
      <c r="GS840" s="76"/>
      <c r="GT840" s="76"/>
      <c r="GU840" s="76"/>
      <c r="GV840" s="76"/>
      <c r="GW840" s="76"/>
      <c r="GX840" s="76"/>
      <c r="GY840" s="76"/>
      <c r="GZ840" s="76"/>
      <c r="HA840" s="76"/>
      <c r="HB840" s="76"/>
      <c r="HC840" s="76"/>
      <c r="HD840" s="76"/>
      <c r="HE840" s="76"/>
      <c r="HF840" s="76"/>
      <c r="HG840" s="76"/>
      <c r="HH840" s="76"/>
      <c r="HI840" s="76"/>
      <c r="HJ840" s="76"/>
      <c r="HK840" s="76"/>
      <c r="HL840" s="76"/>
      <c r="HM840" s="76"/>
      <c r="HN840" s="76"/>
      <c r="HO840" s="76"/>
      <c r="HP840" s="76"/>
      <c r="HQ840" s="76"/>
      <c r="HR840" s="76"/>
      <c r="HS840" s="76"/>
      <c r="HT840" s="76"/>
      <c r="HU840" s="76"/>
      <c r="HV840" s="76"/>
      <c r="HW840" s="76"/>
      <c r="HX840" s="76"/>
      <c r="HY840" s="76"/>
      <c r="HZ840" s="76"/>
      <c r="IA840" s="76"/>
      <c r="IB840" s="76"/>
      <c r="IC840" s="76"/>
      <c r="ID840" s="76"/>
      <c r="IE840" s="76"/>
      <c r="IF840" s="76"/>
      <c r="IG840" s="76"/>
      <c r="IH840" s="76"/>
      <c r="II840" s="76"/>
      <c r="IJ840" s="76"/>
      <c r="IK840" s="76"/>
    </row>
    <row r="841" spans="1:245" s="125" customForma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S841" s="19"/>
      <c r="AT841" s="19"/>
      <c r="AU841" s="19"/>
      <c r="AV841" s="19"/>
      <c r="AW841" s="19"/>
      <c r="AX841" s="19"/>
      <c r="AY841" s="19"/>
      <c r="AZ841" s="19"/>
      <c r="BA841" s="19"/>
      <c r="BB841" s="19"/>
      <c r="BC841" s="19"/>
      <c r="BV841" s="76"/>
      <c r="BW841" s="76"/>
      <c r="BX841" s="76"/>
      <c r="BY841" s="76"/>
      <c r="BZ841" s="76"/>
      <c r="CA841" s="76"/>
      <c r="CB841" s="76"/>
      <c r="CC841" s="76"/>
      <c r="CD841" s="76"/>
      <c r="CE841" s="76"/>
      <c r="CF841" s="76"/>
      <c r="CG841" s="76"/>
      <c r="CH841" s="76"/>
      <c r="CI841" s="76"/>
      <c r="CJ841" s="76"/>
      <c r="CK841" s="76"/>
      <c r="CL841" s="76"/>
      <c r="CM841" s="76"/>
      <c r="CN841" s="76"/>
      <c r="CO841" s="76"/>
      <c r="CP841" s="76"/>
      <c r="CQ841" s="76"/>
      <c r="CR841" s="76"/>
      <c r="CS841" s="76"/>
      <c r="CT841" s="76"/>
      <c r="CU841" s="76"/>
      <c r="CV841" s="76"/>
      <c r="CW841" s="76"/>
      <c r="CX841" s="76"/>
      <c r="CY841" s="76"/>
      <c r="CZ841" s="76"/>
      <c r="DA841" s="76"/>
      <c r="DB841" s="76"/>
      <c r="DC841" s="76"/>
      <c r="DD841" s="76"/>
      <c r="DE841" s="76"/>
      <c r="DF841" s="76"/>
      <c r="DG841" s="76"/>
      <c r="DH841" s="76"/>
      <c r="DI841" s="76"/>
      <c r="DJ841" s="76"/>
      <c r="DK841" s="76"/>
      <c r="DL841" s="76"/>
      <c r="DM841" s="76"/>
      <c r="DN841" s="76"/>
      <c r="DO841" s="76"/>
      <c r="DP841" s="76"/>
      <c r="DQ841" s="76"/>
      <c r="DR841" s="76"/>
      <c r="DS841" s="76"/>
      <c r="DT841" s="76"/>
      <c r="DU841" s="76"/>
      <c r="DV841" s="76"/>
      <c r="DW841" s="76"/>
      <c r="DX841" s="76"/>
      <c r="DY841" s="76"/>
      <c r="DZ841" s="76"/>
      <c r="EA841" s="76"/>
      <c r="EB841" s="76"/>
      <c r="EC841" s="76"/>
      <c r="ED841" s="76"/>
      <c r="EE841" s="76"/>
      <c r="EF841" s="76"/>
      <c r="EG841" s="76"/>
      <c r="EH841" s="76"/>
      <c r="EI841" s="76"/>
      <c r="EJ841" s="76"/>
      <c r="EK841" s="76"/>
      <c r="EL841" s="76"/>
      <c r="EM841" s="76"/>
      <c r="EN841" s="76"/>
      <c r="EO841" s="76"/>
      <c r="EP841" s="76"/>
      <c r="EQ841" s="76"/>
      <c r="ER841" s="76"/>
      <c r="ES841" s="76"/>
      <c r="ET841" s="76"/>
      <c r="EU841" s="76"/>
      <c r="EV841" s="76"/>
      <c r="EW841" s="76"/>
      <c r="EX841" s="76"/>
      <c r="EY841" s="76"/>
      <c r="EZ841" s="76"/>
      <c r="FA841" s="76"/>
      <c r="FB841" s="76"/>
      <c r="FC841" s="76"/>
      <c r="FD841" s="76"/>
      <c r="FE841" s="76"/>
      <c r="FF841" s="76"/>
      <c r="FG841" s="76"/>
      <c r="FH841" s="76"/>
      <c r="FI841" s="76"/>
      <c r="FJ841" s="76"/>
      <c r="FK841" s="76"/>
      <c r="FL841" s="76"/>
      <c r="FM841" s="76"/>
      <c r="FN841" s="76"/>
      <c r="FO841" s="76"/>
      <c r="FP841" s="76"/>
      <c r="FQ841" s="76"/>
      <c r="FR841" s="76"/>
      <c r="FS841" s="76"/>
      <c r="FT841" s="76"/>
      <c r="FU841" s="76"/>
      <c r="FV841" s="76"/>
      <c r="FW841" s="76"/>
      <c r="FX841" s="76"/>
      <c r="FY841" s="76"/>
      <c r="FZ841" s="76"/>
      <c r="GA841" s="76"/>
      <c r="GB841" s="76"/>
      <c r="GC841" s="76"/>
      <c r="GD841" s="76"/>
      <c r="GE841" s="76"/>
      <c r="GF841" s="76"/>
      <c r="GG841" s="76"/>
      <c r="GH841" s="76"/>
      <c r="GI841" s="76"/>
      <c r="GJ841" s="76"/>
      <c r="GK841" s="76"/>
      <c r="GL841" s="76"/>
      <c r="GM841" s="76"/>
      <c r="GN841" s="76"/>
      <c r="GO841" s="76"/>
      <c r="GP841" s="76"/>
      <c r="GQ841" s="76"/>
      <c r="GR841" s="76"/>
      <c r="GS841" s="76"/>
      <c r="GT841" s="76"/>
      <c r="GU841" s="76"/>
      <c r="GV841" s="76"/>
      <c r="GW841" s="76"/>
      <c r="GX841" s="76"/>
      <c r="GY841" s="76"/>
      <c r="GZ841" s="76"/>
      <c r="HA841" s="76"/>
      <c r="HB841" s="76"/>
      <c r="HC841" s="76"/>
      <c r="HD841" s="76"/>
      <c r="HE841" s="76"/>
      <c r="HF841" s="76"/>
      <c r="HG841" s="76"/>
      <c r="HH841" s="76"/>
      <c r="HI841" s="76"/>
      <c r="HJ841" s="76"/>
      <c r="HK841" s="76"/>
      <c r="HL841" s="76"/>
      <c r="HM841" s="76"/>
      <c r="HN841" s="76"/>
      <c r="HO841" s="76"/>
      <c r="HP841" s="76"/>
      <c r="HQ841" s="76"/>
      <c r="HR841" s="76"/>
      <c r="HS841" s="76"/>
      <c r="HT841" s="76"/>
      <c r="HU841" s="76"/>
      <c r="HV841" s="76"/>
      <c r="HW841" s="76"/>
      <c r="HX841" s="76"/>
      <c r="HY841" s="76"/>
      <c r="HZ841" s="76"/>
      <c r="IA841" s="76"/>
      <c r="IB841" s="76"/>
      <c r="IC841" s="76"/>
      <c r="ID841" s="76"/>
      <c r="IE841" s="76"/>
      <c r="IF841" s="76"/>
      <c r="IG841" s="76"/>
      <c r="IH841" s="76"/>
      <c r="II841" s="76"/>
      <c r="IJ841" s="76"/>
      <c r="IK841" s="76"/>
    </row>
    <row r="842" spans="1:245" s="125" customForma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S842" s="19"/>
      <c r="AT842" s="19"/>
      <c r="AU842" s="19"/>
      <c r="AV842" s="19"/>
      <c r="AW842" s="19"/>
      <c r="AX842" s="19"/>
      <c r="AY842" s="19"/>
      <c r="AZ842" s="19"/>
      <c r="BA842" s="19"/>
      <c r="BB842" s="19"/>
      <c r="BC842" s="19"/>
      <c r="BV842" s="76"/>
      <c r="BW842" s="76"/>
      <c r="BX842" s="76"/>
      <c r="BY842" s="76"/>
      <c r="BZ842" s="76"/>
      <c r="CA842" s="76"/>
      <c r="CB842" s="76"/>
      <c r="CC842" s="76"/>
      <c r="CD842" s="76"/>
      <c r="CE842" s="76"/>
      <c r="CF842" s="76"/>
      <c r="CG842" s="76"/>
      <c r="CH842" s="76"/>
      <c r="CI842" s="76"/>
      <c r="CJ842" s="76"/>
      <c r="CK842" s="76"/>
      <c r="CL842" s="76"/>
      <c r="CM842" s="76"/>
      <c r="CN842" s="76"/>
      <c r="CO842" s="76"/>
      <c r="CP842" s="76"/>
      <c r="CQ842" s="76"/>
      <c r="CR842" s="76"/>
      <c r="CS842" s="76"/>
      <c r="CT842" s="76"/>
      <c r="CU842" s="76"/>
      <c r="CV842" s="76"/>
      <c r="CW842" s="76"/>
      <c r="CX842" s="76"/>
      <c r="CY842" s="76"/>
      <c r="CZ842" s="76"/>
      <c r="DA842" s="76"/>
      <c r="DB842" s="76"/>
      <c r="DC842" s="76"/>
      <c r="DD842" s="76"/>
      <c r="DE842" s="76"/>
      <c r="DF842" s="76"/>
      <c r="DG842" s="76"/>
      <c r="DH842" s="76"/>
      <c r="DI842" s="76"/>
      <c r="DJ842" s="76"/>
      <c r="DK842" s="76"/>
      <c r="DL842" s="76"/>
      <c r="DM842" s="76"/>
      <c r="DN842" s="76"/>
      <c r="DO842" s="76"/>
      <c r="DP842" s="76"/>
      <c r="DQ842" s="76"/>
      <c r="DR842" s="76"/>
      <c r="DS842" s="76"/>
      <c r="DT842" s="76"/>
      <c r="DU842" s="76"/>
      <c r="DV842" s="76"/>
      <c r="DW842" s="76"/>
      <c r="DX842" s="76"/>
      <c r="DY842" s="76"/>
      <c r="DZ842" s="76"/>
      <c r="EA842" s="76"/>
      <c r="EB842" s="76"/>
      <c r="EC842" s="76"/>
      <c r="ED842" s="76"/>
      <c r="EE842" s="76"/>
      <c r="EF842" s="76"/>
      <c r="EG842" s="76"/>
      <c r="EH842" s="76"/>
      <c r="EI842" s="76"/>
      <c r="EJ842" s="76"/>
      <c r="EK842" s="76"/>
      <c r="EL842" s="76"/>
      <c r="EM842" s="76"/>
      <c r="EN842" s="76"/>
      <c r="EO842" s="76"/>
      <c r="EP842" s="76"/>
      <c r="EQ842" s="76"/>
      <c r="ER842" s="76"/>
      <c r="ES842" s="76"/>
      <c r="ET842" s="76"/>
      <c r="EU842" s="76"/>
      <c r="EV842" s="76"/>
      <c r="EW842" s="76"/>
      <c r="EX842" s="76"/>
      <c r="EY842" s="76"/>
      <c r="EZ842" s="76"/>
      <c r="FA842" s="76"/>
      <c r="FB842" s="76"/>
      <c r="FC842" s="76"/>
      <c r="FD842" s="76"/>
      <c r="FE842" s="76"/>
      <c r="FF842" s="76"/>
      <c r="FG842" s="76"/>
      <c r="FH842" s="76"/>
      <c r="FI842" s="76"/>
      <c r="FJ842" s="76"/>
      <c r="FK842" s="76"/>
      <c r="FL842" s="76"/>
      <c r="FM842" s="76"/>
      <c r="FN842" s="76"/>
      <c r="FO842" s="76"/>
      <c r="FP842" s="76"/>
      <c r="FQ842" s="76"/>
      <c r="FR842" s="76"/>
      <c r="FS842" s="76"/>
      <c r="FT842" s="76"/>
      <c r="FU842" s="76"/>
      <c r="FV842" s="76"/>
      <c r="FW842" s="76"/>
      <c r="FX842" s="76"/>
      <c r="FY842" s="76"/>
      <c r="FZ842" s="76"/>
      <c r="GA842" s="76"/>
      <c r="GB842" s="76"/>
      <c r="GC842" s="76"/>
      <c r="GD842" s="76"/>
      <c r="GE842" s="76"/>
      <c r="GF842" s="76"/>
      <c r="GG842" s="76"/>
      <c r="GH842" s="76"/>
      <c r="GI842" s="76"/>
      <c r="GJ842" s="76"/>
      <c r="GK842" s="76"/>
      <c r="GL842" s="76"/>
      <c r="GM842" s="76"/>
      <c r="GN842" s="76"/>
      <c r="GO842" s="76"/>
      <c r="GP842" s="76"/>
      <c r="GQ842" s="76"/>
      <c r="GR842" s="76"/>
      <c r="GS842" s="76"/>
      <c r="GT842" s="76"/>
      <c r="GU842" s="76"/>
      <c r="GV842" s="76"/>
      <c r="GW842" s="76"/>
      <c r="GX842" s="76"/>
      <c r="GY842" s="76"/>
      <c r="GZ842" s="76"/>
      <c r="HA842" s="76"/>
      <c r="HB842" s="76"/>
      <c r="HC842" s="76"/>
      <c r="HD842" s="76"/>
      <c r="HE842" s="76"/>
      <c r="HF842" s="76"/>
      <c r="HG842" s="76"/>
      <c r="HH842" s="76"/>
      <c r="HI842" s="76"/>
      <c r="HJ842" s="76"/>
      <c r="HK842" s="76"/>
      <c r="HL842" s="76"/>
      <c r="HM842" s="76"/>
      <c r="HN842" s="76"/>
      <c r="HO842" s="76"/>
      <c r="HP842" s="76"/>
      <c r="HQ842" s="76"/>
      <c r="HR842" s="76"/>
      <c r="HS842" s="76"/>
      <c r="HT842" s="76"/>
      <c r="HU842" s="76"/>
      <c r="HV842" s="76"/>
      <c r="HW842" s="76"/>
      <c r="HX842" s="76"/>
      <c r="HY842" s="76"/>
      <c r="HZ842" s="76"/>
      <c r="IA842" s="76"/>
      <c r="IB842" s="76"/>
      <c r="IC842" s="76"/>
      <c r="ID842" s="76"/>
      <c r="IE842" s="76"/>
      <c r="IF842" s="76"/>
      <c r="IG842" s="76"/>
      <c r="IH842" s="76"/>
      <c r="II842" s="76"/>
      <c r="IJ842" s="76"/>
      <c r="IK842" s="76"/>
    </row>
    <row r="843" spans="1:245" s="125" customForma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S843" s="19"/>
      <c r="AT843" s="19"/>
      <c r="AU843" s="19"/>
      <c r="AV843" s="19"/>
      <c r="AW843" s="19"/>
      <c r="AX843" s="19"/>
      <c r="AY843" s="19"/>
      <c r="AZ843" s="19"/>
      <c r="BA843" s="19"/>
      <c r="BB843" s="19"/>
      <c r="BC843" s="19"/>
      <c r="BV843" s="76"/>
      <c r="BW843" s="76"/>
      <c r="BX843" s="76"/>
      <c r="BY843" s="76"/>
      <c r="BZ843" s="76"/>
      <c r="CA843" s="76"/>
      <c r="CB843" s="76"/>
      <c r="CC843" s="76"/>
      <c r="CD843" s="76"/>
      <c r="CE843" s="76"/>
      <c r="CF843" s="76"/>
      <c r="CG843" s="76"/>
      <c r="CH843" s="76"/>
      <c r="CI843" s="76"/>
      <c r="CJ843" s="76"/>
      <c r="CK843" s="76"/>
      <c r="CL843" s="76"/>
      <c r="CM843" s="76"/>
      <c r="CN843" s="76"/>
      <c r="CO843" s="76"/>
      <c r="CP843" s="76"/>
      <c r="CQ843" s="76"/>
      <c r="CR843" s="76"/>
      <c r="CS843" s="76"/>
      <c r="CT843" s="76"/>
      <c r="CU843" s="76"/>
      <c r="CV843" s="76"/>
      <c r="CW843" s="76"/>
      <c r="CX843" s="76"/>
      <c r="CY843" s="76"/>
      <c r="CZ843" s="76"/>
      <c r="DA843" s="76"/>
      <c r="DB843" s="76"/>
      <c r="DC843" s="76"/>
      <c r="DD843" s="76"/>
      <c r="DE843" s="76"/>
      <c r="DF843" s="76"/>
      <c r="DG843" s="76"/>
      <c r="DH843" s="76"/>
      <c r="DI843" s="76"/>
      <c r="DJ843" s="76"/>
      <c r="DK843" s="76"/>
      <c r="DL843" s="76"/>
      <c r="DM843" s="76"/>
      <c r="DN843" s="76"/>
      <c r="DO843" s="76"/>
      <c r="DP843" s="76"/>
      <c r="DQ843" s="76"/>
      <c r="DR843" s="76"/>
      <c r="DS843" s="76"/>
      <c r="DT843" s="76"/>
      <c r="DU843" s="76"/>
      <c r="DV843" s="76"/>
      <c r="DW843" s="76"/>
      <c r="DX843" s="76"/>
      <c r="DY843" s="76"/>
      <c r="DZ843" s="76"/>
      <c r="EA843" s="76"/>
      <c r="EB843" s="76"/>
      <c r="EC843" s="76"/>
      <c r="ED843" s="76"/>
      <c r="EE843" s="76"/>
      <c r="EF843" s="76"/>
      <c r="EG843" s="76"/>
      <c r="EH843" s="76"/>
      <c r="EI843" s="76"/>
      <c r="EJ843" s="76"/>
      <c r="EK843" s="76"/>
      <c r="EL843" s="76"/>
      <c r="EM843" s="76"/>
      <c r="EN843" s="76"/>
      <c r="EO843" s="76"/>
      <c r="EP843" s="76"/>
      <c r="EQ843" s="76"/>
      <c r="ER843" s="76"/>
      <c r="ES843" s="76"/>
      <c r="ET843" s="76"/>
      <c r="EU843" s="76"/>
      <c r="EV843" s="76"/>
      <c r="EW843" s="76"/>
      <c r="EX843" s="76"/>
      <c r="EY843" s="76"/>
      <c r="EZ843" s="76"/>
      <c r="FA843" s="76"/>
      <c r="FB843" s="76"/>
      <c r="FC843" s="76"/>
      <c r="FD843" s="76"/>
      <c r="FE843" s="76"/>
      <c r="FF843" s="76"/>
      <c r="FG843" s="76"/>
      <c r="FH843" s="76"/>
      <c r="FI843" s="76"/>
      <c r="FJ843" s="76"/>
      <c r="FK843" s="76"/>
      <c r="FL843" s="76"/>
      <c r="FM843" s="76"/>
      <c r="FN843" s="76"/>
      <c r="FO843" s="76"/>
      <c r="FP843" s="76"/>
      <c r="FQ843" s="76"/>
      <c r="FR843" s="76"/>
      <c r="FS843" s="76"/>
      <c r="FT843" s="76"/>
      <c r="FU843" s="76"/>
      <c r="FV843" s="76"/>
      <c r="FW843" s="76"/>
      <c r="FX843" s="76"/>
      <c r="FY843" s="76"/>
      <c r="FZ843" s="76"/>
      <c r="GA843" s="76"/>
      <c r="GB843" s="76"/>
      <c r="GC843" s="76"/>
      <c r="GD843" s="76"/>
      <c r="GE843" s="76"/>
      <c r="GF843" s="76"/>
      <c r="GG843" s="76"/>
      <c r="GH843" s="76"/>
      <c r="GI843" s="76"/>
      <c r="GJ843" s="76"/>
      <c r="GK843" s="76"/>
      <c r="GL843" s="76"/>
      <c r="GM843" s="76"/>
      <c r="GN843" s="76"/>
      <c r="GO843" s="76"/>
      <c r="GP843" s="76"/>
      <c r="GQ843" s="76"/>
      <c r="GR843" s="76"/>
      <c r="GS843" s="76"/>
      <c r="GT843" s="76"/>
      <c r="GU843" s="76"/>
      <c r="GV843" s="76"/>
      <c r="GW843" s="76"/>
      <c r="GX843" s="76"/>
      <c r="GY843" s="76"/>
      <c r="GZ843" s="76"/>
      <c r="HA843" s="76"/>
      <c r="HB843" s="76"/>
      <c r="HC843" s="76"/>
      <c r="HD843" s="76"/>
      <c r="HE843" s="76"/>
      <c r="HF843" s="76"/>
      <c r="HG843" s="76"/>
      <c r="HH843" s="76"/>
      <c r="HI843" s="76"/>
      <c r="HJ843" s="76"/>
      <c r="HK843" s="76"/>
      <c r="HL843" s="76"/>
      <c r="HM843" s="76"/>
      <c r="HN843" s="76"/>
      <c r="HO843" s="76"/>
      <c r="HP843" s="76"/>
      <c r="HQ843" s="76"/>
      <c r="HR843" s="76"/>
      <c r="HS843" s="76"/>
      <c r="HT843" s="76"/>
      <c r="HU843" s="76"/>
      <c r="HV843" s="76"/>
      <c r="HW843" s="76"/>
      <c r="HX843" s="76"/>
      <c r="HY843" s="76"/>
      <c r="HZ843" s="76"/>
      <c r="IA843" s="76"/>
      <c r="IB843" s="76"/>
      <c r="IC843" s="76"/>
      <c r="ID843" s="76"/>
      <c r="IE843" s="76"/>
      <c r="IF843" s="76"/>
      <c r="IG843" s="76"/>
      <c r="IH843" s="76"/>
      <c r="II843" s="76"/>
      <c r="IJ843" s="76"/>
      <c r="IK843" s="76"/>
    </row>
    <row r="844" spans="1:245" s="125" customForma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S844" s="19"/>
      <c r="AT844" s="19"/>
      <c r="AU844" s="19"/>
      <c r="AV844" s="19"/>
      <c r="AW844" s="19"/>
      <c r="AX844" s="19"/>
      <c r="AY844" s="19"/>
      <c r="AZ844" s="19"/>
      <c r="BA844" s="19"/>
      <c r="BB844" s="19"/>
      <c r="BC844" s="19"/>
      <c r="BV844" s="76"/>
      <c r="BW844" s="76"/>
      <c r="BX844" s="76"/>
      <c r="BY844" s="76"/>
      <c r="BZ844" s="76"/>
      <c r="CA844" s="76"/>
      <c r="CB844" s="76"/>
      <c r="CC844" s="76"/>
      <c r="CD844" s="76"/>
      <c r="CE844" s="76"/>
      <c r="CF844" s="76"/>
      <c r="CG844" s="76"/>
      <c r="CH844" s="76"/>
      <c r="CI844" s="76"/>
      <c r="CJ844" s="76"/>
      <c r="CK844" s="76"/>
      <c r="CL844" s="76"/>
      <c r="CM844" s="76"/>
      <c r="CN844" s="76"/>
      <c r="CO844" s="76"/>
      <c r="CP844" s="76"/>
      <c r="CQ844" s="76"/>
      <c r="CR844" s="76"/>
      <c r="CS844" s="76"/>
      <c r="CT844" s="76"/>
      <c r="CU844" s="76"/>
      <c r="CV844" s="76"/>
      <c r="CW844" s="76"/>
      <c r="CX844" s="76"/>
      <c r="CY844" s="76"/>
      <c r="CZ844" s="76"/>
      <c r="DA844" s="76"/>
      <c r="DB844" s="76"/>
      <c r="DC844" s="76"/>
      <c r="DD844" s="76"/>
      <c r="DE844" s="76"/>
      <c r="DF844" s="76"/>
      <c r="DG844" s="76"/>
      <c r="DH844" s="76"/>
      <c r="DI844" s="76"/>
      <c r="DJ844" s="76"/>
      <c r="DK844" s="76"/>
      <c r="DL844" s="76"/>
      <c r="DM844" s="76"/>
      <c r="DN844" s="76"/>
      <c r="DO844" s="76"/>
      <c r="DP844" s="76"/>
      <c r="DQ844" s="76"/>
      <c r="DR844" s="76"/>
      <c r="DS844" s="76"/>
      <c r="DT844" s="76"/>
      <c r="DU844" s="76"/>
      <c r="DV844" s="76"/>
      <c r="DW844" s="76"/>
      <c r="DX844" s="76"/>
      <c r="DY844" s="76"/>
      <c r="DZ844" s="76"/>
      <c r="EA844" s="76"/>
      <c r="EB844" s="76"/>
      <c r="EC844" s="76"/>
      <c r="ED844" s="76"/>
      <c r="EE844" s="76"/>
      <c r="EF844" s="76"/>
      <c r="EG844" s="76"/>
      <c r="EH844" s="76"/>
      <c r="EI844" s="76"/>
      <c r="EJ844" s="76"/>
      <c r="EK844" s="76"/>
      <c r="EL844" s="76"/>
      <c r="EM844" s="76"/>
      <c r="EN844" s="76"/>
      <c r="EO844" s="76"/>
      <c r="EP844" s="76"/>
      <c r="EQ844" s="76"/>
      <c r="ER844" s="76"/>
      <c r="ES844" s="76"/>
      <c r="ET844" s="76"/>
      <c r="EU844" s="76"/>
      <c r="EV844" s="76"/>
      <c r="EW844" s="76"/>
      <c r="EX844" s="76"/>
      <c r="EY844" s="76"/>
      <c r="EZ844" s="76"/>
      <c r="FA844" s="76"/>
      <c r="FB844" s="76"/>
      <c r="FC844" s="76"/>
      <c r="FD844" s="76"/>
      <c r="FE844" s="76"/>
      <c r="FF844" s="76"/>
      <c r="FG844" s="76"/>
      <c r="FH844" s="76"/>
      <c r="FI844" s="76"/>
      <c r="FJ844" s="76"/>
      <c r="FK844" s="76"/>
      <c r="FL844" s="76"/>
      <c r="FM844" s="76"/>
      <c r="FN844" s="76"/>
      <c r="FO844" s="76"/>
      <c r="FP844" s="76"/>
      <c r="FQ844" s="76"/>
      <c r="FR844" s="76"/>
      <c r="FS844" s="76"/>
      <c r="FT844" s="76"/>
      <c r="FU844" s="76"/>
      <c r="FV844" s="76"/>
      <c r="FW844" s="76"/>
      <c r="FX844" s="76"/>
      <c r="FY844" s="76"/>
      <c r="FZ844" s="76"/>
      <c r="GA844" s="76"/>
      <c r="GB844" s="76"/>
      <c r="GC844" s="76"/>
      <c r="GD844" s="76"/>
      <c r="GE844" s="76"/>
      <c r="GF844" s="76"/>
      <c r="GG844" s="76"/>
      <c r="GH844" s="76"/>
      <c r="GI844" s="76"/>
      <c r="GJ844" s="76"/>
      <c r="GK844" s="76"/>
      <c r="GL844" s="76"/>
      <c r="GM844" s="76"/>
      <c r="GN844" s="76"/>
      <c r="GO844" s="76"/>
      <c r="GP844" s="76"/>
      <c r="GQ844" s="76"/>
      <c r="GR844" s="76"/>
      <c r="GS844" s="76"/>
      <c r="GT844" s="76"/>
      <c r="GU844" s="76"/>
      <c r="GV844" s="76"/>
      <c r="GW844" s="76"/>
      <c r="GX844" s="76"/>
      <c r="GY844" s="76"/>
      <c r="GZ844" s="76"/>
      <c r="HA844" s="76"/>
      <c r="HB844" s="76"/>
      <c r="HC844" s="76"/>
      <c r="HD844" s="76"/>
      <c r="HE844" s="76"/>
      <c r="HF844" s="76"/>
      <c r="HG844" s="76"/>
      <c r="HH844" s="76"/>
      <c r="HI844" s="76"/>
      <c r="HJ844" s="76"/>
      <c r="HK844" s="76"/>
      <c r="HL844" s="76"/>
      <c r="HM844" s="76"/>
      <c r="HN844" s="76"/>
      <c r="HO844" s="76"/>
      <c r="HP844" s="76"/>
      <c r="HQ844" s="76"/>
      <c r="HR844" s="76"/>
      <c r="HS844" s="76"/>
      <c r="HT844" s="76"/>
      <c r="HU844" s="76"/>
      <c r="HV844" s="76"/>
      <c r="HW844" s="76"/>
      <c r="HX844" s="76"/>
      <c r="HY844" s="76"/>
      <c r="HZ844" s="76"/>
      <c r="IA844" s="76"/>
      <c r="IB844" s="76"/>
      <c r="IC844" s="76"/>
      <c r="ID844" s="76"/>
      <c r="IE844" s="76"/>
      <c r="IF844" s="76"/>
      <c r="IG844" s="76"/>
      <c r="IH844" s="76"/>
      <c r="II844" s="76"/>
      <c r="IJ844" s="76"/>
      <c r="IK844" s="76"/>
    </row>
    <row r="845" spans="1:245" s="125" customForma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S845" s="19"/>
      <c r="AT845" s="19"/>
      <c r="AU845" s="19"/>
      <c r="AV845" s="19"/>
      <c r="AW845" s="19"/>
      <c r="AX845" s="19"/>
      <c r="AY845" s="19"/>
      <c r="AZ845" s="19"/>
      <c r="BA845" s="19"/>
      <c r="BB845" s="19"/>
      <c r="BC845" s="19"/>
      <c r="BV845" s="76"/>
      <c r="BW845" s="76"/>
      <c r="BX845" s="76"/>
      <c r="BY845" s="76"/>
      <c r="BZ845" s="76"/>
      <c r="CA845" s="76"/>
      <c r="CB845" s="76"/>
      <c r="CC845" s="76"/>
      <c r="CD845" s="76"/>
      <c r="CE845" s="76"/>
      <c r="CF845" s="76"/>
      <c r="CG845" s="76"/>
      <c r="CH845" s="76"/>
      <c r="CI845" s="76"/>
      <c r="CJ845" s="76"/>
      <c r="CK845" s="76"/>
      <c r="CL845" s="76"/>
      <c r="CM845" s="76"/>
      <c r="CN845" s="76"/>
      <c r="CO845" s="76"/>
      <c r="CP845" s="76"/>
      <c r="CQ845" s="76"/>
      <c r="CR845" s="76"/>
      <c r="CS845" s="76"/>
      <c r="CT845" s="76"/>
      <c r="CU845" s="76"/>
      <c r="CV845" s="76"/>
      <c r="CW845" s="76"/>
      <c r="CX845" s="76"/>
      <c r="CY845" s="76"/>
      <c r="CZ845" s="76"/>
      <c r="DA845" s="76"/>
      <c r="DB845" s="76"/>
      <c r="DC845" s="76"/>
      <c r="DD845" s="76"/>
      <c r="DE845" s="76"/>
      <c r="DF845" s="76"/>
      <c r="DG845" s="76"/>
      <c r="DH845" s="76"/>
      <c r="DI845" s="76"/>
      <c r="DJ845" s="76"/>
      <c r="DK845" s="76"/>
      <c r="DL845" s="76"/>
      <c r="DM845" s="76"/>
      <c r="DN845" s="76"/>
      <c r="DO845" s="76"/>
      <c r="DP845" s="76"/>
      <c r="DQ845" s="76"/>
      <c r="DR845" s="76"/>
      <c r="DS845" s="76"/>
      <c r="DT845" s="76"/>
      <c r="DU845" s="76"/>
      <c r="DV845" s="76"/>
      <c r="DW845" s="76"/>
      <c r="DX845" s="76"/>
      <c r="DY845" s="76"/>
      <c r="DZ845" s="76"/>
      <c r="EA845" s="76"/>
      <c r="EB845" s="76"/>
      <c r="EC845" s="76"/>
      <c r="ED845" s="76"/>
      <c r="EE845" s="76"/>
      <c r="EF845" s="76"/>
      <c r="EG845" s="76"/>
      <c r="EH845" s="76"/>
      <c r="EI845" s="76"/>
      <c r="EJ845" s="76"/>
      <c r="EK845" s="76"/>
      <c r="EL845" s="76"/>
      <c r="EM845" s="76"/>
      <c r="EN845" s="76"/>
      <c r="EO845" s="76"/>
      <c r="EP845" s="76"/>
      <c r="EQ845" s="76"/>
      <c r="ER845" s="76"/>
      <c r="ES845" s="76"/>
      <c r="ET845" s="76"/>
      <c r="EU845" s="76"/>
      <c r="EV845" s="76"/>
      <c r="EW845" s="76"/>
      <c r="EX845" s="76"/>
      <c r="EY845" s="76"/>
      <c r="EZ845" s="76"/>
      <c r="FA845" s="76"/>
      <c r="FB845" s="76"/>
      <c r="FC845" s="76"/>
      <c r="FD845" s="76"/>
      <c r="FE845" s="76"/>
      <c r="FF845" s="76"/>
      <c r="FG845" s="76"/>
      <c r="FH845" s="76"/>
      <c r="FI845" s="76"/>
      <c r="FJ845" s="76"/>
      <c r="FK845" s="76"/>
      <c r="FL845" s="76"/>
      <c r="FM845" s="76"/>
      <c r="FN845" s="76"/>
      <c r="FO845" s="76"/>
      <c r="FP845" s="76"/>
      <c r="FQ845" s="76"/>
      <c r="FR845" s="76"/>
      <c r="FS845" s="76"/>
      <c r="FT845" s="76"/>
      <c r="FU845" s="76"/>
      <c r="FV845" s="76"/>
      <c r="FW845" s="76"/>
      <c r="FX845" s="76"/>
      <c r="FY845" s="76"/>
      <c r="FZ845" s="76"/>
      <c r="GA845" s="76"/>
      <c r="GB845" s="76"/>
      <c r="GC845" s="76"/>
      <c r="GD845" s="76"/>
      <c r="GE845" s="76"/>
      <c r="GF845" s="76"/>
      <c r="GG845" s="76"/>
      <c r="GH845" s="76"/>
      <c r="GI845" s="76"/>
      <c r="GJ845" s="76"/>
      <c r="GK845" s="76"/>
      <c r="GL845" s="76"/>
      <c r="GM845" s="76"/>
      <c r="GN845" s="76"/>
      <c r="GO845" s="76"/>
      <c r="GP845" s="76"/>
      <c r="GQ845" s="76"/>
      <c r="GR845" s="76"/>
      <c r="GS845" s="76"/>
      <c r="GT845" s="76"/>
      <c r="GU845" s="76"/>
      <c r="GV845" s="76"/>
      <c r="GW845" s="76"/>
      <c r="GX845" s="76"/>
      <c r="GY845" s="76"/>
      <c r="GZ845" s="76"/>
      <c r="HA845" s="76"/>
      <c r="HB845" s="76"/>
      <c r="HC845" s="76"/>
      <c r="HD845" s="76"/>
      <c r="HE845" s="76"/>
      <c r="HF845" s="76"/>
      <c r="HG845" s="76"/>
      <c r="HH845" s="76"/>
      <c r="HI845" s="76"/>
      <c r="HJ845" s="76"/>
      <c r="HK845" s="76"/>
      <c r="HL845" s="76"/>
      <c r="HM845" s="76"/>
      <c r="HN845" s="76"/>
      <c r="HO845" s="76"/>
      <c r="HP845" s="76"/>
      <c r="HQ845" s="76"/>
      <c r="HR845" s="76"/>
      <c r="HS845" s="76"/>
      <c r="HT845" s="76"/>
      <c r="HU845" s="76"/>
      <c r="HV845" s="76"/>
      <c r="HW845" s="76"/>
      <c r="HX845" s="76"/>
      <c r="HY845" s="76"/>
      <c r="HZ845" s="76"/>
      <c r="IA845" s="76"/>
      <c r="IB845" s="76"/>
      <c r="IC845" s="76"/>
      <c r="ID845" s="76"/>
      <c r="IE845" s="76"/>
      <c r="IF845" s="76"/>
      <c r="IG845" s="76"/>
      <c r="IH845" s="76"/>
      <c r="II845" s="76"/>
      <c r="IJ845" s="76"/>
      <c r="IK845" s="76"/>
    </row>
    <row r="846" spans="1:245" s="125" customForma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S846" s="19"/>
      <c r="AT846" s="19"/>
      <c r="AU846" s="19"/>
      <c r="AV846" s="19"/>
      <c r="AW846" s="19"/>
      <c r="AX846" s="19"/>
      <c r="AY846" s="19"/>
      <c r="AZ846" s="19"/>
      <c r="BA846" s="19"/>
      <c r="BB846" s="19"/>
      <c r="BC846" s="19"/>
      <c r="BV846" s="76"/>
      <c r="BW846" s="76"/>
      <c r="BX846" s="76"/>
      <c r="BY846" s="76"/>
      <c r="BZ846" s="76"/>
      <c r="CA846" s="76"/>
      <c r="CB846" s="76"/>
      <c r="CC846" s="76"/>
      <c r="CD846" s="76"/>
      <c r="CE846" s="76"/>
      <c r="CF846" s="76"/>
      <c r="CG846" s="76"/>
      <c r="CH846" s="76"/>
      <c r="CI846" s="76"/>
      <c r="CJ846" s="76"/>
      <c r="CK846" s="76"/>
      <c r="CL846" s="76"/>
      <c r="CM846" s="76"/>
      <c r="CN846" s="76"/>
      <c r="CO846" s="76"/>
      <c r="CP846" s="76"/>
      <c r="CQ846" s="76"/>
      <c r="CR846" s="76"/>
      <c r="CS846" s="76"/>
      <c r="CT846" s="76"/>
      <c r="CU846" s="76"/>
      <c r="CV846" s="76"/>
      <c r="CW846" s="76"/>
      <c r="CX846" s="76"/>
      <c r="CY846" s="76"/>
      <c r="CZ846" s="76"/>
      <c r="DA846" s="76"/>
      <c r="DB846" s="76"/>
      <c r="DC846" s="76"/>
      <c r="DD846" s="76"/>
      <c r="DE846" s="76"/>
      <c r="DF846" s="76"/>
      <c r="DG846" s="76"/>
      <c r="DH846" s="76"/>
      <c r="DI846" s="76"/>
      <c r="DJ846" s="76"/>
      <c r="DK846" s="76"/>
      <c r="DL846" s="76"/>
      <c r="DM846" s="76"/>
      <c r="DN846" s="76"/>
      <c r="DO846" s="76"/>
      <c r="DP846" s="76"/>
      <c r="DQ846" s="76"/>
      <c r="DR846" s="76"/>
      <c r="DS846" s="76"/>
      <c r="DT846" s="76"/>
      <c r="DU846" s="76"/>
      <c r="DV846" s="76"/>
      <c r="DW846" s="76"/>
      <c r="DX846" s="76"/>
      <c r="DY846" s="76"/>
      <c r="DZ846" s="76"/>
      <c r="EA846" s="76"/>
      <c r="EB846" s="76"/>
      <c r="EC846" s="76"/>
      <c r="ED846" s="76"/>
      <c r="EE846" s="76"/>
      <c r="EF846" s="76"/>
      <c r="EG846" s="76"/>
      <c r="EH846" s="76"/>
      <c r="EI846" s="76"/>
      <c r="EJ846" s="76"/>
      <c r="EK846" s="76"/>
      <c r="EL846" s="76"/>
      <c r="EM846" s="76"/>
      <c r="EN846" s="76"/>
      <c r="EO846" s="76"/>
      <c r="EP846" s="76"/>
      <c r="EQ846" s="76"/>
      <c r="ER846" s="76"/>
      <c r="ES846" s="76"/>
      <c r="ET846" s="76"/>
      <c r="EU846" s="76"/>
      <c r="EV846" s="76"/>
      <c r="EW846" s="76"/>
      <c r="EX846" s="76"/>
      <c r="EY846" s="76"/>
      <c r="EZ846" s="76"/>
      <c r="FA846" s="76"/>
      <c r="FB846" s="76"/>
      <c r="FC846" s="76"/>
      <c r="FD846" s="76"/>
      <c r="FE846" s="76"/>
      <c r="FF846" s="76"/>
      <c r="FG846" s="76"/>
      <c r="FH846" s="76"/>
      <c r="FI846" s="76"/>
      <c r="FJ846" s="76"/>
      <c r="FK846" s="76"/>
      <c r="FL846" s="76"/>
      <c r="FM846" s="76"/>
      <c r="FN846" s="76"/>
      <c r="FO846" s="76"/>
      <c r="FP846" s="76"/>
      <c r="FQ846" s="76"/>
      <c r="FR846" s="76"/>
      <c r="FS846" s="76"/>
      <c r="FT846" s="76"/>
      <c r="FU846" s="76"/>
      <c r="FV846" s="76"/>
      <c r="FW846" s="76"/>
      <c r="FX846" s="76"/>
      <c r="FY846" s="76"/>
      <c r="FZ846" s="76"/>
      <c r="GA846" s="76"/>
      <c r="GB846" s="76"/>
      <c r="GC846" s="76"/>
      <c r="GD846" s="76"/>
      <c r="GE846" s="76"/>
      <c r="GF846" s="76"/>
      <c r="GG846" s="76"/>
      <c r="GH846" s="76"/>
      <c r="GI846" s="76"/>
      <c r="GJ846" s="76"/>
      <c r="GK846" s="76"/>
      <c r="GL846" s="76"/>
      <c r="GM846" s="76"/>
      <c r="GN846" s="76"/>
      <c r="GO846" s="76"/>
      <c r="GP846" s="76"/>
      <c r="GQ846" s="76"/>
      <c r="GR846" s="76"/>
      <c r="GS846" s="76"/>
      <c r="GT846" s="76"/>
      <c r="GU846" s="76"/>
      <c r="GV846" s="76"/>
      <c r="GW846" s="76"/>
      <c r="GX846" s="76"/>
      <c r="GY846" s="76"/>
      <c r="GZ846" s="76"/>
      <c r="HA846" s="76"/>
      <c r="HB846" s="76"/>
      <c r="HC846" s="76"/>
      <c r="HD846" s="76"/>
      <c r="HE846" s="76"/>
      <c r="HF846" s="76"/>
      <c r="HG846" s="76"/>
      <c r="HH846" s="76"/>
      <c r="HI846" s="76"/>
      <c r="HJ846" s="76"/>
      <c r="HK846" s="76"/>
      <c r="HL846" s="76"/>
      <c r="HM846" s="76"/>
      <c r="HN846" s="76"/>
      <c r="HO846" s="76"/>
      <c r="HP846" s="76"/>
      <c r="HQ846" s="76"/>
      <c r="HR846" s="76"/>
      <c r="HS846" s="76"/>
      <c r="HT846" s="76"/>
      <c r="HU846" s="76"/>
      <c r="HV846" s="76"/>
      <c r="HW846" s="76"/>
      <c r="HX846" s="76"/>
      <c r="HY846" s="76"/>
      <c r="HZ846" s="76"/>
      <c r="IA846" s="76"/>
      <c r="IB846" s="76"/>
      <c r="IC846" s="76"/>
      <c r="ID846" s="76"/>
      <c r="IE846" s="76"/>
      <c r="IF846" s="76"/>
      <c r="IG846" s="76"/>
      <c r="IH846" s="76"/>
      <c r="II846" s="76"/>
      <c r="IJ846" s="76"/>
      <c r="IK846" s="76"/>
    </row>
    <row r="847" spans="1:245" s="125" customForma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S847" s="19"/>
      <c r="AT847" s="19"/>
      <c r="AU847" s="19"/>
      <c r="AV847" s="19"/>
      <c r="AW847" s="19"/>
      <c r="AX847" s="19"/>
      <c r="AY847" s="19"/>
      <c r="AZ847" s="19"/>
      <c r="BA847" s="19"/>
      <c r="BB847" s="19"/>
      <c r="BC847" s="19"/>
      <c r="BV847" s="76"/>
      <c r="BW847" s="76"/>
      <c r="BX847" s="76"/>
      <c r="BY847" s="76"/>
      <c r="BZ847" s="76"/>
      <c r="CA847" s="76"/>
      <c r="CB847" s="76"/>
      <c r="CC847" s="76"/>
      <c r="CD847" s="76"/>
      <c r="CE847" s="76"/>
      <c r="CF847" s="76"/>
      <c r="CG847" s="76"/>
      <c r="CH847" s="76"/>
      <c r="CI847" s="76"/>
      <c r="CJ847" s="76"/>
      <c r="CK847" s="76"/>
      <c r="CL847" s="76"/>
      <c r="CM847" s="76"/>
      <c r="CN847" s="76"/>
      <c r="CO847" s="76"/>
      <c r="CP847" s="76"/>
      <c r="CQ847" s="76"/>
      <c r="CR847" s="76"/>
      <c r="CS847" s="76"/>
      <c r="CT847" s="76"/>
      <c r="CU847" s="76"/>
      <c r="CV847" s="76"/>
      <c r="CW847" s="76"/>
      <c r="CX847" s="76"/>
      <c r="CY847" s="76"/>
      <c r="CZ847" s="76"/>
      <c r="DA847" s="76"/>
      <c r="DB847" s="76"/>
      <c r="DC847" s="76"/>
      <c r="DD847" s="76"/>
      <c r="DE847" s="76"/>
      <c r="DF847" s="76"/>
      <c r="DG847" s="76"/>
      <c r="DH847" s="76"/>
      <c r="DI847" s="76"/>
      <c r="DJ847" s="76"/>
      <c r="DK847" s="76"/>
      <c r="DL847" s="76"/>
      <c r="DM847" s="76"/>
      <c r="DN847" s="76"/>
      <c r="DO847" s="76"/>
      <c r="DP847" s="76"/>
      <c r="DQ847" s="76"/>
      <c r="DR847" s="76"/>
      <c r="DS847" s="76"/>
      <c r="DT847" s="76"/>
      <c r="DU847" s="76"/>
      <c r="DV847" s="76"/>
      <c r="DW847" s="76"/>
      <c r="DX847" s="76"/>
      <c r="DY847" s="76"/>
      <c r="DZ847" s="76"/>
      <c r="EA847" s="76"/>
      <c r="EB847" s="76"/>
      <c r="EC847" s="76"/>
      <c r="ED847" s="76"/>
      <c r="EE847" s="76"/>
      <c r="EF847" s="76"/>
      <c r="EG847" s="76"/>
      <c r="EH847" s="76"/>
      <c r="EI847" s="76"/>
      <c r="EJ847" s="76"/>
      <c r="EK847" s="76"/>
      <c r="EL847" s="76"/>
      <c r="EM847" s="76"/>
      <c r="EN847" s="76"/>
      <c r="EO847" s="76"/>
      <c r="EP847" s="76"/>
      <c r="EQ847" s="76"/>
      <c r="ER847" s="76"/>
      <c r="ES847" s="76"/>
      <c r="ET847" s="76"/>
      <c r="EU847" s="76"/>
      <c r="EV847" s="76"/>
      <c r="EW847" s="76"/>
      <c r="EX847" s="76"/>
      <c r="EY847" s="76"/>
      <c r="EZ847" s="76"/>
      <c r="FA847" s="76"/>
      <c r="FB847" s="76"/>
      <c r="FC847" s="76"/>
      <c r="FD847" s="76"/>
      <c r="FE847" s="76"/>
      <c r="FF847" s="76"/>
      <c r="FG847" s="76"/>
      <c r="FH847" s="76"/>
      <c r="FI847" s="76"/>
      <c r="FJ847" s="76"/>
      <c r="FK847" s="76"/>
      <c r="FL847" s="76"/>
      <c r="FM847" s="76"/>
      <c r="FN847" s="76"/>
      <c r="FO847" s="76"/>
      <c r="FP847" s="76"/>
      <c r="FQ847" s="76"/>
      <c r="FR847" s="76"/>
      <c r="FS847" s="76"/>
      <c r="FT847" s="76"/>
      <c r="FU847" s="76"/>
      <c r="FV847" s="76"/>
      <c r="FW847" s="76"/>
      <c r="FX847" s="76"/>
      <c r="FY847" s="76"/>
      <c r="FZ847" s="76"/>
      <c r="GA847" s="76"/>
      <c r="GB847" s="76"/>
      <c r="GC847" s="76"/>
      <c r="GD847" s="76"/>
      <c r="GE847" s="76"/>
      <c r="GF847" s="76"/>
      <c r="GG847" s="76"/>
      <c r="GH847" s="76"/>
      <c r="GI847" s="76"/>
      <c r="GJ847" s="76"/>
      <c r="GK847" s="76"/>
      <c r="GL847" s="76"/>
      <c r="GM847" s="76"/>
      <c r="GN847" s="76"/>
      <c r="GO847" s="76"/>
      <c r="GP847" s="76"/>
      <c r="GQ847" s="76"/>
      <c r="GR847" s="76"/>
      <c r="GS847" s="76"/>
      <c r="GT847" s="76"/>
      <c r="GU847" s="76"/>
      <c r="GV847" s="76"/>
      <c r="GW847" s="76"/>
      <c r="GX847" s="76"/>
      <c r="GY847" s="76"/>
      <c r="GZ847" s="76"/>
      <c r="HA847" s="76"/>
      <c r="HB847" s="76"/>
      <c r="HC847" s="76"/>
      <c r="HD847" s="76"/>
      <c r="HE847" s="76"/>
      <c r="HF847" s="76"/>
      <c r="HG847" s="76"/>
      <c r="HH847" s="76"/>
      <c r="HI847" s="76"/>
      <c r="HJ847" s="76"/>
      <c r="HK847" s="76"/>
      <c r="HL847" s="76"/>
      <c r="HM847" s="76"/>
      <c r="HN847" s="76"/>
      <c r="HO847" s="76"/>
      <c r="HP847" s="76"/>
      <c r="HQ847" s="76"/>
      <c r="HR847" s="76"/>
      <c r="HS847" s="76"/>
      <c r="HT847" s="76"/>
      <c r="HU847" s="76"/>
      <c r="HV847" s="76"/>
      <c r="HW847" s="76"/>
      <c r="HX847" s="76"/>
      <c r="HY847" s="76"/>
      <c r="HZ847" s="76"/>
      <c r="IA847" s="76"/>
      <c r="IB847" s="76"/>
      <c r="IC847" s="76"/>
      <c r="ID847" s="76"/>
      <c r="IE847" s="76"/>
      <c r="IF847" s="76"/>
      <c r="IG847" s="76"/>
      <c r="IH847" s="76"/>
      <c r="II847" s="76"/>
      <c r="IJ847" s="76"/>
      <c r="IK847" s="76"/>
    </row>
    <row r="848" spans="1:245" s="125" customForma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S848" s="19"/>
      <c r="AT848" s="19"/>
      <c r="AU848" s="19"/>
      <c r="AV848" s="19"/>
      <c r="AW848" s="19"/>
      <c r="AX848" s="19"/>
      <c r="AY848" s="19"/>
      <c r="AZ848" s="19"/>
      <c r="BA848" s="19"/>
      <c r="BB848" s="19"/>
      <c r="BC848" s="19"/>
      <c r="BV848" s="76"/>
      <c r="BW848" s="76"/>
      <c r="BX848" s="76"/>
      <c r="BY848" s="76"/>
      <c r="BZ848" s="76"/>
      <c r="CA848" s="76"/>
      <c r="CB848" s="76"/>
      <c r="CC848" s="76"/>
      <c r="CD848" s="76"/>
      <c r="CE848" s="76"/>
      <c r="CF848" s="76"/>
      <c r="CG848" s="76"/>
      <c r="CH848" s="76"/>
      <c r="CI848" s="76"/>
      <c r="CJ848" s="76"/>
      <c r="CK848" s="76"/>
      <c r="CL848" s="76"/>
      <c r="CM848" s="76"/>
      <c r="CN848" s="76"/>
      <c r="CO848" s="76"/>
      <c r="CP848" s="76"/>
      <c r="CQ848" s="76"/>
      <c r="CR848" s="76"/>
      <c r="CS848" s="76"/>
      <c r="CT848" s="76"/>
      <c r="CU848" s="76"/>
      <c r="CV848" s="76"/>
      <c r="CW848" s="76"/>
      <c r="CX848" s="76"/>
      <c r="CY848" s="76"/>
      <c r="CZ848" s="76"/>
      <c r="DA848" s="76"/>
      <c r="DB848" s="76"/>
      <c r="DC848" s="76"/>
      <c r="DD848" s="76"/>
      <c r="DE848" s="76"/>
      <c r="DF848" s="76"/>
      <c r="DG848" s="76"/>
      <c r="DH848" s="76"/>
      <c r="DI848" s="76"/>
      <c r="DJ848" s="76"/>
      <c r="DK848" s="76"/>
      <c r="DL848" s="76"/>
      <c r="DM848" s="76"/>
      <c r="DN848" s="76"/>
      <c r="DO848" s="76"/>
      <c r="DP848" s="76"/>
      <c r="DQ848" s="76"/>
      <c r="DR848" s="76"/>
      <c r="DS848" s="76"/>
      <c r="DT848" s="76"/>
      <c r="DU848" s="76"/>
      <c r="DV848" s="76"/>
      <c r="DW848" s="76"/>
      <c r="DX848" s="76"/>
      <c r="DY848" s="76"/>
      <c r="DZ848" s="76"/>
      <c r="EA848" s="76"/>
      <c r="EB848" s="76"/>
      <c r="EC848" s="76"/>
      <c r="ED848" s="76"/>
      <c r="EE848" s="76"/>
      <c r="EF848" s="76"/>
      <c r="EG848" s="76"/>
      <c r="EH848" s="76"/>
      <c r="EI848" s="76"/>
      <c r="EJ848" s="76"/>
      <c r="EK848" s="76"/>
      <c r="EL848" s="76"/>
      <c r="EM848" s="76"/>
      <c r="EN848" s="76"/>
      <c r="EO848" s="76"/>
      <c r="EP848" s="76"/>
      <c r="EQ848" s="76"/>
      <c r="ER848" s="76"/>
      <c r="ES848" s="76"/>
      <c r="ET848" s="76"/>
      <c r="EU848" s="76"/>
      <c r="EV848" s="76"/>
      <c r="EW848" s="76"/>
      <c r="EX848" s="76"/>
      <c r="EY848" s="76"/>
      <c r="EZ848" s="76"/>
      <c r="FA848" s="76"/>
      <c r="FB848" s="76"/>
      <c r="FC848" s="76"/>
      <c r="FD848" s="76"/>
      <c r="FE848" s="76"/>
      <c r="FF848" s="76"/>
      <c r="FG848" s="76"/>
      <c r="FH848" s="76"/>
      <c r="FI848" s="76"/>
      <c r="FJ848" s="76"/>
      <c r="FK848" s="76"/>
      <c r="FL848" s="76"/>
      <c r="FM848" s="76"/>
      <c r="FN848" s="76"/>
      <c r="FO848" s="76"/>
      <c r="FP848" s="76"/>
      <c r="FQ848" s="76"/>
      <c r="FR848" s="76"/>
      <c r="FS848" s="76"/>
      <c r="FT848" s="76"/>
      <c r="FU848" s="76"/>
      <c r="FV848" s="76"/>
      <c r="FW848" s="76"/>
      <c r="FX848" s="76"/>
      <c r="FY848" s="76"/>
      <c r="FZ848" s="76"/>
      <c r="GA848" s="76"/>
      <c r="GB848" s="76"/>
      <c r="GC848" s="76"/>
      <c r="GD848" s="76"/>
      <c r="GE848" s="76"/>
      <c r="GF848" s="76"/>
      <c r="GG848" s="76"/>
      <c r="GH848" s="76"/>
      <c r="GI848" s="76"/>
      <c r="GJ848" s="76"/>
      <c r="GK848" s="76"/>
      <c r="GL848" s="76"/>
      <c r="GM848" s="76"/>
      <c r="GN848" s="76"/>
      <c r="GO848" s="76"/>
      <c r="GP848" s="76"/>
      <c r="GQ848" s="76"/>
      <c r="GR848" s="76"/>
      <c r="GS848" s="76"/>
      <c r="GT848" s="76"/>
      <c r="GU848" s="76"/>
      <c r="GV848" s="76"/>
      <c r="GW848" s="76"/>
      <c r="GX848" s="76"/>
      <c r="GY848" s="76"/>
      <c r="GZ848" s="76"/>
      <c r="HA848" s="76"/>
      <c r="HB848" s="76"/>
      <c r="HC848" s="76"/>
      <c r="HD848" s="76"/>
      <c r="HE848" s="76"/>
      <c r="HF848" s="76"/>
      <c r="HG848" s="76"/>
      <c r="HH848" s="76"/>
      <c r="HI848" s="76"/>
      <c r="HJ848" s="76"/>
      <c r="HK848" s="76"/>
      <c r="HL848" s="76"/>
      <c r="HM848" s="76"/>
      <c r="HN848" s="76"/>
      <c r="HO848" s="76"/>
      <c r="HP848" s="76"/>
      <c r="HQ848" s="76"/>
      <c r="HR848" s="76"/>
      <c r="HS848" s="76"/>
      <c r="HT848" s="76"/>
      <c r="HU848" s="76"/>
      <c r="HV848" s="76"/>
      <c r="HW848" s="76"/>
      <c r="HX848" s="76"/>
      <c r="HY848" s="76"/>
      <c r="HZ848" s="76"/>
      <c r="IA848" s="76"/>
      <c r="IB848" s="76"/>
      <c r="IC848" s="76"/>
      <c r="ID848" s="76"/>
      <c r="IE848" s="76"/>
      <c r="IF848" s="76"/>
      <c r="IG848" s="76"/>
      <c r="IH848" s="76"/>
      <c r="II848" s="76"/>
      <c r="IJ848" s="76"/>
      <c r="IK848" s="76"/>
    </row>
    <row r="849" spans="1:245" s="125" customForma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248"/>
      <c r="AB849" s="19"/>
      <c r="AC849" s="118"/>
      <c r="AD849" s="118"/>
      <c r="AE849" s="118"/>
      <c r="AF849" s="118"/>
      <c r="AG849" s="118"/>
      <c r="AH849" s="118"/>
      <c r="AI849" s="118"/>
      <c r="AJ849" s="118"/>
      <c r="AK849" s="118"/>
      <c r="AL849" s="118"/>
      <c r="AM849" s="118"/>
      <c r="AN849" s="118"/>
      <c r="AO849" s="118"/>
      <c r="AP849" s="118"/>
      <c r="AQ849" s="118"/>
      <c r="AR849" s="118"/>
      <c r="AS849" s="19"/>
      <c r="AT849" s="19"/>
      <c r="AU849" s="19"/>
      <c r="AV849" s="19"/>
      <c r="AW849" s="19"/>
      <c r="AX849" s="19"/>
      <c r="AY849" s="19"/>
      <c r="AZ849" s="19"/>
      <c r="BA849" s="19"/>
      <c r="BB849" s="19"/>
      <c r="BC849" s="19"/>
      <c r="BV849" s="76"/>
      <c r="BW849" s="76"/>
      <c r="BX849" s="76"/>
      <c r="BY849" s="76"/>
      <c r="BZ849" s="76"/>
      <c r="CA849" s="76"/>
      <c r="CB849" s="76"/>
      <c r="CC849" s="76"/>
      <c r="CD849" s="76"/>
      <c r="CE849" s="76"/>
      <c r="CF849" s="76"/>
      <c r="CG849" s="76"/>
      <c r="CH849" s="76"/>
      <c r="CI849" s="76"/>
      <c r="CJ849" s="76"/>
      <c r="CK849" s="76"/>
      <c r="CL849" s="76"/>
      <c r="CM849" s="76"/>
      <c r="CN849" s="76"/>
      <c r="CO849" s="76"/>
      <c r="CP849" s="76"/>
      <c r="CQ849" s="76"/>
      <c r="CR849" s="76"/>
      <c r="CS849" s="76"/>
      <c r="CT849" s="76"/>
      <c r="CU849" s="76"/>
      <c r="CV849" s="76"/>
      <c r="CW849" s="76"/>
      <c r="CX849" s="76"/>
      <c r="CY849" s="76"/>
      <c r="CZ849" s="76"/>
      <c r="DA849" s="76"/>
      <c r="DB849" s="76"/>
      <c r="DC849" s="76"/>
      <c r="DD849" s="76"/>
      <c r="DE849" s="76"/>
      <c r="DF849" s="76"/>
      <c r="DG849" s="76"/>
      <c r="DH849" s="76"/>
      <c r="DI849" s="76"/>
      <c r="DJ849" s="76"/>
      <c r="DK849" s="76"/>
      <c r="DL849" s="76"/>
      <c r="DM849" s="76"/>
      <c r="DN849" s="76"/>
      <c r="DO849" s="76"/>
      <c r="DP849" s="76"/>
      <c r="DQ849" s="76"/>
      <c r="DR849" s="76"/>
      <c r="DS849" s="76"/>
      <c r="DT849" s="76"/>
      <c r="DU849" s="76"/>
      <c r="DV849" s="76"/>
      <c r="DW849" s="76"/>
      <c r="DX849" s="76"/>
      <c r="DY849" s="76"/>
      <c r="DZ849" s="76"/>
      <c r="EA849" s="76"/>
      <c r="EB849" s="76"/>
      <c r="EC849" s="76"/>
      <c r="ED849" s="76"/>
      <c r="EE849" s="76"/>
      <c r="EF849" s="76"/>
      <c r="EG849" s="76"/>
      <c r="EH849" s="76"/>
      <c r="EI849" s="76"/>
      <c r="EJ849" s="76"/>
      <c r="EK849" s="76"/>
      <c r="EL849" s="76"/>
      <c r="EM849" s="76"/>
      <c r="EN849" s="76"/>
      <c r="EO849" s="76"/>
      <c r="EP849" s="76"/>
      <c r="EQ849" s="76"/>
      <c r="ER849" s="76"/>
      <c r="ES849" s="76"/>
      <c r="ET849" s="76"/>
      <c r="EU849" s="76"/>
      <c r="EV849" s="76"/>
      <c r="EW849" s="76"/>
      <c r="EX849" s="76"/>
      <c r="EY849" s="76"/>
      <c r="EZ849" s="76"/>
      <c r="FA849" s="76"/>
      <c r="FB849" s="76"/>
      <c r="FC849" s="76"/>
      <c r="FD849" s="76"/>
      <c r="FE849" s="76"/>
      <c r="FF849" s="76"/>
      <c r="FG849" s="76"/>
      <c r="FH849" s="76"/>
      <c r="FI849" s="76"/>
      <c r="FJ849" s="76"/>
      <c r="FK849" s="76"/>
      <c r="FL849" s="76"/>
      <c r="FM849" s="76"/>
      <c r="FN849" s="76"/>
      <c r="FO849" s="76"/>
      <c r="FP849" s="76"/>
      <c r="FQ849" s="76"/>
      <c r="FR849" s="76"/>
      <c r="FS849" s="76"/>
      <c r="FT849" s="76"/>
      <c r="FU849" s="76"/>
      <c r="FV849" s="76"/>
      <c r="FW849" s="76"/>
      <c r="FX849" s="76"/>
      <c r="FY849" s="76"/>
      <c r="FZ849" s="76"/>
      <c r="GA849" s="76"/>
      <c r="GB849" s="76"/>
      <c r="GC849" s="76"/>
      <c r="GD849" s="76"/>
      <c r="GE849" s="76"/>
      <c r="GF849" s="76"/>
      <c r="GG849" s="76"/>
      <c r="GH849" s="76"/>
      <c r="GI849" s="76"/>
      <c r="GJ849" s="76"/>
      <c r="GK849" s="76"/>
      <c r="GL849" s="76"/>
      <c r="GM849" s="76"/>
      <c r="GN849" s="76"/>
      <c r="GO849" s="76"/>
      <c r="GP849" s="76"/>
      <c r="GQ849" s="76"/>
      <c r="GR849" s="76"/>
      <c r="GS849" s="76"/>
      <c r="GT849" s="76"/>
      <c r="GU849" s="76"/>
      <c r="GV849" s="76"/>
      <c r="GW849" s="76"/>
      <c r="GX849" s="76"/>
      <c r="GY849" s="76"/>
      <c r="GZ849" s="76"/>
      <c r="HA849" s="76"/>
      <c r="HB849" s="76"/>
      <c r="HC849" s="76"/>
      <c r="HD849" s="76"/>
      <c r="HE849" s="76"/>
      <c r="HF849" s="76"/>
      <c r="HG849" s="76"/>
      <c r="HH849" s="76"/>
      <c r="HI849" s="76"/>
      <c r="HJ849" s="76"/>
      <c r="HK849" s="76"/>
      <c r="HL849" s="76"/>
      <c r="HM849" s="76"/>
      <c r="HN849" s="76"/>
      <c r="HO849" s="76"/>
      <c r="HP849" s="76"/>
      <c r="HQ849" s="76"/>
      <c r="HR849" s="76"/>
      <c r="HS849" s="76"/>
      <c r="HT849" s="76"/>
      <c r="HU849" s="76"/>
      <c r="HV849" s="76"/>
      <c r="HW849" s="76"/>
      <c r="HX849" s="76"/>
      <c r="HY849" s="76"/>
      <c r="HZ849" s="76"/>
      <c r="IA849" s="76"/>
      <c r="IB849" s="76"/>
      <c r="IC849" s="76"/>
      <c r="ID849" s="76"/>
      <c r="IE849" s="76"/>
      <c r="IF849" s="76"/>
      <c r="IG849" s="76"/>
      <c r="IH849" s="76"/>
      <c r="II849" s="76"/>
      <c r="IJ849" s="76"/>
      <c r="IK849" s="76"/>
    </row>
    <row r="850" spans="1:245" s="125" customFormat="1" ht="18">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339"/>
      <c r="AB850" s="19"/>
      <c r="AC850" s="592" t="s">
        <v>111</v>
      </c>
      <c r="AD850" s="592"/>
      <c r="AE850" s="220" t="str">
        <f>IF(R3="modal","The RELATIVE bias by MODAL age as estimated by all age readers combined.","The ABSOLUTE bias by ACTUAL age as estimated by all age readers combined.")</f>
        <v>The RELATIVE bias by MODAL age as estimated by all age readers combined.</v>
      </c>
      <c r="AF850" s="118"/>
      <c r="AG850" s="118"/>
      <c r="AH850" s="118"/>
      <c r="AI850" s="118"/>
      <c r="AJ850" s="118"/>
      <c r="AK850" s="118"/>
      <c r="AL850" s="118"/>
      <c r="AM850" s="118"/>
      <c r="AN850" s="118"/>
      <c r="AO850" s="118"/>
      <c r="AP850" s="118"/>
      <c r="AQ850" s="118"/>
      <c r="AR850" s="118"/>
      <c r="AS850" s="19"/>
      <c r="AT850" s="19"/>
      <c r="AU850" s="19"/>
      <c r="AV850" s="19"/>
      <c r="AW850" s="19"/>
      <c r="AX850" s="19"/>
      <c r="AY850" s="19"/>
      <c r="AZ850" s="19"/>
      <c r="BA850" s="19"/>
      <c r="BB850" s="19"/>
      <c r="BC850" s="19"/>
      <c r="BV850" s="76"/>
      <c r="BW850" s="76"/>
      <c r="BX850" s="76"/>
      <c r="BY850" s="76"/>
      <c r="BZ850" s="76"/>
      <c r="CA850" s="76"/>
      <c r="CB850" s="76"/>
      <c r="CC850" s="76"/>
      <c r="CD850" s="76"/>
      <c r="CE850" s="76"/>
      <c r="CF850" s="76"/>
      <c r="CG850" s="76"/>
      <c r="CH850" s="76"/>
      <c r="CI850" s="76"/>
      <c r="CJ850" s="76"/>
      <c r="CK850" s="76"/>
      <c r="CL850" s="76"/>
      <c r="CM850" s="76"/>
      <c r="CN850" s="76"/>
      <c r="CO850" s="76"/>
      <c r="CP850" s="76"/>
      <c r="CQ850" s="76"/>
      <c r="CR850" s="76"/>
      <c r="CS850" s="76"/>
      <c r="CT850" s="76"/>
      <c r="CU850" s="76"/>
      <c r="CV850" s="76"/>
      <c r="CW850" s="76"/>
      <c r="CX850" s="76"/>
      <c r="CY850" s="76"/>
      <c r="CZ850" s="76"/>
      <c r="DA850" s="76"/>
      <c r="DB850" s="76"/>
      <c r="DC850" s="76"/>
      <c r="DD850" s="76"/>
      <c r="DE850" s="76"/>
      <c r="DF850" s="76"/>
      <c r="DG850" s="76"/>
      <c r="DH850" s="76"/>
      <c r="DI850" s="76"/>
      <c r="DJ850" s="76"/>
      <c r="DK850" s="76"/>
      <c r="DL850" s="76"/>
      <c r="DM850" s="76"/>
      <c r="DN850" s="76"/>
      <c r="DO850" s="76"/>
      <c r="DP850" s="76"/>
      <c r="DQ850" s="76"/>
      <c r="DR850" s="76"/>
      <c r="DS850" s="76"/>
      <c r="DT850" s="76"/>
      <c r="DU850" s="76"/>
      <c r="DV850" s="76"/>
      <c r="DW850" s="76"/>
      <c r="DX850" s="76"/>
      <c r="DY850" s="76"/>
      <c r="DZ850" s="76"/>
      <c r="EA850" s="76"/>
      <c r="EB850" s="76"/>
      <c r="EC850" s="76"/>
      <c r="ED850" s="76"/>
      <c r="EE850" s="76"/>
      <c r="EF850" s="76"/>
      <c r="EG850" s="76"/>
      <c r="EH850" s="76"/>
      <c r="EI850" s="76"/>
      <c r="EJ850" s="76"/>
      <c r="EK850" s="76"/>
      <c r="EL850" s="76"/>
      <c r="EM850" s="76"/>
      <c r="EN850" s="76"/>
      <c r="EO850" s="76"/>
      <c r="EP850" s="76"/>
      <c r="EQ850" s="76"/>
      <c r="ER850" s="76"/>
      <c r="ES850" s="76"/>
      <c r="ET850" s="76"/>
      <c r="EU850" s="76"/>
      <c r="EV850" s="76"/>
      <c r="EW850" s="76"/>
      <c r="EX850" s="76"/>
      <c r="EY850" s="76"/>
      <c r="EZ850" s="76"/>
      <c r="FA850" s="76"/>
      <c r="FB850" s="76"/>
      <c r="FC850" s="76"/>
      <c r="FD850" s="76"/>
      <c r="FE850" s="76"/>
      <c r="FF850" s="76"/>
      <c r="FG850" s="76"/>
      <c r="FH850" s="76"/>
      <c r="FI850" s="76"/>
      <c r="FJ850" s="76"/>
      <c r="FK850" s="76"/>
      <c r="FL850" s="76"/>
      <c r="FM850" s="76"/>
      <c r="FN850" s="76"/>
      <c r="FO850" s="76"/>
      <c r="FP850" s="76"/>
      <c r="FQ850" s="76"/>
      <c r="FR850" s="76"/>
      <c r="FS850" s="76"/>
      <c r="FT850" s="76"/>
      <c r="FU850" s="76"/>
      <c r="FV850" s="76"/>
      <c r="FW850" s="76"/>
      <c r="FX850" s="76"/>
      <c r="FY850" s="76"/>
      <c r="FZ850" s="76"/>
      <c r="GA850" s="76"/>
      <c r="GB850" s="76"/>
      <c r="GC850" s="76"/>
      <c r="GD850" s="76"/>
      <c r="GE850" s="76"/>
      <c r="GF850" s="76"/>
      <c r="GG850" s="76"/>
      <c r="GH850" s="76"/>
      <c r="GI850" s="76"/>
      <c r="GJ850" s="76"/>
      <c r="GK850" s="76"/>
      <c r="GL850" s="76"/>
      <c r="GM850" s="76"/>
      <c r="GN850" s="76"/>
      <c r="GO850" s="76"/>
      <c r="GP850" s="76"/>
      <c r="GQ850" s="76"/>
      <c r="GR850" s="76"/>
      <c r="GS850" s="76"/>
      <c r="GT850" s="76"/>
      <c r="GU850" s="76"/>
      <c r="GV850" s="76"/>
      <c r="GW850" s="76"/>
      <c r="GX850" s="76"/>
      <c r="GY850" s="76"/>
      <c r="GZ850" s="76"/>
      <c r="HA850" s="76"/>
      <c r="HB850" s="76"/>
      <c r="HC850" s="76"/>
      <c r="HD850" s="76"/>
      <c r="HE850" s="76"/>
      <c r="HF850" s="76"/>
      <c r="HG850" s="76"/>
      <c r="HH850" s="76"/>
      <c r="HI850" s="76"/>
      <c r="HJ850" s="76"/>
      <c r="HK850" s="76"/>
      <c r="HL850" s="76"/>
      <c r="HM850" s="76"/>
      <c r="HN850" s="76"/>
      <c r="HO850" s="76"/>
      <c r="HP850" s="76"/>
      <c r="HQ850" s="76"/>
      <c r="HR850" s="76"/>
      <c r="HS850" s="76"/>
      <c r="HT850" s="76"/>
      <c r="HU850" s="76"/>
      <c r="HV850" s="76"/>
      <c r="HW850" s="76"/>
      <c r="HX850" s="76"/>
      <c r="HY850" s="76"/>
      <c r="HZ850" s="76"/>
      <c r="IA850" s="76"/>
      <c r="IB850" s="76"/>
      <c r="IC850" s="76"/>
      <c r="ID850" s="76"/>
      <c r="IE850" s="76"/>
      <c r="IF850" s="76"/>
      <c r="IG850" s="76"/>
      <c r="IH850" s="76"/>
      <c r="II850" s="76"/>
      <c r="IJ850" s="76"/>
      <c r="IK850" s="76"/>
    </row>
    <row r="851" spans="1:245" s="125" customForma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214"/>
      <c r="AB851" s="19"/>
      <c r="AC851" s="118"/>
      <c r="AD851" s="118"/>
      <c r="AE851" s="118"/>
      <c r="AF851" s="118"/>
      <c r="AG851" s="118"/>
      <c r="AH851" s="118"/>
      <c r="AI851" s="118"/>
      <c r="AJ851" s="118"/>
      <c r="AK851" s="118"/>
      <c r="AL851" s="118"/>
      <c r="AM851" s="118"/>
      <c r="AN851" s="118"/>
      <c r="AO851" s="118"/>
      <c r="AP851" s="118"/>
      <c r="AQ851" s="118"/>
      <c r="AR851" s="118"/>
      <c r="AS851" s="19"/>
      <c r="AT851" s="19"/>
      <c r="AU851" s="19"/>
      <c r="AV851" s="19"/>
      <c r="AW851" s="19"/>
      <c r="AX851" s="19"/>
      <c r="AY851" s="19"/>
      <c r="AZ851" s="19"/>
      <c r="BA851" s="19"/>
      <c r="BB851" s="19"/>
      <c r="BC851" s="19"/>
      <c r="BV851" s="76"/>
      <c r="BW851" s="76"/>
      <c r="BX851" s="76"/>
      <c r="BY851" s="76"/>
      <c r="BZ851" s="76"/>
      <c r="CA851" s="76"/>
      <c r="CB851" s="76"/>
      <c r="CC851" s="76"/>
      <c r="CD851" s="76"/>
      <c r="CE851" s="76"/>
      <c r="CF851" s="76"/>
      <c r="CG851" s="76"/>
      <c r="CH851" s="76"/>
      <c r="CI851" s="76"/>
      <c r="CJ851" s="76"/>
      <c r="CK851" s="76"/>
      <c r="CL851" s="76"/>
      <c r="CM851" s="76"/>
      <c r="CN851" s="76"/>
      <c r="CO851" s="76"/>
      <c r="CP851" s="76"/>
      <c r="CQ851" s="76"/>
      <c r="CR851" s="76"/>
      <c r="CS851" s="76"/>
      <c r="CT851" s="76"/>
      <c r="CU851" s="76"/>
      <c r="CV851" s="76"/>
      <c r="CW851" s="76"/>
      <c r="CX851" s="76"/>
      <c r="CY851" s="76"/>
      <c r="CZ851" s="76"/>
      <c r="DA851" s="76"/>
      <c r="DB851" s="76"/>
      <c r="DC851" s="76"/>
      <c r="DD851" s="76"/>
      <c r="DE851" s="76"/>
      <c r="DF851" s="76"/>
      <c r="DG851" s="76"/>
      <c r="DH851" s="76"/>
      <c r="DI851" s="76"/>
      <c r="DJ851" s="76"/>
      <c r="DK851" s="76"/>
      <c r="DL851" s="76"/>
      <c r="DM851" s="76"/>
      <c r="DN851" s="76"/>
      <c r="DO851" s="76"/>
      <c r="DP851" s="76"/>
      <c r="DQ851" s="76"/>
      <c r="DR851" s="76"/>
      <c r="DS851" s="76"/>
      <c r="DT851" s="76"/>
      <c r="DU851" s="76"/>
      <c r="DV851" s="76"/>
      <c r="DW851" s="76"/>
      <c r="DX851" s="76"/>
      <c r="DY851" s="76"/>
      <c r="DZ851" s="76"/>
      <c r="EA851" s="76"/>
      <c r="EB851" s="76"/>
      <c r="EC851" s="76"/>
      <c r="ED851" s="76"/>
      <c r="EE851" s="76"/>
      <c r="EF851" s="76"/>
      <c r="EG851" s="76"/>
      <c r="EH851" s="76"/>
      <c r="EI851" s="76"/>
      <c r="EJ851" s="76"/>
      <c r="EK851" s="76"/>
      <c r="EL851" s="76"/>
      <c r="EM851" s="76"/>
      <c r="EN851" s="76"/>
      <c r="EO851" s="76"/>
      <c r="EP851" s="76"/>
      <c r="EQ851" s="76"/>
      <c r="ER851" s="76"/>
      <c r="ES851" s="76"/>
      <c r="ET851" s="76"/>
      <c r="EU851" s="76"/>
      <c r="EV851" s="76"/>
      <c r="EW851" s="76"/>
      <c r="EX851" s="76"/>
      <c r="EY851" s="76"/>
      <c r="EZ851" s="76"/>
      <c r="FA851" s="76"/>
      <c r="FB851" s="76"/>
      <c r="FC851" s="76"/>
      <c r="FD851" s="76"/>
      <c r="FE851" s="76"/>
      <c r="FF851" s="76"/>
      <c r="FG851" s="76"/>
      <c r="FH851" s="76"/>
      <c r="FI851" s="76"/>
      <c r="FJ851" s="76"/>
      <c r="FK851" s="76"/>
      <c r="FL851" s="76"/>
      <c r="FM851" s="76"/>
      <c r="FN851" s="76"/>
      <c r="FO851" s="76"/>
      <c r="FP851" s="76"/>
      <c r="FQ851" s="76"/>
      <c r="FR851" s="76"/>
      <c r="FS851" s="76"/>
      <c r="FT851" s="76"/>
      <c r="FU851" s="76"/>
      <c r="FV851" s="76"/>
      <c r="FW851" s="76"/>
      <c r="FX851" s="76"/>
      <c r="FY851" s="76"/>
      <c r="FZ851" s="76"/>
      <c r="GA851" s="76"/>
      <c r="GB851" s="76"/>
      <c r="GC851" s="76"/>
      <c r="GD851" s="76"/>
      <c r="GE851" s="76"/>
      <c r="GF851" s="76"/>
      <c r="GG851" s="76"/>
      <c r="GH851" s="76"/>
      <c r="GI851" s="76"/>
      <c r="GJ851" s="76"/>
      <c r="GK851" s="76"/>
      <c r="GL851" s="76"/>
      <c r="GM851" s="76"/>
      <c r="GN851" s="76"/>
      <c r="GO851" s="76"/>
      <c r="GP851" s="76"/>
      <c r="GQ851" s="76"/>
      <c r="GR851" s="76"/>
      <c r="GS851" s="76"/>
      <c r="GT851" s="76"/>
      <c r="GU851" s="76"/>
      <c r="GV851" s="76"/>
      <c r="GW851" s="76"/>
      <c r="GX851" s="76"/>
      <c r="GY851" s="76"/>
      <c r="GZ851" s="76"/>
      <c r="HA851" s="76"/>
      <c r="HB851" s="76"/>
      <c r="HC851" s="76"/>
      <c r="HD851" s="76"/>
      <c r="HE851" s="76"/>
      <c r="HF851" s="76"/>
      <c r="HG851" s="76"/>
      <c r="HH851" s="76"/>
      <c r="HI851" s="76"/>
      <c r="HJ851" s="76"/>
      <c r="HK851" s="76"/>
      <c r="HL851" s="76"/>
      <c r="HM851" s="76"/>
      <c r="HN851" s="76"/>
      <c r="HO851" s="76"/>
      <c r="HP851" s="76"/>
      <c r="HQ851" s="76"/>
      <c r="HR851" s="76"/>
      <c r="HS851" s="76"/>
      <c r="HT851" s="76"/>
      <c r="HU851" s="76"/>
      <c r="HV851" s="76"/>
      <c r="HW851" s="76"/>
      <c r="HX851" s="76"/>
      <c r="HY851" s="76"/>
      <c r="HZ851" s="76"/>
      <c r="IA851" s="76"/>
      <c r="IB851" s="76"/>
      <c r="IC851" s="76"/>
      <c r="ID851" s="76"/>
      <c r="IE851" s="76"/>
      <c r="IF851" s="76"/>
      <c r="IG851" s="76"/>
      <c r="IH851" s="76"/>
      <c r="II851" s="76"/>
      <c r="IJ851" s="76"/>
      <c r="IK851" s="76"/>
    </row>
    <row r="852" spans="1:245" s="125" customForma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434" t="s">
        <v>106</v>
      </c>
      <c r="AD852" s="435"/>
      <c r="AE852" s="435"/>
      <c r="AF852" s="435"/>
      <c r="AG852" s="435"/>
      <c r="AH852" s="435"/>
      <c r="AI852" s="435"/>
      <c r="AJ852" s="435"/>
      <c r="AK852" s="435"/>
      <c r="AL852" s="435"/>
      <c r="AM852" s="435"/>
      <c r="AN852" s="435"/>
      <c r="AO852" s="435"/>
      <c r="AP852" s="435"/>
      <c r="AQ852" s="435"/>
      <c r="AR852" s="436"/>
      <c r="AS852" s="19"/>
      <c r="AT852" s="19"/>
      <c r="AU852" s="19"/>
      <c r="AV852" s="19"/>
      <c r="AW852" s="19"/>
      <c r="AX852" s="19"/>
      <c r="AY852" s="19"/>
      <c r="AZ852" s="19"/>
      <c r="BA852" s="19"/>
      <c r="BB852" s="19"/>
      <c r="BC852" s="19"/>
      <c r="BV852" s="76"/>
      <c r="BW852" s="76"/>
      <c r="BX852" s="76"/>
      <c r="BY852" s="76"/>
      <c r="BZ852" s="76"/>
      <c r="CA852" s="76"/>
      <c r="CB852" s="76"/>
      <c r="CC852" s="76"/>
      <c r="CD852" s="76"/>
      <c r="CE852" s="76"/>
      <c r="CF852" s="76"/>
      <c r="CG852" s="76"/>
      <c r="CH852" s="76"/>
      <c r="CI852" s="76"/>
      <c r="CJ852" s="76"/>
      <c r="CK852" s="76"/>
      <c r="CL852" s="76"/>
      <c r="CM852" s="76"/>
      <c r="CN852" s="76"/>
      <c r="CO852" s="76"/>
      <c r="CP852" s="76"/>
      <c r="CQ852" s="76"/>
      <c r="CR852" s="76"/>
      <c r="CS852" s="76"/>
      <c r="CT852" s="76"/>
      <c r="CU852" s="76"/>
      <c r="CV852" s="76"/>
      <c r="CW852" s="76"/>
      <c r="CX852" s="76"/>
      <c r="CY852" s="76"/>
      <c r="CZ852" s="76"/>
      <c r="DA852" s="76"/>
      <c r="DB852" s="76"/>
      <c r="DC852" s="76"/>
      <c r="DD852" s="76"/>
      <c r="DE852" s="76"/>
      <c r="DF852" s="76"/>
      <c r="DG852" s="76"/>
      <c r="DH852" s="76"/>
      <c r="DI852" s="76"/>
      <c r="DJ852" s="76"/>
      <c r="DK852" s="76"/>
      <c r="DL852" s="76"/>
      <c r="DM852" s="76"/>
      <c r="DN852" s="76"/>
      <c r="DO852" s="76"/>
      <c r="DP852" s="76"/>
      <c r="DQ852" s="76"/>
      <c r="DR852" s="76"/>
      <c r="DS852" s="76"/>
      <c r="DT852" s="76"/>
      <c r="DU852" s="76"/>
      <c r="DV852" s="76"/>
      <c r="DW852" s="76"/>
      <c r="DX852" s="76"/>
      <c r="DY852" s="76"/>
      <c r="DZ852" s="76"/>
      <c r="EA852" s="76"/>
      <c r="EB852" s="76"/>
      <c r="EC852" s="76"/>
      <c r="ED852" s="76"/>
      <c r="EE852" s="76"/>
      <c r="EF852" s="76"/>
      <c r="EG852" s="76"/>
      <c r="EH852" s="76"/>
      <c r="EI852" s="76"/>
      <c r="EJ852" s="76"/>
      <c r="EK852" s="76"/>
      <c r="EL852" s="76"/>
      <c r="EM852" s="76"/>
      <c r="EN852" s="76"/>
      <c r="EO852" s="76"/>
      <c r="EP852" s="76"/>
      <c r="EQ852" s="76"/>
      <c r="ER852" s="76"/>
      <c r="ES852" s="76"/>
      <c r="ET852" s="76"/>
      <c r="EU852" s="76"/>
      <c r="EV852" s="76"/>
      <c r="EW852" s="76"/>
      <c r="EX852" s="76"/>
      <c r="EY852" s="76"/>
      <c r="EZ852" s="76"/>
      <c r="FA852" s="76"/>
      <c r="FB852" s="76"/>
      <c r="FC852" s="76"/>
      <c r="FD852" s="76"/>
      <c r="FE852" s="76"/>
      <c r="FF852" s="76"/>
      <c r="FG852" s="76"/>
      <c r="FH852" s="76"/>
      <c r="FI852" s="76"/>
      <c r="FJ852" s="76"/>
      <c r="FK852" s="76"/>
      <c r="FL852" s="76"/>
      <c r="FM852" s="76"/>
      <c r="FN852" s="76"/>
      <c r="FO852" s="76"/>
      <c r="FP852" s="76"/>
      <c r="FQ852" s="76"/>
      <c r="FR852" s="76"/>
      <c r="FS852" s="76"/>
      <c r="FT852" s="76"/>
      <c r="FU852" s="76"/>
      <c r="FV852" s="76"/>
      <c r="FW852" s="76"/>
      <c r="FX852" s="76"/>
      <c r="FY852" s="76"/>
      <c r="FZ852" s="76"/>
      <c r="GA852" s="76"/>
      <c r="GB852" s="76"/>
      <c r="GC852" s="76"/>
      <c r="GD852" s="76"/>
      <c r="GE852" s="76"/>
      <c r="GF852" s="76"/>
      <c r="GG852" s="76"/>
      <c r="GH852" s="76"/>
      <c r="GI852" s="76"/>
      <c r="GJ852" s="76"/>
      <c r="GK852" s="76"/>
      <c r="GL852" s="76"/>
      <c r="GM852" s="76"/>
      <c r="GN852" s="76"/>
      <c r="GO852" s="76"/>
      <c r="GP852" s="76"/>
      <c r="GQ852" s="76"/>
      <c r="GR852" s="76"/>
      <c r="GS852" s="76"/>
      <c r="GT852" s="76"/>
      <c r="GU852" s="76"/>
      <c r="GV852" s="76"/>
      <c r="GW852" s="76"/>
      <c r="GX852" s="76"/>
      <c r="GY852" s="76"/>
      <c r="GZ852" s="76"/>
      <c r="HA852" s="76"/>
      <c r="HB852" s="76"/>
      <c r="HC852" s="76"/>
      <c r="HD852" s="76"/>
      <c r="HE852" s="76"/>
      <c r="HF852" s="76"/>
      <c r="HG852" s="76"/>
      <c r="HH852" s="76"/>
      <c r="HI852" s="76"/>
      <c r="HJ852" s="76"/>
      <c r="HK852" s="76"/>
      <c r="HL852" s="76"/>
      <c r="HM852" s="76"/>
      <c r="HN852" s="76"/>
      <c r="HO852" s="76"/>
      <c r="HP852" s="76"/>
      <c r="HQ852" s="76"/>
      <c r="HR852" s="76"/>
      <c r="HS852" s="76"/>
      <c r="HT852" s="76"/>
      <c r="HU852" s="76"/>
      <c r="HV852" s="76"/>
      <c r="HW852" s="76"/>
      <c r="HX852" s="76"/>
      <c r="HY852" s="76"/>
      <c r="HZ852" s="76"/>
      <c r="IA852" s="76"/>
      <c r="IB852" s="76"/>
      <c r="IC852" s="76"/>
      <c r="ID852" s="76"/>
      <c r="IE852" s="76"/>
      <c r="IF852" s="76"/>
      <c r="IG852" s="76"/>
      <c r="IH852" s="76"/>
      <c r="II852" s="76"/>
      <c r="IJ852" s="76"/>
      <c r="IK852" s="76"/>
    </row>
    <row r="853" spans="1:245" s="125" customForma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c r="AH853" s="19"/>
      <c r="AI853" s="19"/>
      <c r="AJ853" s="19"/>
      <c r="AK853" s="19"/>
      <c r="AL853" s="19"/>
      <c r="AM853" s="19"/>
      <c r="AN853" s="19"/>
      <c r="AO853" s="19"/>
      <c r="AP853" s="19"/>
      <c r="AQ853" s="19"/>
      <c r="AR853" s="19"/>
      <c r="AS853" s="19"/>
      <c r="AT853" s="19"/>
      <c r="AU853" s="19"/>
      <c r="AV853" s="19"/>
      <c r="AW853" s="19"/>
      <c r="AX853" s="19"/>
      <c r="AY853" s="19"/>
      <c r="AZ853" s="19"/>
      <c r="BA853" s="19"/>
      <c r="BB853" s="19"/>
      <c r="BC853" s="19"/>
      <c r="BV853" s="76"/>
      <c r="BW853" s="76"/>
      <c r="BX853" s="76"/>
      <c r="BY853" s="76"/>
      <c r="BZ853" s="76"/>
      <c r="CA853" s="76"/>
      <c r="CB853" s="76"/>
      <c r="CC853" s="76"/>
      <c r="CD853" s="76"/>
      <c r="CE853" s="76"/>
      <c r="CF853" s="76"/>
      <c r="CG853" s="76"/>
      <c r="CH853" s="76"/>
      <c r="CI853" s="76"/>
      <c r="CJ853" s="76"/>
      <c r="CK853" s="76"/>
      <c r="CL853" s="76"/>
      <c r="CM853" s="76"/>
      <c r="CN853" s="76"/>
      <c r="CO853" s="76"/>
      <c r="CP853" s="76"/>
      <c r="CQ853" s="76"/>
      <c r="CR853" s="76"/>
      <c r="CS853" s="76"/>
      <c r="CT853" s="76"/>
      <c r="CU853" s="76"/>
      <c r="CV853" s="76"/>
      <c r="CW853" s="76"/>
      <c r="CX853" s="76"/>
      <c r="CY853" s="76"/>
      <c r="CZ853" s="76"/>
      <c r="DA853" s="76"/>
      <c r="DB853" s="76"/>
      <c r="DC853" s="76"/>
      <c r="DD853" s="76"/>
      <c r="DE853" s="76"/>
      <c r="DF853" s="76"/>
      <c r="DG853" s="76"/>
      <c r="DH853" s="76"/>
      <c r="DI853" s="76"/>
      <c r="DJ853" s="76"/>
      <c r="DK853" s="76"/>
      <c r="DL853" s="76"/>
      <c r="DM853" s="76"/>
      <c r="DN853" s="76"/>
      <c r="DO853" s="76"/>
      <c r="DP853" s="76"/>
      <c r="DQ853" s="76"/>
      <c r="DR853" s="76"/>
      <c r="DS853" s="76"/>
      <c r="DT853" s="76"/>
      <c r="DU853" s="76"/>
      <c r="DV853" s="76"/>
      <c r="DW853" s="76"/>
      <c r="DX853" s="76"/>
      <c r="DY853" s="76"/>
      <c r="DZ853" s="76"/>
      <c r="EA853" s="76"/>
      <c r="EB853" s="76"/>
      <c r="EC853" s="76"/>
      <c r="ED853" s="76"/>
      <c r="EE853" s="76"/>
      <c r="EF853" s="76"/>
      <c r="EG853" s="76"/>
      <c r="EH853" s="76"/>
      <c r="EI853" s="76"/>
      <c r="EJ853" s="76"/>
      <c r="EK853" s="76"/>
      <c r="EL853" s="76"/>
      <c r="EM853" s="76"/>
      <c r="EN853" s="76"/>
      <c r="EO853" s="76"/>
      <c r="EP853" s="76"/>
      <c r="EQ853" s="76"/>
      <c r="ER853" s="76"/>
      <c r="ES853" s="76"/>
      <c r="ET853" s="76"/>
      <c r="EU853" s="76"/>
      <c r="EV853" s="76"/>
      <c r="EW853" s="76"/>
      <c r="EX853" s="76"/>
      <c r="EY853" s="76"/>
      <c r="EZ853" s="76"/>
      <c r="FA853" s="76"/>
      <c r="FB853" s="76"/>
      <c r="FC853" s="76"/>
      <c r="FD853" s="76"/>
      <c r="FE853" s="76"/>
      <c r="FF853" s="76"/>
      <c r="FG853" s="76"/>
      <c r="FH853" s="76"/>
      <c r="FI853" s="76"/>
      <c r="FJ853" s="76"/>
      <c r="FK853" s="76"/>
      <c r="FL853" s="76"/>
      <c r="FM853" s="76"/>
      <c r="FN853" s="76"/>
      <c r="FO853" s="76"/>
      <c r="FP853" s="76"/>
      <c r="FQ853" s="76"/>
      <c r="FR853" s="76"/>
      <c r="FS853" s="76"/>
      <c r="FT853" s="76"/>
      <c r="FU853" s="76"/>
      <c r="FV853" s="76"/>
      <c r="FW853" s="76"/>
      <c r="FX853" s="76"/>
      <c r="FY853" s="76"/>
      <c r="FZ853" s="76"/>
      <c r="GA853" s="76"/>
      <c r="GB853" s="76"/>
      <c r="GC853" s="76"/>
      <c r="GD853" s="76"/>
      <c r="GE853" s="76"/>
      <c r="GF853" s="76"/>
      <c r="GG853" s="76"/>
      <c r="GH853" s="76"/>
      <c r="GI853" s="76"/>
      <c r="GJ853" s="76"/>
      <c r="GK853" s="76"/>
      <c r="GL853" s="76"/>
      <c r="GM853" s="76"/>
      <c r="GN853" s="76"/>
      <c r="GO853" s="76"/>
      <c r="GP853" s="76"/>
      <c r="GQ853" s="76"/>
      <c r="GR853" s="76"/>
      <c r="GS853" s="76"/>
      <c r="GT853" s="76"/>
      <c r="GU853" s="76"/>
      <c r="GV853" s="76"/>
      <c r="GW853" s="76"/>
      <c r="GX853" s="76"/>
      <c r="GY853" s="76"/>
      <c r="GZ853" s="76"/>
      <c r="HA853" s="76"/>
      <c r="HB853" s="76"/>
      <c r="HC853" s="76"/>
      <c r="HD853" s="76"/>
      <c r="HE853" s="76"/>
      <c r="HF853" s="76"/>
      <c r="HG853" s="76"/>
      <c r="HH853" s="76"/>
      <c r="HI853" s="76"/>
      <c r="HJ853" s="76"/>
      <c r="HK853" s="76"/>
      <c r="HL853" s="76"/>
      <c r="HM853" s="76"/>
      <c r="HN853" s="76"/>
      <c r="HO853" s="76"/>
      <c r="HP853" s="76"/>
      <c r="HQ853" s="76"/>
      <c r="HR853" s="76"/>
      <c r="HS853" s="76"/>
      <c r="HT853" s="76"/>
      <c r="HU853" s="76"/>
      <c r="HV853" s="76"/>
      <c r="HW853" s="76"/>
      <c r="HX853" s="76"/>
      <c r="HY853" s="76"/>
      <c r="HZ853" s="76"/>
      <c r="IA853" s="76"/>
      <c r="IB853" s="76"/>
      <c r="IC853" s="76"/>
      <c r="ID853" s="76"/>
      <c r="IE853" s="76"/>
      <c r="IF853" s="76"/>
      <c r="IG853" s="76"/>
      <c r="IH853" s="76"/>
      <c r="II853" s="76"/>
      <c r="IJ853" s="76"/>
      <c r="IK853" s="76"/>
    </row>
    <row r="854" spans="1:245" s="125" customForma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c r="AH854" s="19"/>
      <c r="AI854" s="19"/>
      <c r="AJ854" s="19"/>
      <c r="AK854" s="19"/>
      <c r="AL854" s="19"/>
      <c r="AM854" s="19"/>
      <c r="AN854" s="19"/>
      <c r="AO854" s="19"/>
      <c r="AP854" s="19"/>
      <c r="AQ854" s="19"/>
      <c r="AR854" s="19"/>
      <c r="AS854" s="19"/>
      <c r="AT854" s="19"/>
      <c r="AU854" s="19"/>
      <c r="AV854" s="19"/>
      <c r="AW854" s="19"/>
      <c r="AX854" s="19"/>
      <c r="AY854" s="19"/>
      <c r="AZ854" s="19"/>
      <c r="BA854" s="19"/>
      <c r="BB854" s="19"/>
      <c r="BC854" s="19"/>
      <c r="BV854" s="76"/>
      <c r="BW854" s="76"/>
      <c r="BX854" s="76"/>
      <c r="BY854" s="76"/>
      <c r="BZ854" s="76"/>
      <c r="CA854" s="76"/>
      <c r="CB854" s="76"/>
      <c r="CC854" s="76"/>
      <c r="CD854" s="76"/>
      <c r="CE854" s="76"/>
      <c r="CF854" s="76"/>
      <c r="CG854" s="76"/>
      <c r="CH854" s="76"/>
      <c r="CI854" s="76"/>
      <c r="CJ854" s="76"/>
      <c r="CK854" s="76"/>
      <c r="CL854" s="76"/>
      <c r="CM854" s="76"/>
      <c r="CN854" s="76"/>
      <c r="CO854" s="76"/>
      <c r="CP854" s="76"/>
      <c r="CQ854" s="76"/>
      <c r="CR854" s="76"/>
      <c r="CS854" s="76"/>
      <c r="CT854" s="76"/>
      <c r="CU854" s="76"/>
      <c r="CV854" s="76"/>
      <c r="CW854" s="76"/>
      <c r="CX854" s="76"/>
      <c r="CY854" s="76"/>
      <c r="CZ854" s="76"/>
      <c r="DA854" s="76"/>
      <c r="DB854" s="76"/>
      <c r="DC854" s="76"/>
      <c r="DD854" s="76"/>
      <c r="DE854" s="76"/>
      <c r="DF854" s="76"/>
      <c r="DG854" s="76"/>
      <c r="DH854" s="76"/>
      <c r="DI854" s="76"/>
      <c r="DJ854" s="76"/>
      <c r="DK854" s="76"/>
      <c r="DL854" s="76"/>
      <c r="DM854" s="76"/>
      <c r="DN854" s="76"/>
      <c r="DO854" s="76"/>
      <c r="DP854" s="76"/>
      <c r="DQ854" s="76"/>
      <c r="DR854" s="76"/>
      <c r="DS854" s="76"/>
      <c r="DT854" s="76"/>
      <c r="DU854" s="76"/>
      <c r="DV854" s="76"/>
      <c r="DW854" s="76"/>
      <c r="DX854" s="76"/>
      <c r="DY854" s="76"/>
      <c r="DZ854" s="76"/>
      <c r="EA854" s="76"/>
      <c r="EB854" s="76"/>
      <c r="EC854" s="76"/>
      <c r="ED854" s="76"/>
      <c r="EE854" s="76"/>
      <c r="EF854" s="76"/>
      <c r="EG854" s="76"/>
      <c r="EH854" s="76"/>
      <c r="EI854" s="76"/>
      <c r="EJ854" s="76"/>
      <c r="EK854" s="76"/>
      <c r="EL854" s="76"/>
      <c r="EM854" s="76"/>
      <c r="EN854" s="76"/>
      <c r="EO854" s="76"/>
      <c r="EP854" s="76"/>
      <c r="EQ854" s="76"/>
      <c r="ER854" s="76"/>
      <c r="ES854" s="76"/>
      <c r="ET854" s="76"/>
      <c r="EU854" s="76"/>
      <c r="EV854" s="76"/>
      <c r="EW854" s="76"/>
      <c r="EX854" s="76"/>
      <c r="EY854" s="76"/>
      <c r="EZ854" s="76"/>
      <c r="FA854" s="76"/>
      <c r="FB854" s="76"/>
      <c r="FC854" s="76"/>
      <c r="FD854" s="76"/>
      <c r="FE854" s="76"/>
      <c r="FF854" s="76"/>
      <c r="FG854" s="76"/>
      <c r="FH854" s="76"/>
      <c r="FI854" s="76"/>
      <c r="FJ854" s="76"/>
      <c r="FK854" s="76"/>
      <c r="FL854" s="76"/>
      <c r="FM854" s="76"/>
      <c r="FN854" s="76"/>
      <c r="FO854" s="76"/>
      <c r="FP854" s="76"/>
      <c r="FQ854" s="76"/>
      <c r="FR854" s="76"/>
      <c r="FS854" s="76"/>
      <c r="FT854" s="76"/>
      <c r="FU854" s="76"/>
      <c r="FV854" s="76"/>
      <c r="FW854" s="76"/>
      <c r="FX854" s="76"/>
      <c r="FY854" s="76"/>
      <c r="FZ854" s="76"/>
      <c r="GA854" s="76"/>
      <c r="GB854" s="76"/>
      <c r="GC854" s="76"/>
      <c r="GD854" s="76"/>
      <c r="GE854" s="76"/>
      <c r="GF854" s="76"/>
      <c r="GG854" s="76"/>
      <c r="GH854" s="76"/>
      <c r="GI854" s="76"/>
      <c r="GJ854" s="76"/>
      <c r="GK854" s="76"/>
      <c r="GL854" s="76"/>
      <c r="GM854" s="76"/>
      <c r="GN854" s="76"/>
      <c r="GO854" s="76"/>
      <c r="GP854" s="76"/>
      <c r="GQ854" s="76"/>
      <c r="GR854" s="76"/>
      <c r="GS854" s="76"/>
      <c r="GT854" s="76"/>
      <c r="GU854" s="76"/>
      <c r="GV854" s="76"/>
      <c r="GW854" s="76"/>
      <c r="GX854" s="76"/>
      <c r="GY854" s="76"/>
      <c r="GZ854" s="76"/>
      <c r="HA854" s="76"/>
      <c r="HB854" s="76"/>
      <c r="HC854" s="76"/>
      <c r="HD854" s="76"/>
      <c r="HE854" s="76"/>
      <c r="HF854" s="76"/>
      <c r="HG854" s="76"/>
      <c r="HH854" s="76"/>
      <c r="HI854" s="76"/>
      <c r="HJ854" s="76"/>
      <c r="HK854" s="76"/>
      <c r="HL854" s="76"/>
      <c r="HM854" s="76"/>
      <c r="HN854" s="76"/>
      <c r="HO854" s="76"/>
      <c r="HP854" s="76"/>
      <c r="HQ854" s="76"/>
      <c r="HR854" s="76"/>
      <c r="HS854" s="76"/>
      <c r="HT854" s="76"/>
      <c r="HU854" s="76"/>
      <c r="HV854" s="76"/>
      <c r="HW854" s="76"/>
      <c r="HX854" s="76"/>
      <c r="HY854" s="76"/>
      <c r="HZ854" s="76"/>
      <c r="IA854" s="76"/>
      <c r="IB854" s="76"/>
      <c r="IC854" s="76"/>
      <c r="ID854" s="76"/>
      <c r="IE854" s="76"/>
      <c r="IF854" s="76"/>
      <c r="IG854" s="76"/>
      <c r="IH854" s="76"/>
      <c r="II854" s="76"/>
      <c r="IJ854" s="76"/>
      <c r="IK854" s="76"/>
    </row>
    <row r="855" spans="1:245" s="125" customFormat="1" ht="20.2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92" t="str">
        <f>J1</f>
        <v>North Sea cod International reading 2012, AGE</v>
      </c>
      <c r="AD855" s="118"/>
      <c r="AE855" s="118"/>
      <c r="AF855" s="118"/>
      <c r="AG855" s="118"/>
      <c r="AH855" s="118"/>
      <c r="AI855" s="118"/>
      <c r="AJ855" s="118"/>
      <c r="AK855" s="118"/>
      <c r="AL855" s="118"/>
      <c r="AM855" s="118"/>
      <c r="AN855" s="118"/>
      <c r="AO855" s="118"/>
      <c r="AP855" s="118"/>
      <c r="AQ855" s="118"/>
      <c r="AR855" s="118"/>
      <c r="AS855" s="19"/>
      <c r="AT855" s="19"/>
      <c r="AU855" s="19"/>
      <c r="AV855" s="19"/>
      <c r="AW855" s="19"/>
      <c r="AX855" s="19"/>
      <c r="AY855" s="19"/>
      <c r="AZ855" s="19"/>
      <c r="BA855" s="19"/>
      <c r="BB855" s="19"/>
      <c r="BC855" s="19"/>
      <c r="BV855" s="76"/>
      <c r="BW855" s="76"/>
      <c r="BX855" s="76"/>
      <c r="BY855" s="76"/>
      <c r="BZ855" s="76"/>
      <c r="CA855" s="76"/>
      <c r="CB855" s="76"/>
      <c r="CC855" s="76"/>
      <c r="CD855" s="76"/>
      <c r="CE855" s="76"/>
      <c r="CF855" s="76"/>
      <c r="CG855" s="76"/>
      <c r="CH855" s="76"/>
      <c r="CI855" s="76"/>
      <c r="CJ855" s="76"/>
      <c r="CK855" s="76"/>
      <c r="CL855" s="76"/>
      <c r="CM855" s="76"/>
      <c r="CN855" s="76"/>
      <c r="CO855" s="76"/>
      <c r="CP855" s="76"/>
      <c r="CQ855" s="76"/>
      <c r="CR855" s="76"/>
      <c r="CS855" s="76"/>
      <c r="CT855" s="76"/>
      <c r="CU855" s="76"/>
      <c r="CV855" s="76"/>
      <c r="CW855" s="76"/>
      <c r="CX855" s="76"/>
      <c r="CY855" s="76"/>
      <c r="CZ855" s="76"/>
      <c r="DA855" s="76"/>
      <c r="DB855" s="76"/>
      <c r="DC855" s="76"/>
      <c r="DD855" s="76"/>
      <c r="DE855" s="76"/>
      <c r="DF855" s="76"/>
      <c r="DG855" s="76"/>
      <c r="DH855" s="76"/>
      <c r="DI855" s="76"/>
      <c r="DJ855" s="76"/>
      <c r="DK855" s="76"/>
      <c r="DL855" s="76"/>
      <c r="DM855" s="76"/>
      <c r="DN855" s="76"/>
      <c r="DO855" s="76"/>
      <c r="DP855" s="76"/>
      <c r="DQ855" s="76"/>
      <c r="DR855" s="76"/>
      <c r="DS855" s="76"/>
      <c r="DT855" s="76"/>
      <c r="DU855" s="76"/>
      <c r="DV855" s="76"/>
      <c r="DW855" s="76"/>
      <c r="DX855" s="76"/>
      <c r="DY855" s="76"/>
      <c r="DZ855" s="76"/>
      <c r="EA855" s="76"/>
      <c r="EB855" s="76"/>
      <c r="EC855" s="76"/>
      <c r="ED855" s="76"/>
      <c r="EE855" s="76"/>
      <c r="EF855" s="76"/>
      <c r="EG855" s="76"/>
      <c r="EH855" s="76"/>
      <c r="EI855" s="76"/>
      <c r="EJ855" s="76"/>
      <c r="EK855" s="76"/>
      <c r="EL855" s="76"/>
      <c r="EM855" s="76"/>
      <c r="EN855" s="76"/>
      <c r="EO855" s="76"/>
      <c r="EP855" s="76"/>
      <c r="EQ855" s="76"/>
      <c r="ER855" s="76"/>
      <c r="ES855" s="76"/>
      <c r="ET855" s="76"/>
      <c r="EU855" s="76"/>
      <c r="EV855" s="76"/>
      <c r="EW855" s="76"/>
      <c r="EX855" s="76"/>
      <c r="EY855" s="76"/>
      <c r="EZ855" s="76"/>
      <c r="FA855" s="76"/>
      <c r="FB855" s="76"/>
      <c r="FC855" s="76"/>
      <c r="FD855" s="76"/>
      <c r="FE855" s="76"/>
      <c r="FF855" s="76"/>
      <c r="FG855" s="76"/>
      <c r="FH855" s="76"/>
      <c r="FI855" s="76"/>
      <c r="FJ855" s="76"/>
      <c r="FK855" s="76"/>
      <c r="FL855" s="76"/>
      <c r="FM855" s="76"/>
      <c r="FN855" s="76"/>
      <c r="FO855" s="76"/>
      <c r="FP855" s="76"/>
      <c r="FQ855" s="76"/>
      <c r="FR855" s="76"/>
      <c r="FS855" s="76"/>
      <c r="FT855" s="76"/>
      <c r="FU855" s="76"/>
      <c r="FV855" s="76"/>
      <c r="FW855" s="76"/>
      <c r="FX855" s="76"/>
      <c r="FY855" s="76"/>
      <c r="FZ855" s="76"/>
      <c r="GA855" s="76"/>
      <c r="GB855" s="76"/>
      <c r="GC855" s="76"/>
      <c r="GD855" s="76"/>
      <c r="GE855" s="76"/>
      <c r="GF855" s="76"/>
      <c r="GG855" s="76"/>
      <c r="GH855" s="76"/>
      <c r="GI855" s="76"/>
      <c r="GJ855" s="76"/>
      <c r="GK855" s="76"/>
      <c r="GL855" s="76"/>
      <c r="GM855" s="76"/>
      <c r="GN855" s="76"/>
      <c r="GO855" s="76"/>
      <c r="GP855" s="76"/>
      <c r="GQ855" s="76"/>
      <c r="GR855" s="76"/>
      <c r="GS855" s="76"/>
      <c r="GT855" s="76"/>
      <c r="GU855" s="76"/>
      <c r="GV855" s="76"/>
      <c r="GW855" s="76"/>
      <c r="GX855" s="76"/>
      <c r="GY855" s="76"/>
      <c r="GZ855" s="76"/>
      <c r="HA855" s="76"/>
      <c r="HB855" s="76"/>
      <c r="HC855" s="76"/>
      <c r="HD855" s="76"/>
      <c r="HE855" s="76"/>
      <c r="HF855" s="76"/>
      <c r="HG855" s="76"/>
      <c r="HH855" s="76"/>
      <c r="HI855" s="76"/>
      <c r="HJ855" s="76"/>
      <c r="HK855" s="76"/>
      <c r="HL855" s="76"/>
      <c r="HM855" s="76"/>
      <c r="HN855" s="76"/>
      <c r="HO855" s="76"/>
      <c r="HP855" s="76"/>
      <c r="HQ855" s="76"/>
      <c r="HR855" s="76"/>
      <c r="HS855" s="76"/>
      <c r="HT855" s="76"/>
      <c r="HU855" s="76"/>
      <c r="HV855" s="76"/>
      <c r="HW855" s="76"/>
      <c r="HX855" s="76"/>
      <c r="HY855" s="76"/>
      <c r="HZ855" s="76"/>
      <c r="IA855" s="76"/>
      <c r="IB855" s="76"/>
      <c r="IC855" s="76"/>
      <c r="ID855" s="76"/>
      <c r="IE855" s="76"/>
      <c r="IF855" s="76"/>
      <c r="IG855" s="76"/>
      <c r="IH855" s="76"/>
      <c r="II855" s="76"/>
      <c r="IJ855" s="76"/>
      <c r="IK855" s="76"/>
    </row>
    <row r="856" spans="1:245">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S856" s="19"/>
      <c r="AT856" s="19"/>
      <c r="AU856" s="19"/>
      <c r="AV856" s="19"/>
      <c r="AW856" s="19"/>
      <c r="AX856" s="19"/>
      <c r="AY856" s="19"/>
      <c r="AZ856" s="19"/>
      <c r="BA856" s="19"/>
      <c r="BB856" s="19"/>
      <c r="BC856" s="19"/>
    </row>
    <row r="857" spans="1:245">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S857" s="19"/>
      <c r="AT857" s="19"/>
      <c r="AU857" s="19"/>
      <c r="AV857" s="19"/>
      <c r="AW857" s="19"/>
      <c r="AX857" s="19"/>
      <c r="AY857" s="19"/>
      <c r="AZ857" s="19"/>
      <c r="BA857" s="19"/>
      <c r="BB857" s="19"/>
      <c r="BC857" s="19"/>
    </row>
    <row r="858" spans="1:245">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S858" s="19"/>
      <c r="AT858" s="19"/>
      <c r="AU858" s="19"/>
      <c r="AV858" s="19"/>
      <c r="AW858" s="19"/>
      <c r="AX858" s="19"/>
      <c r="AY858" s="19"/>
      <c r="AZ858" s="19"/>
      <c r="BA858" s="19"/>
      <c r="BB858" s="19"/>
      <c r="BC858" s="19"/>
    </row>
    <row r="859" spans="1:245">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S859" s="19"/>
      <c r="AT859" s="19"/>
      <c r="AU859" s="19"/>
      <c r="AV859" s="19"/>
      <c r="AW859" s="19"/>
      <c r="AX859" s="19"/>
      <c r="AY859" s="19"/>
      <c r="AZ859" s="19"/>
      <c r="BA859" s="19"/>
      <c r="BB859" s="19"/>
      <c r="BC859" s="19"/>
    </row>
    <row r="860" spans="1:245">
      <c r="A860" s="214"/>
      <c r="B860" s="214"/>
      <c r="C860" s="214"/>
      <c r="D860" s="214"/>
      <c r="E860" s="332"/>
      <c r="F860" s="332"/>
      <c r="G860" s="214"/>
      <c r="H860" s="333"/>
      <c r="I860" s="333"/>
      <c r="J860" s="214"/>
      <c r="K860" s="214"/>
      <c r="L860" s="214"/>
      <c r="M860" s="214"/>
      <c r="N860" s="214"/>
      <c r="O860" s="214"/>
      <c r="P860" s="214"/>
      <c r="Q860" s="214"/>
      <c r="R860" s="248"/>
      <c r="S860" s="248"/>
      <c r="T860" s="248"/>
      <c r="U860" s="248"/>
      <c r="V860" s="248"/>
      <c r="W860" s="248"/>
      <c r="X860" s="248"/>
      <c r="Y860" s="248"/>
      <c r="Z860" s="248"/>
      <c r="AA860" s="19"/>
      <c r="AB860" s="19"/>
      <c r="AS860" s="19"/>
      <c r="AT860" s="19"/>
      <c r="AU860" s="19"/>
      <c r="AV860" s="19"/>
      <c r="AW860" s="19"/>
      <c r="AX860" s="19"/>
      <c r="AY860" s="19"/>
      <c r="AZ860" s="19"/>
      <c r="BA860" s="19"/>
      <c r="BB860" s="19"/>
      <c r="BC860" s="19"/>
    </row>
    <row r="861" spans="1:245" s="174" customFormat="1" ht="18">
      <c r="A861" s="335" t="s">
        <v>112</v>
      </c>
      <c r="B861" s="336"/>
      <c r="C861" s="337"/>
      <c r="D861" s="336" t="s">
        <v>70</v>
      </c>
      <c r="E861" s="338"/>
      <c r="F861" s="336" t="s">
        <v>70</v>
      </c>
      <c r="G861" s="337"/>
      <c r="H861" s="336" t="s">
        <v>70</v>
      </c>
      <c r="I861" s="336"/>
      <c r="J861" s="337"/>
      <c r="K861" s="336" t="s">
        <v>70</v>
      </c>
      <c r="L861" s="337"/>
      <c r="M861" s="336" t="s">
        <v>70</v>
      </c>
      <c r="N861" s="337"/>
      <c r="O861" s="337"/>
      <c r="P861" s="337"/>
      <c r="Q861" s="337"/>
      <c r="R861" s="339"/>
      <c r="S861" s="336" t="s">
        <v>70</v>
      </c>
      <c r="T861" s="339"/>
      <c r="U861" s="336" t="s">
        <v>70</v>
      </c>
      <c r="V861" s="339"/>
      <c r="W861" s="336" t="s">
        <v>70</v>
      </c>
      <c r="X861" s="339"/>
      <c r="Y861" s="339"/>
      <c r="Z861" s="336" t="s">
        <v>70</v>
      </c>
      <c r="AA861" s="19"/>
      <c r="AB861" s="19"/>
      <c r="AC861" s="76"/>
      <c r="AD861" s="76"/>
      <c r="AE861" s="76"/>
      <c r="AF861" s="76"/>
      <c r="AG861" s="76"/>
      <c r="AH861" s="76"/>
      <c r="AI861" s="76"/>
      <c r="AJ861" s="76"/>
      <c r="AK861" s="76"/>
      <c r="AL861" s="76"/>
      <c r="AM861" s="76"/>
      <c r="AN861" s="76"/>
      <c r="AO861" s="76"/>
      <c r="AP861" s="76"/>
      <c r="AQ861" s="76"/>
      <c r="AR861" s="76"/>
      <c r="AS861" s="19"/>
      <c r="AT861" s="19"/>
      <c r="AU861" s="19"/>
      <c r="AV861" s="19"/>
      <c r="AW861" s="19"/>
      <c r="AX861" s="19"/>
      <c r="AY861" s="98"/>
      <c r="AZ861" s="98"/>
      <c r="BA861" s="98"/>
      <c r="BB861" s="98"/>
      <c r="BC861" s="98"/>
      <c r="BD861" s="173"/>
      <c r="BE861" s="173"/>
      <c r="BF861" s="173"/>
      <c r="BG861" s="173"/>
      <c r="BH861" s="173"/>
      <c r="BI861" s="173"/>
      <c r="BJ861" s="173"/>
      <c r="BK861" s="173"/>
      <c r="BL861" s="173"/>
      <c r="BM861" s="173"/>
      <c r="BN861" s="173"/>
      <c r="BO861" s="173"/>
      <c r="BP861" s="173"/>
      <c r="BQ861" s="173"/>
      <c r="BR861" s="173"/>
      <c r="BS861" s="173"/>
      <c r="BT861" s="173"/>
      <c r="BU861" s="173"/>
    </row>
    <row r="862" spans="1:245">
      <c r="A862" s="214"/>
      <c r="B862" s="214"/>
      <c r="C862" s="214"/>
      <c r="D862" s="214"/>
      <c r="E862" s="332"/>
      <c r="F862" s="332"/>
      <c r="G862" s="214"/>
      <c r="H862" s="333"/>
      <c r="I862" s="333"/>
      <c r="J862" s="214"/>
      <c r="K862" s="214"/>
      <c r="L862" s="214"/>
      <c r="M862" s="214"/>
      <c r="N862" s="214"/>
      <c r="O862" s="214"/>
      <c r="P862" s="214"/>
      <c r="Q862" s="214"/>
      <c r="R862" s="214"/>
      <c r="S862" s="214"/>
      <c r="T862" s="214"/>
      <c r="U862" s="214"/>
      <c r="V862" s="214"/>
      <c r="W862" s="214"/>
      <c r="X862" s="214"/>
      <c r="Y862" s="214"/>
      <c r="Z862" s="214"/>
      <c r="AA862" s="19"/>
      <c r="AB862" s="19"/>
      <c r="AS862" s="19"/>
      <c r="AT862" s="19"/>
      <c r="AU862" s="19"/>
      <c r="AV862" s="19"/>
      <c r="AW862" s="19"/>
      <c r="AX862" s="19"/>
      <c r="AY862" s="19"/>
      <c r="AZ862" s="19"/>
      <c r="BA862" s="19"/>
      <c r="BB862" s="19"/>
      <c r="BC862" s="19"/>
    </row>
    <row r="863" spans="1:245">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S863" s="19"/>
      <c r="AT863" s="19"/>
      <c r="AU863" s="19"/>
      <c r="AV863" s="19"/>
      <c r="AW863" s="19"/>
      <c r="AX863" s="19"/>
      <c r="AY863" s="19"/>
      <c r="AZ863" s="19"/>
      <c r="BA863" s="19"/>
      <c r="BB863" s="19"/>
      <c r="BC863" s="19"/>
    </row>
    <row r="864" spans="1:245">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S864" s="19"/>
      <c r="AT864" s="19"/>
      <c r="AU864" s="19"/>
      <c r="AV864" s="19"/>
      <c r="AW864" s="19"/>
      <c r="AX864" s="19"/>
      <c r="AY864" s="19"/>
      <c r="AZ864" s="19"/>
      <c r="BA864" s="19"/>
      <c r="BB864" s="19"/>
      <c r="BC864" s="19"/>
    </row>
    <row r="865" spans="1:24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S865" s="19"/>
      <c r="AT865" s="19"/>
      <c r="AU865" s="19"/>
      <c r="AV865" s="19"/>
      <c r="AW865" s="19"/>
      <c r="AX865" s="19"/>
      <c r="AY865" s="19"/>
      <c r="AZ865" s="19"/>
      <c r="BA865" s="19"/>
      <c r="BB865" s="19"/>
      <c r="BC865" s="19"/>
    </row>
    <row r="866" spans="1:245">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S866" s="19"/>
      <c r="AT866" s="19"/>
      <c r="AU866" s="19"/>
      <c r="AV866" s="19"/>
      <c r="AW866" s="19"/>
      <c r="AX866" s="19"/>
      <c r="AY866" s="19"/>
      <c r="AZ866" s="19"/>
      <c r="BA866" s="19"/>
      <c r="BB866" s="19"/>
      <c r="BC866" s="19"/>
    </row>
    <row r="867" spans="1:245">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S867" s="19"/>
      <c r="AT867" s="19"/>
      <c r="AU867" s="19"/>
      <c r="AV867" s="19"/>
      <c r="AW867" s="19"/>
      <c r="AX867" s="19"/>
      <c r="AY867" s="19"/>
      <c r="AZ867" s="19"/>
      <c r="BA867" s="19"/>
      <c r="BB867" s="19"/>
      <c r="BC867" s="19"/>
    </row>
    <row r="868" spans="1:245">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S868" s="19"/>
      <c r="AT868" s="19"/>
      <c r="AU868" s="19"/>
      <c r="AV868" s="19"/>
      <c r="AW868" s="19"/>
      <c r="AX868" s="19"/>
      <c r="AY868" s="19"/>
      <c r="AZ868" s="19"/>
      <c r="BA868" s="19"/>
      <c r="BB868" s="19"/>
      <c r="BC868" s="19"/>
    </row>
    <row r="869" spans="1:245">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S869" s="19"/>
      <c r="AT869" s="19"/>
      <c r="AU869" s="19"/>
      <c r="AV869" s="19"/>
      <c r="AW869" s="19"/>
      <c r="AX869" s="19"/>
      <c r="AY869" s="19"/>
      <c r="AZ869" s="19"/>
      <c r="BA869" s="19"/>
      <c r="BB869" s="19"/>
      <c r="BC869" s="19"/>
    </row>
    <row r="870" spans="1:245">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S870" s="19"/>
      <c r="AT870" s="19"/>
      <c r="AU870" s="19"/>
      <c r="AV870" s="19"/>
      <c r="AW870" s="19"/>
      <c r="AX870" s="19"/>
      <c r="AY870" s="19"/>
      <c r="AZ870" s="19"/>
      <c r="BA870" s="19"/>
      <c r="BB870" s="19"/>
      <c r="BC870" s="19"/>
    </row>
    <row r="871" spans="1:245">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S871" s="19"/>
      <c r="AT871" s="19"/>
      <c r="AU871" s="19"/>
      <c r="AV871" s="19"/>
      <c r="AW871" s="19"/>
      <c r="AX871" s="19"/>
      <c r="AY871" s="19"/>
      <c r="AZ871" s="19"/>
      <c r="BA871" s="19"/>
      <c r="BB871" s="19"/>
      <c r="BC871" s="19"/>
    </row>
    <row r="872" spans="1:245" s="125" customForma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76"/>
      <c r="AD872" s="76"/>
      <c r="AE872" s="76"/>
      <c r="AF872" s="76"/>
      <c r="AG872" s="76"/>
      <c r="AH872" s="76"/>
      <c r="AI872" s="76"/>
      <c r="AJ872" s="76"/>
      <c r="AK872" s="76"/>
      <c r="AL872" s="76"/>
      <c r="AM872" s="76"/>
      <c r="AN872" s="76"/>
      <c r="AO872" s="76"/>
      <c r="AP872" s="76"/>
      <c r="AQ872" s="76"/>
      <c r="AR872" s="76"/>
      <c r="AS872" s="19"/>
      <c r="AT872" s="19"/>
      <c r="AU872" s="19"/>
      <c r="AV872" s="19"/>
      <c r="AW872" s="19"/>
      <c r="AX872" s="19"/>
      <c r="AY872" s="19"/>
      <c r="AZ872" s="19"/>
      <c r="BA872" s="19"/>
      <c r="BB872" s="19"/>
      <c r="BC872" s="19"/>
      <c r="BV872" s="76"/>
      <c r="BW872" s="76"/>
      <c r="BX872" s="76"/>
      <c r="BY872" s="76"/>
      <c r="BZ872" s="76"/>
      <c r="CA872" s="76"/>
      <c r="CB872" s="76"/>
      <c r="CC872" s="76"/>
      <c r="CD872" s="76"/>
      <c r="CE872" s="76"/>
      <c r="CF872" s="76"/>
      <c r="CG872" s="76"/>
      <c r="CH872" s="76"/>
      <c r="CI872" s="76"/>
      <c r="CJ872" s="76"/>
      <c r="CK872" s="76"/>
      <c r="CL872" s="76"/>
      <c r="CM872" s="76"/>
      <c r="CN872" s="76"/>
      <c r="CO872" s="76"/>
      <c r="CP872" s="76"/>
      <c r="CQ872" s="76"/>
      <c r="CR872" s="76"/>
      <c r="CS872" s="76"/>
      <c r="CT872" s="76"/>
      <c r="CU872" s="76"/>
      <c r="CV872" s="76"/>
      <c r="CW872" s="76"/>
      <c r="CX872" s="76"/>
      <c r="CY872" s="76"/>
      <c r="CZ872" s="76"/>
      <c r="DA872" s="76"/>
      <c r="DB872" s="76"/>
      <c r="DC872" s="76"/>
      <c r="DD872" s="76"/>
      <c r="DE872" s="76"/>
      <c r="DF872" s="76"/>
      <c r="DG872" s="76"/>
      <c r="DH872" s="76"/>
      <c r="DI872" s="76"/>
      <c r="DJ872" s="76"/>
      <c r="DK872" s="76"/>
      <c r="DL872" s="76"/>
      <c r="DM872" s="76"/>
      <c r="DN872" s="76"/>
      <c r="DO872" s="76"/>
      <c r="DP872" s="76"/>
      <c r="DQ872" s="76"/>
      <c r="DR872" s="76"/>
      <c r="DS872" s="76"/>
      <c r="DT872" s="76"/>
      <c r="DU872" s="76"/>
      <c r="DV872" s="76"/>
      <c r="DW872" s="76"/>
      <c r="DX872" s="76"/>
      <c r="DY872" s="76"/>
      <c r="DZ872" s="76"/>
      <c r="EA872" s="76"/>
      <c r="EB872" s="76"/>
      <c r="EC872" s="76"/>
      <c r="ED872" s="76"/>
      <c r="EE872" s="76"/>
      <c r="EF872" s="76"/>
      <c r="EG872" s="76"/>
      <c r="EH872" s="76"/>
      <c r="EI872" s="76"/>
      <c r="EJ872" s="76"/>
      <c r="EK872" s="76"/>
      <c r="EL872" s="76"/>
      <c r="EM872" s="76"/>
      <c r="EN872" s="76"/>
      <c r="EO872" s="76"/>
      <c r="EP872" s="76"/>
      <c r="EQ872" s="76"/>
      <c r="ER872" s="76"/>
      <c r="ES872" s="76"/>
      <c r="ET872" s="76"/>
      <c r="EU872" s="76"/>
      <c r="EV872" s="76"/>
      <c r="EW872" s="76"/>
      <c r="EX872" s="76"/>
      <c r="EY872" s="76"/>
      <c r="EZ872" s="76"/>
      <c r="FA872" s="76"/>
      <c r="FB872" s="76"/>
      <c r="FC872" s="76"/>
      <c r="FD872" s="76"/>
      <c r="FE872" s="76"/>
      <c r="FF872" s="76"/>
      <c r="FG872" s="76"/>
      <c r="FH872" s="76"/>
      <c r="FI872" s="76"/>
      <c r="FJ872" s="76"/>
      <c r="FK872" s="76"/>
      <c r="FL872" s="76"/>
      <c r="FM872" s="76"/>
      <c r="FN872" s="76"/>
      <c r="FO872" s="76"/>
      <c r="FP872" s="76"/>
      <c r="FQ872" s="76"/>
      <c r="FR872" s="76"/>
      <c r="FS872" s="76"/>
      <c r="FT872" s="76"/>
      <c r="FU872" s="76"/>
      <c r="FV872" s="76"/>
      <c r="FW872" s="76"/>
      <c r="FX872" s="76"/>
      <c r="FY872" s="76"/>
      <c r="FZ872" s="76"/>
      <c r="GA872" s="76"/>
      <c r="GB872" s="76"/>
      <c r="GC872" s="76"/>
      <c r="GD872" s="76"/>
      <c r="GE872" s="76"/>
      <c r="GF872" s="76"/>
      <c r="GG872" s="76"/>
      <c r="GH872" s="76"/>
      <c r="GI872" s="76"/>
      <c r="GJ872" s="76"/>
      <c r="GK872" s="76"/>
      <c r="GL872" s="76"/>
      <c r="GM872" s="76"/>
      <c r="GN872" s="76"/>
      <c r="GO872" s="76"/>
      <c r="GP872" s="76"/>
      <c r="GQ872" s="76"/>
      <c r="GR872" s="76"/>
      <c r="GS872" s="76"/>
      <c r="GT872" s="76"/>
      <c r="GU872" s="76"/>
      <c r="GV872" s="76"/>
      <c r="GW872" s="76"/>
      <c r="GX872" s="76"/>
      <c r="GY872" s="76"/>
      <c r="GZ872" s="76"/>
      <c r="HA872" s="76"/>
      <c r="HB872" s="76"/>
      <c r="HC872" s="76"/>
      <c r="HD872" s="76"/>
      <c r="HE872" s="76"/>
      <c r="HF872" s="76"/>
      <c r="HG872" s="76"/>
      <c r="HH872" s="76"/>
      <c r="HI872" s="76"/>
      <c r="HJ872" s="76"/>
      <c r="HK872" s="76"/>
      <c r="HL872" s="76"/>
      <c r="HM872" s="76"/>
      <c r="HN872" s="76"/>
      <c r="HO872" s="76"/>
      <c r="HP872" s="76"/>
      <c r="HQ872" s="76"/>
      <c r="HR872" s="76"/>
      <c r="HS872" s="76"/>
      <c r="HT872" s="76"/>
      <c r="HU872" s="76"/>
      <c r="HV872" s="76"/>
      <c r="HW872" s="76"/>
      <c r="HX872" s="76"/>
      <c r="HY872" s="76"/>
      <c r="HZ872" s="76"/>
      <c r="IA872" s="76"/>
      <c r="IB872" s="76"/>
      <c r="IC872" s="76"/>
      <c r="ID872" s="76"/>
      <c r="IE872" s="76"/>
      <c r="IF872" s="76"/>
      <c r="IG872" s="76"/>
      <c r="IH872" s="76"/>
      <c r="II872" s="76"/>
      <c r="IJ872" s="76"/>
      <c r="IK872" s="76"/>
    </row>
    <row r="873" spans="1:245" s="125" customForma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76"/>
      <c r="AD873" s="76"/>
      <c r="AE873" s="76"/>
      <c r="AF873" s="76"/>
      <c r="AG873" s="76"/>
      <c r="AH873" s="76"/>
      <c r="AI873" s="76"/>
      <c r="AJ873" s="76"/>
      <c r="AK873" s="76"/>
      <c r="AL873" s="76"/>
      <c r="AM873" s="76"/>
      <c r="AN873" s="76"/>
      <c r="AO873" s="76"/>
      <c r="AP873" s="76"/>
      <c r="AQ873" s="76"/>
      <c r="AR873" s="76"/>
      <c r="AS873" s="19"/>
      <c r="AT873" s="19"/>
      <c r="AU873" s="19"/>
      <c r="AV873" s="19"/>
      <c r="AW873" s="19"/>
      <c r="AX873" s="19"/>
      <c r="AY873" s="19"/>
      <c r="AZ873" s="19"/>
      <c r="BA873" s="19"/>
      <c r="BB873" s="19"/>
      <c r="BC873" s="19"/>
      <c r="BV873" s="76"/>
      <c r="BW873" s="76"/>
      <c r="BX873" s="76"/>
      <c r="BY873" s="76"/>
      <c r="BZ873" s="76"/>
      <c r="CA873" s="76"/>
      <c r="CB873" s="76"/>
      <c r="CC873" s="76"/>
      <c r="CD873" s="76"/>
      <c r="CE873" s="76"/>
      <c r="CF873" s="76"/>
      <c r="CG873" s="76"/>
      <c r="CH873" s="76"/>
      <c r="CI873" s="76"/>
      <c r="CJ873" s="76"/>
      <c r="CK873" s="76"/>
      <c r="CL873" s="76"/>
      <c r="CM873" s="76"/>
      <c r="CN873" s="76"/>
      <c r="CO873" s="76"/>
      <c r="CP873" s="76"/>
      <c r="CQ873" s="76"/>
      <c r="CR873" s="76"/>
      <c r="CS873" s="76"/>
      <c r="CT873" s="76"/>
      <c r="CU873" s="76"/>
      <c r="CV873" s="76"/>
      <c r="CW873" s="76"/>
      <c r="CX873" s="76"/>
      <c r="CY873" s="76"/>
      <c r="CZ873" s="76"/>
      <c r="DA873" s="76"/>
      <c r="DB873" s="76"/>
      <c r="DC873" s="76"/>
      <c r="DD873" s="76"/>
      <c r="DE873" s="76"/>
      <c r="DF873" s="76"/>
      <c r="DG873" s="76"/>
      <c r="DH873" s="76"/>
      <c r="DI873" s="76"/>
      <c r="DJ873" s="76"/>
      <c r="DK873" s="76"/>
      <c r="DL873" s="76"/>
      <c r="DM873" s="76"/>
      <c r="DN873" s="76"/>
      <c r="DO873" s="76"/>
      <c r="DP873" s="76"/>
      <c r="DQ873" s="76"/>
      <c r="DR873" s="76"/>
      <c r="DS873" s="76"/>
      <c r="DT873" s="76"/>
      <c r="DU873" s="76"/>
      <c r="DV873" s="76"/>
      <c r="DW873" s="76"/>
      <c r="DX873" s="76"/>
      <c r="DY873" s="76"/>
      <c r="DZ873" s="76"/>
      <c r="EA873" s="76"/>
      <c r="EB873" s="76"/>
      <c r="EC873" s="76"/>
      <c r="ED873" s="76"/>
      <c r="EE873" s="76"/>
      <c r="EF873" s="76"/>
      <c r="EG873" s="76"/>
      <c r="EH873" s="76"/>
      <c r="EI873" s="76"/>
      <c r="EJ873" s="76"/>
      <c r="EK873" s="76"/>
      <c r="EL873" s="76"/>
      <c r="EM873" s="76"/>
      <c r="EN873" s="76"/>
      <c r="EO873" s="76"/>
      <c r="EP873" s="76"/>
      <c r="EQ873" s="76"/>
      <c r="ER873" s="76"/>
      <c r="ES873" s="76"/>
      <c r="ET873" s="76"/>
      <c r="EU873" s="76"/>
      <c r="EV873" s="76"/>
      <c r="EW873" s="76"/>
      <c r="EX873" s="76"/>
      <c r="EY873" s="76"/>
      <c r="EZ873" s="76"/>
      <c r="FA873" s="76"/>
      <c r="FB873" s="76"/>
      <c r="FC873" s="76"/>
      <c r="FD873" s="76"/>
      <c r="FE873" s="76"/>
      <c r="FF873" s="76"/>
      <c r="FG873" s="76"/>
      <c r="FH873" s="76"/>
      <c r="FI873" s="76"/>
      <c r="FJ873" s="76"/>
      <c r="FK873" s="76"/>
      <c r="FL873" s="76"/>
      <c r="FM873" s="76"/>
      <c r="FN873" s="76"/>
      <c r="FO873" s="76"/>
      <c r="FP873" s="76"/>
      <c r="FQ873" s="76"/>
      <c r="FR873" s="76"/>
      <c r="FS873" s="76"/>
      <c r="FT873" s="76"/>
      <c r="FU873" s="76"/>
      <c r="FV873" s="76"/>
      <c r="FW873" s="76"/>
      <c r="FX873" s="76"/>
      <c r="FY873" s="76"/>
      <c r="FZ873" s="76"/>
      <c r="GA873" s="76"/>
      <c r="GB873" s="76"/>
      <c r="GC873" s="76"/>
      <c r="GD873" s="76"/>
      <c r="GE873" s="76"/>
      <c r="GF873" s="76"/>
      <c r="GG873" s="76"/>
      <c r="GH873" s="76"/>
      <c r="GI873" s="76"/>
      <c r="GJ873" s="76"/>
      <c r="GK873" s="76"/>
      <c r="GL873" s="76"/>
      <c r="GM873" s="76"/>
      <c r="GN873" s="76"/>
      <c r="GO873" s="76"/>
      <c r="GP873" s="76"/>
      <c r="GQ873" s="76"/>
      <c r="GR873" s="76"/>
      <c r="GS873" s="76"/>
      <c r="GT873" s="76"/>
      <c r="GU873" s="76"/>
      <c r="GV873" s="76"/>
      <c r="GW873" s="76"/>
      <c r="GX873" s="76"/>
      <c r="GY873" s="76"/>
      <c r="GZ873" s="76"/>
      <c r="HA873" s="76"/>
      <c r="HB873" s="76"/>
      <c r="HC873" s="76"/>
      <c r="HD873" s="76"/>
      <c r="HE873" s="76"/>
      <c r="HF873" s="76"/>
      <c r="HG873" s="76"/>
      <c r="HH873" s="76"/>
      <c r="HI873" s="76"/>
      <c r="HJ873" s="76"/>
      <c r="HK873" s="76"/>
      <c r="HL873" s="76"/>
      <c r="HM873" s="76"/>
      <c r="HN873" s="76"/>
      <c r="HO873" s="76"/>
      <c r="HP873" s="76"/>
      <c r="HQ873" s="76"/>
      <c r="HR873" s="76"/>
      <c r="HS873" s="76"/>
      <c r="HT873" s="76"/>
      <c r="HU873" s="76"/>
      <c r="HV873" s="76"/>
      <c r="HW873" s="76"/>
      <c r="HX873" s="76"/>
      <c r="HY873" s="76"/>
      <c r="HZ873" s="76"/>
      <c r="IA873" s="76"/>
      <c r="IB873" s="76"/>
      <c r="IC873" s="76"/>
      <c r="ID873" s="76"/>
      <c r="IE873" s="76"/>
      <c r="IF873" s="76"/>
      <c r="IG873" s="76"/>
      <c r="IH873" s="76"/>
      <c r="II873" s="76"/>
      <c r="IJ873" s="76"/>
      <c r="IK873" s="76"/>
    </row>
    <row r="874" spans="1:245" s="125" customFormat="1">
      <c r="A874" s="76"/>
      <c r="B874" s="76"/>
      <c r="C874" s="76"/>
      <c r="D874" s="76"/>
      <c r="E874" s="3"/>
      <c r="F874" s="3"/>
      <c r="G874" s="76"/>
      <c r="H874" s="27"/>
      <c r="I874" s="27"/>
      <c r="J874" s="76"/>
      <c r="K874" s="76"/>
      <c r="L874" s="76"/>
      <c r="M874" s="76"/>
      <c r="N874" s="76"/>
      <c r="O874" s="76"/>
      <c r="P874" s="76"/>
      <c r="Q874" s="76"/>
      <c r="R874" s="459"/>
      <c r="S874" s="459"/>
      <c r="T874" s="459"/>
      <c r="U874" s="459"/>
      <c r="V874" s="459"/>
      <c r="W874" s="459"/>
      <c r="X874" s="459"/>
      <c r="Y874" s="459"/>
      <c r="Z874" s="76"/>
      <c r="AA874" s="19"/>
      <c r="AB874" s="19"/>
      <c r="AC874" s="76"/>
      <c r="AD874" s="76"/>
      <c r="AE874" s="76"/>
      <c r="AF874" s="76"/>
      <c r="AG874" s="76"/>
      <c r="AH874" s="76"/>
      <c r="AI874" s="76"/>
      <c r="AJ874" s="76"/>
      <c r="AK874" s="76"/>
      <c r="AL874" s="76"/>
      <c r="AM874" s="76"/>
      <c r="AN874" s="76"/>
      <c r="AO874" s="76"/>
      <c r="AP874" s="76"/>
      <c r="AQ874" s="76"/>
      <c r="AR874" s="76"/>
      <c r="AS874" s="19"/>
      <c r="AT874" s="19"/>
      <c r="AU874" s="19"/>
      <c r="AV874" s="19"/>
      <c r="AW874" s="19"/>
      <c r="AX874" s="19"/>
      <c r="BA874" s="76"/>
      <c r="BB874" s="76"/>
      <c r="BC874" s="76"/>
      <c r="BV874" s="76"/>
      <c r="BW874" s="76"/>
      <c r="BX874" s="76"/>
      <c r="BY874" s="76"/>
      <c r="BZ874" s="76"/>
      <c r="CA874" s="76"/>
      <c r="CB874" s="76"/>
      <c r="CC874" s="76"/>
      <c r="CD874" s="76"/>
      <c r="CE874" s="76"/>
      <c r="CF874" s="76"/>
      <c r="CG874" s="76"/>
      <c r="CH874" s="76"/>
      <c r="CI874" s="76"/>
      <c r="CJ874" s="76"/>
      <c r="CK874" s="76"/>
      <c r="CL874" s="76"/>
      <c r="CM874" s="76"/>
      <c r="CN874" s="76"/>
      <c r="CO874" s="76"/>
      <c r="CP874" s="76"/>
      <c r="CQ874" s="76"/>
      <c r="CR874" s="76"/>
      <c r="CS874" s="76"/>
      <c r="CT874" s="76"/>
      <c r="CU874" s="76"/>
      <c r="CV874" s="76"/>
      <c r="CW874" s="76"/>
      <c r="CX874" s="76"/>
      <c r="CY874" s="76"/>
      <c r="CZ874" s="76"/>
      <c r="DA874" s="76"/>
      <c r="DB874" s="76"/>
      <c r="DC874" s="76"/>
      <c r="DD874" s="76"/>
      <c r="DE874" s="76"/>
      <c r="DF874" s="76"/>
      <c r="DG874" s="76"/>
      <c r="DH874" s="76"/>
      <c r="DI874" s="76"/>
      <c r="DJ874" s="76"/>
      <c r="DK874" s="76"/>
      <c r="DL874" s="76"/>
      <c r="DM874" s="76"/>
      <c r="DN874" s="76"/>
      <c r="DO874" s="76"/>
      <c r="DP874" s="76"/>
      <c r="DQ874" s="76"/>
      <c r="DR874" s="76"/>
      <c r="DS874" s="76"/>
      <c r="DT874" s="76"/>
      <c r="DU874" s="76"/>
      <c r="DV874" s="76"/>
      <c r="DW874" s="76"/>
      <c r="DX874" s="76"/>
      <c r="DY874" s="76"/>
      <c r="DZ874" s="76"/>
      <c r="EA874" s="76"/>
      <c r="EB874" s="76"/>
      <c r="EC874" s="76"/>
      <c r="ED874" s="76"/>
      <c r="EE874" s="76"/>
      <c r="EF874" s="76"/>
      <c r="EG874" s="76"/>
      <c r="EH874" s="76"/>
      <c r="EI874" s="76"/>
      <c r="EJ874" s="76"/>
      <c r="EK874" s="76"/>
      <c r="EL874" s="76"/>
      <c r="EM874" s="76"/>
      <c r="EN874" s="76"/>
      <c r="EO874" s="76"/>
      <c r="EP874" s="76"/>
      <c r="EQ874" s="76"/>
      <c r="ER874" s="76"/>
      <c r="ES874" s="76"/>
      <c r="ET874" s="76"/>
      <c r="EU874" s="76"/>
      <c r="EV874" s="76"/>
      <c r="EW874" s="76"/>
      <c r="EX874" s="76"/>
      <c r="EY874" s="76"/>
      <c r="EZ874" s="76"/>
      <c r="FA874" s="76"/>
      <c r="FB874" s="76"/>
      <c r="FC874" s="76"/>
      <c r="FD874" s="76"/>
      <c r="FE874" s="76"/>
      <c r="FF874" s="76"/>
      <c r="FG874" s="76"/>
      <c r="FH874" s="76"/>
      <c r="FI874" s="76"/>
      <c r="FJ874" s="76"/>
      <c r="FK874" s="76"/>
      <c r="FL874" s="76"/>
      <c r="FM874" s="76"/>
      <c r="FN874" s="76"/>
      <c r="FO874" s="76"/>
      <c r="FP874" s="76"/>
      <c r="FQ874" s="76"/>
      <c r="FR874" s="76"/>
      <c r="FS874" s="76"/>
      <c r="FT874" s="76"/>
      <c r="FU874" s="76"/>
      <c r="FV874" s="76"/>
      <c r="FW874" s="76"/>
      <c r="FX874" s="76"/>
      <c r="FY874" s="76"/>
      <c r="FZ874" s="76"/>
      <c r="GA874" s="76"/>
      <c r="GB874" s="76"/>
      <c r="GC874" s="76"/>
      <c r="GD874" s="76"/>
      <c r="GE874" s="76"/>
      <c r="GF874" s="76"/>
      <c r="GG874" s="76"/>
      <c r="GH874" s="76"/>
      <c r="GI874" s="76"/>
      <c r="GJ874" s="76"/>
      <c r="GK874" s="76"/>
      <c r="GL874" s="76"/>
      <c r="GM874" s="76"/>
      <c r="GN874" s="76"/>
      <c r="GO874" s="76"/>
      <c r="GP874" s="76"/>
      <c r="GQ874" s="76"/>
      <c r="GR874" s="76"/>
      <c r="GS874" s="76"/>
      <c r="GT874" s="76"/>
      <c r="GU874" s="76"/>
      <c r="GV874" s="76"/>
      <c r="GW874" s="76"/>
      <c r="GX874" s="76"/>
      <c r="GY874" s="76"/>
      <c r="GZ874" s="76"/>
      <c r="HA874" s="76"/>
      <c r="HB874" s="76"/>
      <c r="HC874" s="76"/>
      <c r="HD874" s="76"/>
      <c r="HE874" s="76"/>
      <c r="HF874" s="76"/>
      <c r="HG874" s="76"/>
      <c r="HH874" s="76"/>
      <c r="HI874" s="76"/>
      <c r="HJ874" s="76"/>
      <c r="HK874" s="76"/>
      <c r="HL874" s="76"/>
      <c r="HM874" s="76"/>
      <c r="HN874" s="76"/>
      <c r="HO874" s="76"/>
      <c r="HP874" s="76"/>
      <c r="HQ874" s="76"/>
      <c r="HR874" s="76"/>
      <c r="HS874" s="76"/>
      <c r="HT874" s="76"/>
      <c r="HU874" s="76"/>
      <c r="HV874" s="76"/>
      <c r="HW874" s="76"/>
      <c r="HX874" s="76"/>
      <c r="HY874" s="76"/>
      <c r="HZ874" s="76"/>
      <c r="IA874" s="76"/>
      <c r="IB874" s="76"/>
      <c r="IC874" s="76"/>
      <c r="ID874" s="76"/>
      <c r="IE874" s="76"/>
      <c r="IF874" s="76"/>
      <c r="IG874" s="76"/>
      <c r="IH874" s="76"/>
      <c r="II874" s="76"/>
      <c r="IJ874" s="76"/>
      <c r="IK874" s="76"/>
    </row>
    <row r="875" spans="1:245" s="125" customFormat="1">
      <c r="A875" s="76"/>
      <c r="B875" s="76"/>
      <c r="C875" s="76"/>
      <c r="D875" s="76"/>
      <c r="E875" s="3"/>
      <c r="F875" s="3"/>
      <c r="G875" s="76"/>
      <c r="H875" s="27"/>
      <c r="I875" s="27"/>
      <c r="J875" s="76"/>
      <c r="K875" s="76"/>
      <c r="L875" s="76"/>
      <c r="M875" s="76"/>
      <c r="N875" s="76"/>
      <c r="O875" s="76"/>
      <c r="P875" s="76"/>
      <c r="Q875" s="76"/>
      <c r="R875" s="459"/>
      <c r="S875" s="459"/>
      <c r="T875" s="459"/>
      <c r="U875" s="459"/>
      <c r="V875" s="459"/>
      <c r="W875" s="459"/>
      <c r="X875" s="459"/>
      <c r="Y875" s="459"/>
      <c r="Z875" s="76"/>
      <c r="AA875" s="19"/>
      <c r="AB875" s="19"/>
      <c r="AC875" s="76"/>
      <c r="AD875" s="76"/>
      <c r="AE875" s="76"/>
      <c r="AF875" s="76"/>
      <c r="AG875" s="76"/>
      <c r="AH875" s="76"/>
      <c r="AI875" s="76"/>
      <c r="AJ875" s="76"/>
      <c r="AK875" s="76"/>
      <c r="AL875" s="76"/>
      <c r="AM875" s="76"/>
      <c r="AN875" s="76"/>
      <c r="AO875" s="76"/>
      <c r="AP875" s="76"/>
      <c r="AQ875" s="76"/>
      <c r="AR875" s="76"/>
      <c r="AS875" s="19"/>
      <c r="AT875" s="19"/>
      <c r="AU875" s="19"/>
      <c r="AV875" s="19"/>
      <c r="AW875" s="19"/>
      <c r="AX875" s="19"/>
      <c r="BA875" s="76"/>
      <c r="BB875" s="76"/>
      <c r="BC875" s="76"/>
      <c r="BV875" s="76"/>
      <c r="BW875" s="76"/>
      <c r="BX875" s="76"/>
      <c r="BY875" s="76"/>
      <c r="BZ875" s="76"/>
      <c r="CA875" s="76"/>
      <c r="CB875" s="76"/>
      <c r="CC875" s="76"/>
      <c r="CD875" s="76"/>
      <c r="CE875" s="76"/>
      <c r="CF875" s="76"/>
      <c r="CG875" s="76"/>
      <c r="CH875" s="76"/>
      <c r="CI875" s="76"/>
      <c r="CJ875" s="76"/>
      <c r="CK875" s="76"/>
      <c r="CL875" s="76"/>
      <c r="CM875" s="76"/>
      <c r="CN875" s="76"/>
      <c r="CO875" s="76"/>
      <c r="CP875" s="76"/>
      <c r="CQ875" s="76"/>
      <c r="CR875" s="76"/>
      <c r="CS875" s="76"/>
      <c r="CT875" s="76"/>
      <c r="CU875" s="76"/>
      <c r="CV875" s="76"/>
      <c r="CW875" s="76"/>
      <c r="CX875" s="76"/>
      <c r="CY875" s="76"/>
      <c r="CZ875" s="76"/>
      <c r="DA875" s="76"/>
      <c r="DB875" s="76"/>
      <c r="DC875" s="76"/>
      <c r="DD875" s="76"/>
      <c r="DE875" s="76"/>
      <c r="DF875" s="76"/>
      <c r="DG875" s="76"/>
      <c r="DH875" s="76"/>
      <c r="DI875" s="76"/>
      <c r="DJ875" s="76"/>
      <c r="DK875" s="76"/>
      <c r="DL875" s="76"/>
      <c r="DM875" s="76"/>
      <c r="DN875" s="76"/>
      <c r="DO875" s="76"/>
      <c r="DP875" s="76"/>
      <c r="DQ875" s="76"/>
      <c r="DR875" s="76"/>
      <c r="DS875" s="76"/>
      <c r="DT875" s="76"/>
      <c r="DU875" s="76"/>
      <c r="DV875" s="76"/>
      <c r="DW875" s="76"/>
      <c r="DX875" s="76"/>
      <c r="DY875" s="76"/>
      <c r="DZ875" s="76"/>
      <c r="EA875" s="76"/>
      <c r="EB875" s="76"/>
      <c r="EC875" s="76"/>
      <c r="ED875" s="76"/>
      <c r="EE875" s="76"/>
      <c r="EF875" s="76"/>
      <c r="EG875" s="76"/>
      <c r="EH875" s="76"/>
      <c r="EI875" s="76"/>
      <c r="EJ875" s="76"/>
      <c r="EK875" s="76"/>
      <c r="EL875" s="76"/>
      <c r="EM875" s="76"/>
      <c r="EN875" s="76"/>
      <c r="EO875" s="76"/>
      <c r="EP875" s="76"/>
      <c r="EQ875" s="76"/>
      <c r="ER875" s="76"/>
      <c r="ES875" s="76"/>
      <c r="ET875" s="76"/>
      <c r="EU875" s="76"/>
      <c r="EV875" s="76"/>
      <c r="EW875" s="76"/>
      <c r="EX875" s="76"/>
      <c r="EY875" s="76"/>
      <c r="EZ875" s="76"/>
      <c r="FA875" s="76"/>
      <c r="FB875" s="76"/>
      <c r="FC875" s="76"/>
      <c r="FD875" s="76"/>
      <c r="FE875" s="76"/>
      <c r="FF875" s="76"/>
      <c r="FG875" s="76"/>
      <c r="FH875" s="76"/>
      <c r="FI875" s="76"/>
      <c r="FJ875" s="76"/>
      <c r="FK875" s="76"/>
      <c r="FL875" s="76"/>
      <c r="FM875" s="76"/>
      <c r="FN875" s="76"/>
      <c r="FO875" s="76"/>
      <c r="FP875" s="76"/>
      <c r="FQ875" s="76"/>
      <c r="FR875" s="76"/>
      <c r="FS875" s="76"/>
      <c r="FT875" s="76"/>
      <c r="FU875" s="76"/>
      <c r="FV875" s="76"/>
      <c r="FW875" s="76"/>
      <c r="FX875" s="76"/>
      <c r="FY875" s="76"/>
      <c r="FZ875" s="76"/>
      <c r="GA875" s="76"/>
      <c r="GB875" s="76"/>
      <c r="GC875" s="76"/>
      <c r="GD875" s="76"/>
      <c r="GE875" s="76"/>
      <c r="GF875" s="76"/>
      <c r="GG875" s="76"/>
      <c r="GH875" s="76"/>
      <c r="GI875" s="76"/>
      <c r="GJ875" s="76"/>
      <c r="GK875" s="76"/>
      <c r="GL875" s="76"/>
      <c r="GM875" s="76"/>
      <c r="GN875" s="76"/>
      <c r="GO875" s="76"/>
      <c r="GP875" s="76"/>
      <c r="GQ875" s="76"/>
      <c r="GR875" s="76"/>
      <c r="GS875" s="76"/>
      <c r="GT875" s="76"/>
      <c r="GU875" s="76"/>
      <c r="GV875" s="76"/>
      <c r="GW875" s="76"/>
      <c r="GX875" s="76"/>
      <c r="GY875" s="76"/>
      <c r="GZ875" s="76"/>
      <c r="HA875" s="76"/>
      <c r="HB875" s="76"/>
      <c r="HC875" s="76"/>
      <c r="HD875" s="76"/>
      <c r="HE875" s="76"/>
      <c r="HF875" s="76"/>
      <c r="HG875" s="76"/>
      <c r="HH875" s="76"/>
      <c r="HI875" s="76"/>
      <c r="HJ875" s="76"/>
      <c r="HK875" s="76"/>
      <c r="HL875" s="76"/>
      <c r="HM875" s="76"/>
      <c r="HN875" s="76"/>
      <c r="HO875" s="76"/>
      <c r="HP875" s="76"/>
      <c r="HQ875" s="76"/>
      <c r="HR875" s="76"/>
      <c r="HS875" s="76"/>
      <c r="HT875" s="76"/>
      <c r="HU875" s="76"/>
      <c r="HV875" s="76"/>
      <c r="HW875" s="76"/>
      <c r="HX875" s="76"/>
      <c r="HY875" s="76"/>
      <c r="HZ875" s="76"/>
      <c r="IA875" s="76"/>
      <c r="IB875" s="76"/>
      <c r="IC875" s="76"/>
      <c r="ID875" s="76"/>
      <c r="IE875" s="76"/>
      <c r="IF875" s="76"/>
      <c r="IG875" s="76"/>
      <c r="IH875" s="76"/>
      <c r="II875" s="76"/>
      <c r="IJ875" s="76"/>
      <c r="IK875" s="76"/>
    </row>
    <row r="876" spans="1:245" s="125" customFormat="1">
      <c r="A876" s="76"/>
      <c r="B876" s="76"/>
      <c r="C876" s="76"/>
      <c r="D876" s="76"/>
      <c r="E876" s="3"/>
      <c r="F876" s="3"/>
      <c r="G876" s="76"/>
      <c r="H876" s="27"/>
      <c r="I876" s="27"/>
      <c r="J876" s="76"/>
      <c r="K876" s="76"/>
      <c r="L876" s="76"/>
      <c r="M876" s="76"/>
      <c r="N876" s="76"/>
      <c r="O876" s="76"/>
      <c r="P876" s="76"/>
      <c r="Q876" s="76"/>
      <c r="R876" s="459"/>
      <c r="S876" s="459"/>
      <c r="T876" s="459"/>
      <c r="U876" s="459"/>
      <c r="V876" s="459"/>
      <c r="W876" s="459"/>
      <c r="X876" s="459"/>
      <c r="Y876" s="459"/>
      <c r="Z876" s="76"/>
      <c r="AA876" s="19"/>
      <c r="AB876" s="19"/>
      <c r="AC876" s="76"/>
      <c r="AD876" s="76"/>
      <c r="AE876" s="76"/>
      <c r="AF876" s="76"/>
      <c r="AG876" s="76"/>
      <c r="AH876" s="76"/>
      <c r="AI876" s="76"/>
      <c r="AJ876" s="76"/>
      <c r="AK876" s="76"/>
      <c r="AL876" s="76"/>
      <c r="AM876" s="76"/>
      <c r="AN876" s="76"/>
      <c r="AO876" s="76"/>
      <c r="AP876" s="76"/>
      <c r="AQ876" s="76"/>
      <c r="AR876" s="76"/>
      <c r="AS876" s="19"/>
      <c r="AT876" s="19"/>
      <c r="AU876" s="19"/>
      <c r="AV876" s="19"/>
      <c r="AW876" s="19"/>
      <c r="AX876" s="19"/>
      <c r="BA876" s="76"/>
      <c r="BB876" s="76"/>
      <c r="BC876" s="76"/>
      <c r="BV876" s="76"/>
      <c r="BW876" s="76"/>
      <c r="BX876" s="76"/>
      <c r="BY876" s="76"/>
      <c r="BZ876" s="76"/>
      <c r="CA876" s="76"/>
      <c r="CB876" s="76"/>
      <c r="CC876" s="76"/>
      <c r="CD876" s="76"/>
      <c r="CE876" s="76"/>
      <c r="CF876" s="76"/>
      <c r="CG876" s="76"/>
      <c r="CH876" s="76"/>
      <c r="CI876" s="76"/>
      <c r="CJ876" s="76"/>
      <c r="CK876" s="76"/>
      <c r="CL876" s="76"/>
      <c r="CM876" s="76"/>
      <c r="CN876" s="76"/>
      <c r="CO876" s="76"/>
      <c r="CP876" s="76"/>
      <c r="CQ876" s="76"/>
      <c r="CR876" s="76"/>
      <c r="CS876" s="76"/>
      <c r="CT876" s="76"/>
      <c r="CU876" s="76"/>
      <c r="CV876" s="76"/>
      <c r="CW876" s="76"/>
      <c r="CX876" s="76"/>
      <c r="CY876" s="76"/>
      <c r="CZ876" s="76"/>
      <c r="DA876" s="76"/>
      <c r="DB876" s="76"/>
      <c r="DC876" s="76"/>
      <c r="DD876" s="76"/>
      <c r="DE876" s="76"/>
      <c r="DF876" s="76"/>
      <c r="DG876" s="76"/>
      <c r="DH876" s="76"/>
      <c r="DI876" s="76"/>
      <c r="DJ876" s="76"/>
      <c r="DK876" s="76"/>
      <c r="DL876" s="76"/>
      <c r="DM876" s="76"/>
      <c r="DN876" s="76"/>
      <c r="DO876" s="76"/>
      <c r="DP876" s="76"/>
      <c r="DQ876" s="76"/>
      <c r="DR876" s="76"/>
      <c r="DS876" s="76"/>
      <c r="DT876" s="76"/>
      <c r="DU876" s="76"/>
      <c r="DV876" s="76"/>
      <c r="DW876" s="76"/>
      <c r="DX876" s="76"/>
      <c r="DY876" s="76"/>
      <c r="DZ876" s="76"/>
      <c r="EA876" s="76"/>
      <c r="EB876" s="76"/>
      <c r="EC876" s="76"/>
      <c r="ED876" s="76"/>
      <c r="EE876" s="76"/>
      <c r="EF876" s="76"/>
      <c r="EG876" s="76"/>
      <c r="EH876" s="76"/>
      <c r="EI876" s="76"/>
      <c r="EJ876" s="76"/>
      <c r="EK876" s="76"/>
      <c r="EL876" s="76"/>
      <c r="EM876" s="76"/>
      <c r="EN876" s="76"/>
      <c r="EO876" s="76"/>
      <c r="EP876" s="76"/>
      <c r="EQ876" s="76"/>
      <c r="ER876" s="76"/>
      <c r="ES876" s="76"/>
      <c r="ET876" s="76"/>
      <c r="EU876" s="76"/>
      <c r="EV876" s="76"/>
      <c r="EW876" s="76"/>
      <c r="EX876" s="76"/>
      <c r="EY876" s="76"/>
      <c r="EZ876" s="76"/>
      <c r="FA876" s="76"/>
      <c r="FB876" s="76"/>
      <c r="FC876" s="76"/>
      <c r="FD876" s="76"/>
      <c r="FE876" s="76"/>
      <c r="FF876" s="76"/>
      <c r="FG876" s="76"/>
      <c r="FH876" s="76"/>
      <c r="FI876" s="76"/>
      <c r="FJ876" s="76"/>
      <c r="FK876" s="76"/>
      <c r="FL876" s="76"/>
      <c r="FM876" s="76"/>
      <c r="FN876" s="76"/>
      <c r="FO876" s="76"/>
      <c r="FP876" s="76"/>
      <c r="FQ876" s="76"/>
      <c r="FR876" s="76"/>
      <c r="FS876" s="76"/>
      <c r="FT876" s="76"/>
      <c r="FU876" s="76"/>
      <c r="FV876" s="76"/>
      <c r="FW876" s="76"/>
      <c r="FX876" s="76"/>
      <c r="FY876" s="76"/>
      <c r="FZ876" s="76"/>
      <c r="GA876" s="76"/>
      <c r="GB876" s="76"/>
      <c r="GC876" s="76"/>
      <c r="GD876" s="76"/>
      <c r="GE876" s="76"/>
      <c r="GF876" s="76"/>
      <c r="GG876" s="76"/>
      <c r="GH876" s="76"/>
      <c r="GI876" s="76"/>
      <c r="GJ876" s="76"/>
      <c r="GK876" s="76"/>
      <c r="GL876" s="76"/>
      <c r="GM876" s="76"/>
      <c r="GN876" s="76"/>
      <c r="GO876" s="76"/>
      <c r="GP876" s="76"/>
      <c r="GQ876" s="76"/>
      <c r="GR876" s="76"/>
      <c r="GS876" s="76"/>
      <c r="GT876" s="76"/>
      <c r="GU876" s="76"/>
      <c r="GV876" s="76"/>
      <c r="GW876" s="76"/>
      <c r="GX876" s="76"/>
      <c r="GY876" s="76"/>
      <c r="GZ876" s="76"/>
      <c r="HA876" s="76"/>
      <c r="HB876" s="76"/>
      <c r="HC876" s="76"/>
      <c r="HD876" s="76"/>
      <c r="HE876" s="76"/>
      <c r="HF876" s="76"/>
      <c r="HG876" s="76"/>
      <c r="HH876" s="76"/>
      <c r="HI876" s="76"/>
      <c r="HJ876" s="76"/>
      <c r="HK876" s="76"/>
      <c r="HL876" s="76"/>
      <c r="HM876" s="76"/>
      <c r="HN876" s="76"/>
      <c r="HO876" s="76"/>
      <c r="HP876" s="76"/>
      <c r="HQ876" s="76"/>
      <c r="HR876" s="76"/>
      <c r="HS876" s="76"/>
      <c r="HT876" s="76"/>
      <c r="HU876" s="76"/>
      <c r="HV876" s="76"/>
      <c r="HW876" s="76"/>
      <c r="HX876" s="76"/>
      <c r="HY876" s="76"/>
      <c r="HZ876" s="76"/>
      <c r="IA876" s="76"/>
      <c r="IB876" s="76"/>
      <c r="IC876" s="76"/>
      <c r="ID876" s="76"/>
      <c r="IE876" s="76"/>
      <c r="IF876" s="76"/>
      <c r="IG876" s="76"/>
      <c r="IH876" s="76"/>
      <c r="II876" s="76"/>
      <c r="IJ876" s="76"/>
      <c r="IK876" s="76"/>
    </row>
    <row r="877" spans="1:245" s="125" customFormat="1">
      <c r="A877" s="76"/>
      <c r="B877" s="76"/>
      <c r="C877" s="76"/>
      <c r="D877" s="76"/>
      <c r="E877" s="3"/>
      <c r="F877" s="3"/>
      <c r="G877" s="76"/>
      <c r="H877" s="27"/>
      <c r="I877" s="27"/>
      <c r="J877" s="76"/>
      <c r="K877" s="76"/>
      <c r="L877" s="76"/>
      <c r="M877" s="76"/>
      <c r="N877" s="76"/>
      <c r="O877" s="76"/>
      <c r="P877" s="76"/>
      <c r="Q877" s="76"/>
      <c r="R877" s="459"/>
      <c r="S877" s="459"/>
      <c r="T877" s="459"/>
      <c r="U877" s="459"/>
      <c r="V877" s="459"/>
      <c r="W877" s="459"/>
      <c r="X877" s="459"/>
      <c r="Y877" s="459"/>
      <c r="Z877" s="76"/>
      <c r="AA877" s="19"/>
      <c r="AB877" s="19"/>
      <c r="AC877" s="76"/>
      <c r="AD877" s="76"/>
      <c r="AE877" s="76"/>
      <c r="AF877" s="76"/>
      <c r="AG877" s="76"/>
      <c r="AH877" s="76"/>
      <c r="AI877" s="76"/>
      <c r="AJ877" s="76"/>
      <c r="AK877" s="76"/>
      <c r="AL877" s="76"/>
      <c r="AM877" s="76"/>
      <c r="AN877" s="76"/>
      <c r="AO877" s="76"/>
      <c r="AP877" s="76"/>
      <c r="AQ877" s="76"/>
      <c r="AR877" s="76"/>
      <c r="AS877" s="19"/>
      <c r="AT877" s="19"/>
      <c r="AU877" s="19"/>
      <c r="AV877" s="19"/>
      <c r="AW877" s="19"/>
      <c r="AX877" s="19"/>
      <c r="BA877" s="76"/>
      <c r="BB877" s="76"/>
      <c r="BC877" s="76"/>
      <c r="BV877" s="76"/>
      <c r="BW877" s="76"/>
      <c r="BX877" s="76"/>
      <c r="BY877" s="76"/>
      <c r="BZ877" s="76"/>
      <c r="CA877" s="76"/>
      <c r="CB877" s="76"/>
      <c r="CC877" s="76"/>
      <c r="CD877" s="76"/>
      <c r="CE877" s="76"/>
      <c r="CF877" s="76"/>
      <c r="CG877" s="76"/>
      <c r="CH877" s="76"/>
      <c r="CI877" s="76"/>
      <c r="CJ877" s="76"/>
      <c r="CK877" s="76"/>
      <c r="CL877" s="76"/>
      <c r="CM877" s="76"/>
      <c r="CN877" s="76"/>
      <c r="CO877" s="76"/>
      <c r="CP877" s="76"/>
      <c r="CQ877" s="76"/>
      <c r="CR877" s="76"/>
      <c r="CS877" s="76"/>
      <c r="CT877" s="76"/>
      <c r="CU877" s="76"/>
      <c r="CV877" s="76"/>
      <c r="CW877" s="76"/>
      <c r="CX877" s="76"/>
      <c r="CY877" s="76"/>
      <c r="CZ877" s="76"/>
      <c r="DA877" s="76"/>
      <c r="DB877" s="76"/>
      <c r="DC877" s="76"/>
      <c r="DD877" s="76"/>
      <c r="DE877" s="76"/>
      <c r="DF877" s="76"/>
      <c r="DG877" s="76"/>
      <c r="DH877" s="76"/>
      <c r="DI877" s="76"/>
      <c r="DJ877" s="76"/>
      <c r="DK877" s="76"/>
      <c r="DL877" s="76"/>
      <c r="DM877" s="76"/>
      <c r="DN877" s="76"/>
      <c r="DO877" s="76"/>
      <c r="DP877" s="76"/>
      <c r="DQ877" s="76"/>
      <c r="DR877" s="76"/>
      <c r="DS877" s="76"/>
      <c r="DT877" s="76"/>
      <c r="DU877" s="76"/>
      <c r="DV877" s="76"/>
      <c r="DW877" s="76"/>
      <c r="DX877" s="76"/>
      <c r="DY877" s="76"/>
      <c r="DZ877" s="76"/>
      <c r="EA877" s="76"/>
      <c r="EB877" s="76"/>
      <c r="EC877" s="76"/>
      <c r="ED877" s="76"/>
      <c r="EE877" s="76"/>
      <c r="EF877" s="76"/>
      <c r="EG877" s="76"/>
      <c r="EH877" s="76"/>
      <c r="EI877" s="76"/>
      <c r="EJ877" s="76"/>
      <c r="EK877" s="76"/>
      <c r="EL877" s="76"/>
      <c r="EM877" s="76"/>
      <c r="EN877" s="76"/>
      <c r="EO877" s="76"/>
      <c r="EP877" s="76"/>
      <c r="EQ877" s="76"/>
      <c r="ER877" s="76"/>
      <c r="ES877" s="76"/>
      <c r="ET877" s="76"/>
      <c r="EU877" s="76"/>
      <c r="EV877" s="76"/>
      <c r="EW877" s="76"/>
      <c r="EX877" s="76"/>
      <c r="EY877" s="76"/>
      <c r="EZ877" s="76"/>
      <c r="FA877" s="76"/>
      <c r="FB877" s="76"/>
      <c r="FC877" s="76"/>
      <c r="FD877" s="76"/>
      <c r="FE877" s="76"/>
      <c r="FF877" s="76"/>
      <c r="FG877" s="76"/>
      <c r="FH877" s="76"/>
      <c r="FI877" s="76"/>
      <c r="FJ877" s="76"/>
      <c r="FK877" s="76"/>
      <c r="FL877" s="76"/>
      <c r="FM877" s="76"/>
      <c r="FN877" s="76"/>
      <c r="FO877" s="76"/>
      <c r="FP877" s="76"/>
      <c r="FQ877" s="76"/>
      <c r="FR877" s="76"/>
      <c r="FS877" s="76"/>
      <c r="FT877" s="76"/>
      <c r="FU877" s="76"/>
      <c r="FV877" s="76"/>
      <c r="FW877" s="76"/>
      <c r="FX877" s="76"/>
      <c r="FY877" s="76"/>
      <c r="FZ877" s="76"/>
      <c r="GA877" s="76"/>
      <c r="GB877" s="76"/>
      <c r="GC877" s="76"/>
      <c r="GD877" s="76"/>
      <c r="GE877" s="76"/>
      <c r="GF877" s="76"/>
      <c r="GG877" s="76"/>
      <c r="GH877" s="76"/>
      <c r="GI877" s="76"/>
      <c r="GJ877" s="76"/>
      <c r="GK877" s="76"/>
      <c r="GL877" s="76"/>
      <c r="GM877" s="76"/>
      <c r="GN877" s="76"/>
      <c r="GO877" s="76"/>
      <c r="GP877" s="76"/>
      <c r="GQ877" s="76"/>
      <c r="GR877" s="76"/>
      <c r="GS877" s="76"/>
      <c r="GT877" s="76"/>
      <c r="GU877" s="76"/>
      <c r="GV877" s="76"/>
      <c r="GW877" s="76"/>
      <c r="GX877" s="76"/>
      <c r="GY877" s="76"/>
      <c r="GZ877" s="76"/>
      <c r="HA877" s="76"/>
      <c r="HB877" s="76"/>
      <c r="HC877" s="76"/>
      <c r="HD877" s="76"/>
      <c r="HE877" s="76"/>
      <c r="HF877" s="76"/>
      <c r="HG877" s="76"/>
      <c r="HH877" s="76"/>
      <c r="HI877" s="76"/>
      <c r="HJ877" s="76"/>
      <c r="HK877" s="76"/>
      <c r="HL877" s="76"/>
      <c r="HM877" s="76"/>
      <c r="HN877" s="76"/>
      <c r="HO877" s="76"/>
      <c r="HP877" s="76"/>
      <c r="HQ877" s="76"/>
      <c r="HR877" s="76"/>
      <c r="HS877" s="76"/>
      <c r="HT877" s="76"/>
      <c r="HU877" s="76"/>
      <c r="HV877" s="76"/>
      <c r="HW877" s="76"/>
      <c r="HX877" s="76"/>
      <c r="HY877" s="76"/>
      <c r="HZ877" s="76"/>
      <c r="IA877" s="76"/>
      <c r="IB877" s="76"/>
      <c r="IC877" s="76"/>
      <c r="ID877" s="76"/>
      <c r="IE877" s="76"/>
      <c r="IF877" s="76"/>
      <c r="IG877" s="76"/>
      <c r="IH877" s="76"/>
      <c r="II877" s="76"/>
      <c r="IJ877" s="76"/>
      <c r="IK877" s="76"/>
    </row>
    <row r="878" spans="1:245" s="125" customFormat="1">
      <c r="A878" s="76"/>
      <c r="B878" s="76"/>
      <c r="C878" s="76"/>
      <c r="D878" s="76"/>
      <c r="E878" s="3"/>
      <c r="F878" s="3"/>
      <c r="G878" s="76"/>
      <c r="H878" s="27"/>
      <c r="I878" s="27"/>
      <c r="J878" s="76"/>
      <c r="K878" s="76"/>
      <c r="L878" s="76"/>
      <c r="M878" s="76"/>
      <c r="N878" s="76"/>
      <c r="O878" s="76"/>
      <c r="P878" s="76"/>
      <c r="Q878" s="76"/>
      <c r="R878" s="459"/>
      <c r="S878" s="459"/>
      <c r="T878" s="459"/>
      <c r="U878" s="459"/>
      <c r="V878" s="459"/>
      <c r="W878" s="459"/>
      <c r="X878" s="459"/>
      <c r="Y878" s="459"/>
      <c r="Z878" s="76"/>
      <c r="AA878" s="19"/>
      <c r="AB878" s="19"/>
      <c r="AC878" s="76"/>
      <c r="AD878" s="76"/>
      <c r="AE878" s="76"/>
      <c r="AF878" s="76"/>
      <c r="AG878" s="76"/>
      <c r="AH878" s="76"/>
      <c r="AI878" s="76"/>
      <c r="AJ878" s="76"/>
      <c r="AK878" s="76"/>
      <c r="AL878" s="76"/>
      <c r="AM878" s="76"/>
      <c r="AN878" s="76"/>
      <c r="AO878" s="76"/>
      <c r="AP878" s="76"/>
      <c r="AQ878" s="76"/>
      <c r="AR878" s="76"/>
      <c r="AS878" s="19"/>
      <c r="AT878" s="19"/>
      <c r="AU878" s="19"/>
      <c r="AV878" s="19"/>
      <c r="AW878" s="19"/>
      <c r="AX878" s="19"/>
      <c r="BA878" s="76"/>
      <c r="BB878" s="76"/>
      <c r="BC878" s="76"/>
      <c r="BV878" s="76"/>
      <c r="BW878" s="76"/>
      <c r="BX878" s="76"/>
      <c r="BY878" s="76"/>
      <c r="BZ878" s="76"/>
      <c r="CA878" s="76"/>
      <c r="CB878" s="76"/>
      <c r="CC878" s="76"/>
      <c r="CD878" s="76"/>
      <c r="CE878" s="76"/>
      <c r="CF878" s="76"/>
      <c r="CG878" s="76"/>
      <c r="CH878" s="76"/>
      <c r="CI878" s="76"/>
      <c r="CJ878" s="76"/>
      <c r="CK878" s="76"/>
      <c r="CL878" s="76"/>
      <c r="CM878" s="76"/>
      <c r="CN878" s="76"/>
      <c r="CO878" s="76"/>
      <c r="CP878" s="76"/>
      <c r="CQ878" s="76"/>
      <c r="CR878" s="76"/>
      <c r="CS878" s="76"/>
      <c r="CT878" s="76"/>
      <c r="CU878" s="76"/>
      <c r="CV878" s="76"/>
      <c r="CW878" s="76"/>
      <c r="CX878" s="76"/>
      <c r="CY878" s="76"/>
      <c r="CZ878" s="76"/>
      <c r="DA878" s="76"/>
      <c r="DB878" s="76"/>
      <c r="DC878" s="76"/>
      <c r="DD878" s="76"/>
      <c r="DE878" s="76"/>
      <c r="DF878" s="76"/>
      <c r="DG878" s="76"/>
      <c r="DH878" s="76"/>
      <c r="DI878" s="76"/>
      <c r="DJ878" s="76"/>
      <c r="DK878" s="76"/>
      <c r="DL878" s="76"/>
      <c r="DM878" s="76"/>
      <c r="DN878" s="76"/>
      <c r="DO878" s="76"/>
      <c r="DP878" s="76"/>
      <c r="DQ878" s="76"/>
      <c r="DR878" s="76"/>
      <c r="DS878" s="76"/>
      <c r="DT878" s="76"/>
      <c r="DU878" s="76"/>
      <c r="DV878" s="76"/>
      <c r="DW878" s="76"/>
      <c r="DX878" s="76"/>
      <c r="DY878" s="76"/>
      <c r="DZ878" s="76"/>
      <c r="EA878" s="76"/>
      <c r="EB878" s="76"/>
      <c r="EC878" s="76"/>
      <c r="ED878" s="76"/>
      <c r="EE878" s="76"/>
      <c r="EF878" s="76"/>
      <c r="EG878" s="76"/>
      <c r="EH878" s="76"/>
      <c r="EI878" s="76"/>
      <c r="EJ878" s="76"/>
      <c r="EK878" s="76"/>
      <c r="EL878" s="76"/>
      <c r="EM878" s="76"/>
      <c r="EN878" s="76"/>
      <c r="EO878" s="76"/>
      <c r="EP878" s="76"/>
      <c r="EQ878" s="76"/>
      <c r="ER878" s="76"/>
      <c r="ES878" s="76"/>
      <c r="ET878" s="76"/>
      <c r="EU878" s="76"/>
      <c r="EV878" s="76"/>
      <c r="EW878" s="76"/>
      <c r="EX878" s="76"/>
      <c r="EY878" s="76"/>
      <c r="EZ878" s="76"/>
      <c r="FA878" s="76"/>
      <c r="FB878" s="76"/>
      <c r="FC878" s="76"/>
      <c r="FD878" s="76"/>
      <c r="FE878" s="76"/>
      <c r="FF878" s="76"/>
      <c r="FG878" s="76"/>
      <c r="FH878" s="76"/>
      <c r="FI878" s="76"/>
      <c r="FJ878" s="76"/>
      <c r="FK878" s="76"/>
      <c r="FL878" s="76"/>
      <c r="FM878" s="76"/>
      <c r="FN878" s="76"/>
      <c r="FO878" s="76"/>
      <c r="FP878" s="76"/>
      <c r="FQ878" s="76"/>
      <c r="FR878" s="76"/>
      <c r="FS878" s="76"/>
      <c r="FT878" s="76"/>
      <c r="FU878" s="76"/>
      <c r="FV878" s="76"/>
      <c r="FW878" s="76"/>
      <c r="FX878" s="76"/>
      <c r="FY878" s="76"/>
      <c r="FZ878" s="76"/>
      <c r="GA878" s="76"/>
      <c r="GB878" s="76"/>
      <c r="GC878" s="76"/>
      <c r="GD878" s="76"/>
      <c r="GE878" s="76"/>
      <c r="GF878" s="76"/>
      <c r="GG878" s="76"/>
      <c r="GH878" s="76"/>
      <c r="GI878" s="76"/>
      <c r="GJ878" s="76"/>
      <c r="GK878" s="76"/>
      <c r="GL878" s="76"/>
      <c r="GM878" s="76"/>
      <c r="GN878" s="76"/>
      <c r="GO878" s="76"/>
      <c r="GP878" s="76"/>
      <c r="GQ878" s="76"/>
      <c r="GR878" s="76"/>
      <c r="GS878" s="76"/>
      <c r="GT878" s="76"/>
      <c r="GU878" s="76"/>
      <c r="GV878" s="76"/>
      <c r="GW878" s="76"/>
      <c r="GX878" s="76"/>
      <c r="GY878" s="76"/>
      <c r="GZ878" s="76"/>
      <c r="HA878" s="76"/>
      <c r="HB878" s="76"/>
      <c r="HC878" s="76"/>
      <c r="HD878" s="76"/>
      <c r="HE878" s="76"/>
      <c r="HF878" s="76"/>
      <c r="HG878" s="76"/>
      <c r="HH878" s="76"/>
      <c r="HI878" s="76"/>
      <c r="HJ878" s="76"/>
      <c r="HK878" s="76"/>
      <c r="HL878" s="76"/>
      <c r="HM878" s="76"/>
      <c r="HN878" s="76"/>
      <c r="HO878" s="76"/>
      <c r="HP878" s="76"/>
      <c r="HQ878" s="76"/>
      <c r="HR878" s="76"/>
      <c r="HS878" s="76"/>
      <c r="HT878" s="76"/>
      <c r="HU878" s="76"/>
      <c r="HV878" s="76"/>
      <c r="HW878" s="76"/>
      <c r="HX878" s="76"/>
      <c r="HY878" s="76"/>
      <c r="HZ878" s="76"/>
      <c r="IA878" s="76"/>
      <c r="IB878" s="76"/>
      <c r="IC878" s="76"/>
      <c r="ID878" s="76"/>
      <c r="IE878" s="76"/>
      <c r="IF878" s="76"/>
      <c r="IG878" s="76"/>
      <c r="IH878" s="76"/>
      <c r="II878" s="76"/>
      <c r="IJ878" s="76"/>
      <c r="IK878" s="76"/>
    </row>
    <row r="879" spans="1:245" s="125" customFormat="1">
      <c r="A879" s="76"/>
      <c r="B879" s="76"/>
      <c r="C879" s="76"/>
      <c r="D879" s="76"/>
      <c r="E879" s="3"/>
      <c r="F879" s="3"/>
      <c r="G879" s="76"/>
      <c r="H879" s="27"/>
      <c r="I879" s="27"/>
      <c r="J879" s="76"/>
      <c r="K879" s="76"/>
      <c r="L879" s="76"/>
      <c r="M879" s="76"/>
      <c r="N879" s="76"/>
      <c r="O879" s="76"/>
      <c r="P879" s="76"/>
      <c r="Q879" s="76"/>
      <c r="R879" s="459"/>
      <c r="S879" s="459"/>
      <c r="T879" s="459"/>
      <c r="U879" s="459"/>
      <c r="V879" s="459"/>
      <c r="W879" s="459"/>
      <c r="X879" s="459"/>
      <c r="Y879" s="459"/>
      <c r="Z879" s="76"/>
      <c r="AA879" s="19"/>
      <c r="AB879" s="19"/>
      <c r="AC879" s="76"/>
      <c r="AD879" s="76"/>
      <c r="AE879" s="76"/>
      <c r="AF879" s="76"/>
      <c r="AG879" s="76"/>
      <c r="AH879" s="76"/>
      <c r="AI879" s="76"/>
      <c r="AJ879" s="76"/>
      <c r="AK879" s="76"/>
      <c r="AL879" s="76"/>
      <c r="AM879" s="76"/>
      <c r="AN879" s="76"/>
      <c r="AO879" s="76"/>
      <c r="AP879" s="76"/>
      <c r="AQ879" s="76"/>
      <c r="AR879" s="76"/>
      <c r="AS879" s="19"/>
      <c r="AT879" s="19"/>
      <c r="AU879" s="19"/>
      <c r="AV879" s="19"/>
      <c r="AW879" s="19"/>
      <c r="AX879" s="19"/>
      <c r="BA879" s="76"/>
      <c r="BB879" s="76"/>
      <c r="BC879" s="76"/>
      <c r="BV879" s="76"/>
      <c r="BW879" s="76"/>
      <c r="BX879" s="76"/>
      <c r="BY879" s="76"/>
      <c r="BZ879" s="76"/>
      <c r="CA879" s="76"/>
      <c r="CB879" s="76"/>
      <c r="CC879" s="76"/>
      <c r="CD879" s="76"/>
      <c r="CE879" s="76"/>
      <c r="CF879" s="76"/>
      <c r="CG879" s="76"/>
      <c r="CH879" s="76"/>
      <c r="CI879" s="76"/>
      <c r="CJ879" s="76"/>
      <c r="CK879" s="76"/>
      <c r="CL879" s="76"/>
      <c r="CM879" s="76"/>
      <c r="CN879" s="76"/>
      <c r="CO879" s="76"/>
      <c r="CP879" s="76"/>
      <c r="CQ879" s="76"/>
      <c r="CR879" s="76"/>
      <c r="CS879" s="76"/>
      <c r="CT879" s="76"/>
      <c r="CU879" s="76"/>
      <c r="CV879" s="76"/>
      <c r="CW879" s="76"/>
      <c r="CX879" s="76"/>
      <c r="CY879" s="76"/>
      <c r="CZ879" s="76"/>
      <c r="DA879" s="76"/>
      <c r="DB879" s="76"/>
      <c r="DC879" s="76"/>
      <c r="DD879" s="76"/>
      <c r="DE879" s="76"/>
      <c r="DF879" s="76"/>
      <c r="DG879" s="76"/>
      <c r="DH879" s="76"/>
      <c r="DI879" s="76"/>
      <c r="DJ879" s="76"/>
      <c r="DK879" s="76"/>
      <c r="DL879" s="76"/>
      <c r="DM879" s="76"/>
      <c r="DN879" s="76"/>
      <c r="DO879" s="76"/>
      <c r="DP879" s="76"/>
      <c r="DQ879" s="76"/>
      <c r="DR879" s="76"/>
      <c r="DS879" s="76"/>
      <c r="DT879" s="76"/>
      <c r="DU879" s="76"/>
      <c r="DV879" s="76"/>
      <c r="DW879" s="76"/>
      <c r="DX879" s="76"/>
      <c r="DY879" s="76"/>
      <c r="DZ879" s="76"/>
      <c r="EA879" s="76"/>
      <c r="EB879" s="76"/>
      <c r="EC879" s="76"/>
      <c r="ED879" s="76"/>
      <c r="EE879" s="76"/>
      <c r="EF879" s="76"/>
      <c r="EG879" s="76"/>
      <c r="EH879" s="76"/>
      <c r="EI879" s="76"/>
      <c r="EJ879" s="76"/>
      <c r="EK879" s="76"/>
      <c r="EL879" s="76"/>
      <c r="EM879" s="76"/>
      <c r="EN879" s="76"/>
      <c r="EO879" s="76"/>
      <c r="EP879" s="76"/>
      <c r="EQ879" s="76"/>
      <c r="ER879" s="76"/>
      <c r="ES879" s="76"/>
      <c r="ET879" s="76"/>
      <c r="EU879" s="76"/>
      <c r="EV879" s="76"/>
      <c r="EW879" s="76"/>
      <c r="EX879" s="76"/>
      <c r="EY879" s="76"/>
      <c r="EZ879" s="76"/>
      <c r="FA879" s="76"/>
      <c r="FB879" s="76"/>
      <c r="FC879" s="76"/>
      <c r="FD879" s="76"/>
      <c r="FE879" s="76"/>
      <c r="FF879" s="76"/>
      <c r="FG879" s="76"/>
      <c r="FH879" s="76"/>
      <c r="FI879" s="76"/>
      <c r="FJ879" s="76"/>
      <c r="FK879" s="76"/>
      <c r="FL879" s="76"/>
      <c r="FM879" s="76"/>
      <c r="FN879" s="76"/>
      <c r="FO879" s="76"/>
      <c r="FP879" s="76"/>
      <c r="FQ879" s="76"/>
      <c r="FR879" s="76"/>
      <c r="FS879" s="76"/>
      <c r="FT879" s="76"/>
      <c r="FU879" s="76"/>
      <c r="FV879" s="76"/>
      <c r="FW879" s="76"/>
      <c r="FX879" s="76"/>
      <c r="FY879" s="76"/>
      <c r="FZ879" s="76"/>
      <c r="GA879" s="76"/>
      <c r="GB879" s="76"/>
      <c r="GC879" s="76"/>
      <c r="GD879" s="76"/>
      <c r="GE879" s="76"/>
      <c r="GF879" s="76"/>
      <c r="GG879" s="76"/>
      <c r="GH879" s="76"/>
      <c r="GI879" s="76"/>
      <c r="GJ879" s="76"/>
      <c r="GK879" s="76"/>
      <c r="GL879" s="76"/>
      <c r="GM879" s="76"/>
      <c r="GN879" s="76"/>
      <c r="GO879" s="76"/>
      <c r="GP879" s="76"/>
      <c r="GQ879" s="76"/>
      <c r="GR879" s="76"/>
      <c r="GS879" s="76"/>
      <c r="GT879" s="76"/>
      <c r="GU879" s="76"/>
      <c r="GV879" s="76"/>
      <c r="GW879" s="76"/>
      <c r="GX879" s="76"/>
      <c r="GY879" s="76"/>
      <c r="GZ879" s="76"/>
      <c r="HA879" s="76"/>
      <c r="HB879" s="76"/>
      <c r="HC879" s="76"/>
      <c r="HD879" s="76"/>
      <c r="HE879" s="76"/>
      <c r="HF879" s="76"/>
      <c r="HG879" s="76"/>
      <c r="HH879" s="76"/>
      <c r="HI879" s="76"/>
      <c r="HJ879" s="76"/>
      <c r="HK879" s="76"/>
      <c r="HL879" s="76"/>
      <c r="HM879" s="76"/>
      <c r="HN879" s="76"/>
      <c r="HO879" s="76"/>
      <c r="HP879" s="76"/>
      <c r="HQ879" s="76"/>
      <c r="HR879" s="76"/>
      <c r="HS879" s="76"/>
      <c r="HT879" s="76"/>
      <c r="HU879" s="76"/>
      <c r="HV879" s="76"/>
      <c r="HW879" s="76"/>
      <c r="HX879" s="76"/>
      <c r="HY879" s="76"/>
      <c r="HZ879" s="76"/>
      <c r="IA879" s="76"/>
      <c r="IB879" s="76"/>
      <c r="IC879" s="76"/>
      <c r="ID879" s="76"/>
      <c r="IE879" s="76"/>
      <c r="IF879" s="76"/>
      <c r="IG879" s="76"/>
      <c r="IH879" s="76"/>
      <c r="II879" s="76"/>
      <c r="IJ879" s="76"/>
      <c r="IK879" s="76"/>
    </row>
    <row r="880" spans="1:245" s="125" customFormat="1">
      <c r="A880" s="76"/>
      <c r="B880" s="76"/>
      <c r="C880" s="76"/>
      <c r="D880" s="76"/>
      <c r="E880" s="3"/>
      <c r="F880" s="3"/>
      <c r="G880" s="76"/>
      <c r="H880" s="27"/>
      <c r="I880" s="27"/>
      <c r="J880" s="76"/>
      <c r="K880" s="76"/>
      <c r="L880" s="76"/>
      <c r="M880" s="76"/>
      <c r="N880" s="76"/>
      <c r="O880" s="76"/>
      <c r="P880" s="76"/>
      <c r="Q880" s="76"/>
      <c r="R880" s="459"/>
      <c r="S880" s="459"/>
      <c r="T880" s="459"/>
      <c r="U880" s="459"/>
      <c r="V880" s="459"/>
      <c r="W880" s="459"/>
      <c r="X880" s="459"/>
      <c r="Y880" s="459"/>
      <c r="Z880" s="76"/>
      <c r="AA880" s="19"/>
      <c r="AB880" s="19"/>
      <c r="AC880" s="76"/>
      <c r="AD880" s="76"/>
      <c r="AE880" s="76"/>
      <c r="AF880" s="76"/>
      <c r="AG880" s="76"/>
      <c r="AH880" s="76"/>
      <c r="AI880" s="76"/>
      <c r="AJ880" s="76"/>
      <c r="AK880" s="76"/>
      <c r="AL880" s="76"/>
      <c r="AM880" s="76"/>
      <c r="AN880" s="76"/>
      <c r="AO880" s="76"/>
      <c r="AP880" s="76"/>
      <c r="AQ880" s="76"/>
      <c r="AR880" s="76"/>
      <c r="AS880" s="19"/>
      <c r="AT880" s="19"/>
      <c r="AU880" s="19"/>
      <c r="AV880" s="19"/>
      <c r="AW880" s="19"/>
      <c r="AX880" s="19"/>
      <c r="BA880" s="76"/>
      <c r="BB880" s="76"/>
      <c r="BC880" s="76"/>
      <c r="BV880" s="76"/>
      <c r="BW880" s="76"/>
      <c r="BX880" s="76"/>
      <c r="BY880" s="76"/>
      <c r="BZ880" s="76"/>
      <c r="CA880" s="76"/>
      <c r="CB880" s="76"/>
      <c r="CC880" s="76"/>
      <c r="CD880" s="76"/>
      <c r="CE880" s="76"/>
      <c r="CF880" s="76"/>
      <c r="CG880" s="76"/>
      <c r="CH880" s="76"/>
      <c r="CI880" s="76"/>
      <c r="CJ880" s="76"/>
      <c r="CK880" s="76"/>
      <c r="CL880" s="76"/>
      <c r="CM880" s="76"/>
      <c r="CN880" s="76"/>
      <c r="CO880" s="76"/>
      <c r="CP880" s="76"/>
      <c r="CQ880" s="76"/>
      <c r="CR880" s="76"/>
      <c r="CS880" s="76"/>
      <c r="CT880" s="76"/>
      <c r="CU880" s="76"/>
      <c r="CV880" s="76"/>
      <c r="CW880" s="76"/>
      <c r="CX880" s="76"/>
      <c r="CY880" s="76"/>
      <c r="CZ880" s="76"/>
      <c r="DA880" s="76"/>
      <c r="DB880" s="76"/>
      <c r="DC880" s="76"/>
      <c r="DD880" s="76"/>
      <c r="DE880" s="76"/>
      <c r="DF880" s="76"/>
      <c r="DG880" s="76"/>
      <c r="DH880" s="76"/>
      <c r="DI880" s="76"/>
      <c r="DJ880" s="76"/>
      <c r="DK880" s="76"/>
      <c r="DL880" s="76"/>
      <c r="DM880" s="76"/>
      <c r="DN880" s="76"/>
      <c r="DO880" s="76"/>
      <c r="DP880" s="76"/>
      <c r="DQ880" s="76"/>
      <c r="DR880" s="76"/>
      <c r="DS880" s="76"/>
      <c r="DT880" s="76"/>
      <c r="DU880" s="76"/>
      <c r="DV880" s="76"/>
      <c r="DW880" s="76"/>
      <c r="DX880" s="76"/>
      <c r="DY880" s="76"/>
      <c r="DZ880" s="76"/>
      <c r="EA880" s="76"/>
      <c r="EB880" s="76"/>
      <c r="EC880" s="76"/>
      <c r="ED880" s="76"/>
      <c r="EE880" s="76"/>
      <c r="EF880" s="76"/>
      <c r="EG880" s="76"/>
      <c r="EH880" s="76"/>
      <c r="EI880" s="76"/>
      <c r="EJ880" s="76"/>
      <c r="EK880" s="76"/>
      <c r="EL880" s="76"/>
      <c r="EM880" s="76"/>
      <c r="EN880" s="76"/>
      <c r="EO880" s="76"/>
      <c r="EP880" s="76"/>
      <c r="EQ880" s="76"/>
      <c r="ER880" s="76"/>
      <c r="ES880" s="76"/>
      <c r="ET880" s="76"/>
      <c r="EU880" s="76"/>
      <c r="EV880" s="76"/>
      <c r="EW880" s="76"/>
      <c r="EX880" s="76"/>
      <c r="EY880" s="76"/>
      <c r="EZ880" s="76"/>
      <c r="FA880" s="76"/>
      <c r="FB880" s="76"/>
      <c r="FC880" s="76"/>
      <c r="FD880" s="76"/>
      <c r="FE880" s="76"/>
      <c r="FF880" s="76"/>
      <c r="FG880" s="76"/>
      <c r="FH880" s="76"/>
      <c r="FI880" s="76"/>
      <c r="FJ880" s="76"/>
      <c r="FK880" s="76"/>
      <c r="FL880" s="76"/>
      <c r="FM880" s="76"/>
      <c r="FN880" s="76"/>
      <c r="FO880" s="76"/>
      <c r="FP880" s="76"/>
      <c r="FQ880" s="76"/>
      <c r="FR880" s="76"/>
      <c r="FS880" s="76"/>
      <c r="FT880" s="76"/>
      <c r="FU880" s="76"/>
      <c r="FV880" s="76"/>
      <c r="FW880" s="76"/>
      <c r="FX880" s="76"/>
      <c r="FY880" s="76"/>
      <c r="FZ880" s="76"/>
      <c r="GA880" s="76"/>
      <c r="GB880" s="76"/>
      <c r="GC880" s="76"/>
      <c r="GD880" s="76"/>
      <c r="GE880" s="76"/>
      <c r="GF880" s="76"/>
      <c r="GG880" s="76"/>
      <c r="GH880" s="76"/>
      <c r="GI880" s="76"/>
      <c r="GJ880" s="76"/>
      <c r="GK880" s="76"/>
      <c r="GL880" s="76"/>
      <c r="GM880" s="76"/>
      <c r="GN880" s="76"/>
      <c r="GO880" s="76"/>
      <c r="GP880" s="76"/>
      <c r="GQ880" s="76"/>
      <c r="GR880" s="76"/>
      <c r="GS880" s="76"/>
      <c r="GT880" s="76"/>
      <c r="GU880" s="76"/>
      <c r="GV880" s="76"/>
      <c r="GW880" s="76"/>
      <c r="GX880" s="76"/>
      <c r="GY880" s="76"/>
      <c r="GZ880" s="76"/>
      <c r="HA880" s="76"/>
      <c r="HB880" s="76"/>
      <c r="HC880" s="76"/>
      <c r="HD880" s="76"/>
      <c r="HE880" s="76"/>
      <c r="HF880" s="76"/>
      <c r="HG880" s="76"/>
      <c r="HH880" s="76"/>
      <c r="HI880" s="76"/>
      <c r="HJ880" s="76"/>
      <c r="HK880" s="76"/>
      <c r="HL880" s="76"/>
      <c r="HM880" s="76"/>
      <c r="HN880" s="76"/>
      <c r="HO880" s="76"/>
      <c r="HP880" s="76"/>
      <c r="HQ880" s="76"/>
      <c r="HR880" s="76"/>
      <c r="HS880" s="76"/>
      <c r="HT880" s="76"/>
      <c r="HU880" s="76"/>
      <c r="HV880" s="76"/>
      <c r="HW880" s="76"/>
      <c r="HX880" s="76"/>
      <c r="HY880" s="76"/>
      <c r="HZ880" s="76"/>
      <c r="IA880" s="76"/>
      <c r="IB880" s="76"/>
      <c r="IC880" s="76"/>
      <c r="ID880" s="76"/>
      <c r="IE880" s="76"/>
      <c r="IF880" s="76"/>
      <c r="IG880" s="76"/>
      <c r="IH880" s="76"/>
      <c r="II880" s="76"/>
      <c r="IJ880" s="76"/>
      <c r="IK880" s="76"/>
    </row>
    <row r="881" spans="1:245" s="125" customFormat="1">
      <c r="A881" s="76"/>
      <c r="B881" s="76"/>
      <c r="C881" s="76"/>
      <c r="D881" s="76"/>
      <c r="E881" s="3"/>
      <c r="F881" s="3"/>
      <c r="G881" s="76"/>
      <c r="H881" s="27"/>
      <c r="I881" s="27"/>
      <c r="J881" s="76"/>
      <c r="K881" s="76"/>
      <c r="L881" s="76"/>
      <c r="M881" s="76"/>
      <c r="N881" s="76"/>
      <c r="O881" s="76"/>
      <c r="P881" s="76"/>
      <c r="Q881" s="76"/>
      <c r="R881" s="459"/>
      <c r="S881" s="459"/>
      <c r="T881" s="459"/>
      <c r="U881" s="459"/>
      <c r="V881" s="459"/>
      <c r="W881" s="459"/>
      <c r="X881" s="459"/>
      <c r="Y881" s="459"/>
      <c r="Z881" s="76"/>
      <c r="AA881" s="19"/>
      <c r="AB881" s="19"/>
      <c r="AC881" s="76"/>
      <c r="AD881" s="76"/>
      <c r="AE881" s="76"/>
      <c r="AF881" s="76"/>
      <c r="AG881" s="76"/>
      <c r="AH881" s="76"/>
      <c r="AI881" s="76"/>
      <c r="AJ881" s="76"/>
      <c r="AK881" s="76"/>
      <c r="AL881" s="76"/>
      <c r="AM881" s="76"/>
      <c r="AN881" s="76"/>
      <c r="AO881" s="76"/>
      <c r="AP881" s="76"/>
      <c r="AQ881" s="76"/>
      <c r="AR881" s="76"/>
      <c r="AS881" s="19"/>
      <c r="AT881" s="19"/>
      <c r="AU881" s="19"/>
      <c r="AV881" s="19"/>
      <c r="AW881" s="19"/>
      <c r="AX881" s="19"/>
      <c r="BA881" s="76"/>
      <c r="BB881" s="76"/>
      <c r="BC881" s="76"/>
      <c r="BV881" s="76"/>
      <c r="BW881" s="76"/>
      <c r="BX881" s="76"/>
      <c r="BY881" s="76"/>
      <c r="BZ881" s="76"/>
      <c r="CA881" s="76"/>
      <c r="CB881" s="76"/>
      <c r="CC881" s="76"/>
      <c r="CD881" s="76"/>
      <c r="CE881" s="76"/>
      <c r="CF881" s="76"/>
      <c r="CG881" s="76"/>
      <c r="CH881" s="76"/>
      <c r="CI881" s="76"/>
      <c r="CJ881" s="76"/>
      <c r="CK881" s="76"/>
      <c r="CL881" s="76"/>
      <c r="CM881" s="76"/>
      <c r="CN881" s="76"/>
      <c r="CO881" s="76"/>
      <c r="CP881" s="76"/>
      <c r="CQ881" s="76"/>
      <c r="CR881" s="76"/>
      <c r="CS881" s="76"/>
      <c r="CT881" s="76"/>
      <c r="CU881" s="76"/>
      <c r="CV881" s="76"/>
      <c r="CW881" s="76"/>
      <c r="CX881" s="76"/>
      <c r="CY881" s="76"/>
      <c r="CZ881" s="76"/>
      <c r="DA881" s="76"/>
      <c r="DB881" s="76"/>
      <c r="DC881" s="76"/>
      <c r="DD881" s="76"/>
      <c r="DE881" s="76"/>
      <c r="DF881" s="76"/>
      <c r="DG881" s="76"/>
      <c r="DH881" s="76"/>
      <c r="DI881" s="76"/>
      <c r="DJ881" s="76"/>
      <c r="DK881" s="76"/>
      <c r="DL881" s="76"/>
      <c r="DM881" s="76"/>
      <c r="DN881" s="76"/>
      <c r="DO881" s="76"/>
      <c r="DP881" s="76"/>
      <c r="DQ881" s="76"/>
      <c r="DR881" s="76"/>
      <c r="DS881" s="76"/>
      <c r="DT881" s="76"/>
      <c r="DU881" s="76"/>
      <c r="DV881" s="76"/>
      <c r="DW881" s="76"/>
      <c r="DX881" s="76"/>
      <c r="DY881" s="76"/>
      <c r="DZ881" s="76"/>
      <c r="EA881" s="76"/>
      <c r="EB881" s="76"/>
      <c r="EC881" s="76"/>
      <c r="ED881" s="76"/>
      <c r="EE881" s="76"/>
      <c r="EF881" s="76"/>
      <c r="EG881" s="76"/>
      <c r="EH881" s="76"/>
      <c r="EI881" s="76"/>
      <c r="EJ881" s="76"/>
      <c r="EK881" s="76"/>
      <c r="EL881" s="76"/>
      <c r="EM881" s="76"/>
      <c r="EN881" s="76"/>
      <c r="EO881" s="76"/>
      <c r="EP881" s="76"/>
      <c r="EQ881" s="76"/>
      <c r="ER881" s="76"/>
      <c r="ES881" s="76"/>
      <c r="ET881" s="76"/>
      <c r="EU881" s="76"/>
      <c r="EV881" s="76"/>
      <c r="EW881" s="76"/>
      <c r="EX881" s="76"/>
      <c r="EY881" s="76"/>
      <c r="EZ881" s="76"/>
      <c r="FA881" s="76"/>
      <c r="FB881" s="76"/>
      <c r="FC881" s="76"/>
      <c r="FD881" s="76"/>
      <c r="FE881" s="76"/>
      <c r="FF881" s="76"/>
      <c r="FG881" s="76"/>
      <c r="FH881" s="76"/>
      <c r="FI881" s="76"/>
      <c r="FJ881" s="76"/>
      <c r="FK881" s="76"/>
      <c r="FL881" s="76"/>
      <c r="FM881" s="76"/>
      <c r="FN881" s="76"/>
      <c r="FO881" s="76"/>
      <c r="FP881" s="76"/>
      <c r="FQ881" s="76"/>
      <c r="FR881" s="76"/>
      <c r="FS881" s="76"/>
      <c r="FT881" s="76"/>
      <c r="FU881" s="76"/>
      <c r="FV881" s="76"/>
      <c r="FW881" s="76"/>
      <c r="FX881" s="76"/>
      <c r="FY881" s="76"/>
      <c r="FZ881" s="76"/>
      <c r="GA881" s="76"/>
      <c r="GB881" s="76"/>
      <c r="GC881" s="76"/>
      <c r="GD881" s="76"/>
      <c r="GE881" s="76"/>
      <c r="GF881" s="76"/>
      <c r="GG881" s="76"/>
      <c r="GH881" s="76"/>
      <c r="GI881" s="76"/>
      <c r="GJ881" s="76"/>
      <c r="GK881" s="76"/>
      <c r="GL881" s="76"/>
      <c r="GM881" s="76"/>
      <c r="GN881" s="76"/>
      <c r="GO881" s="76"/>
      <c r="GP881" s="76"/>
      <c r="GQ881" s="76"/>
      <c r="GR881" s="76"/>
      <c r="GS881" s="76"/>
      <c r="GT881" s="76"/>
      <c r="GU881" s="76"/>
      <c r="GV881" s="76"/>
      <c r="GW881" s="76"/>
      <c r="GX881" s="76"/>
      <c r="GY881" s="76"/>
      <c r="GZ881" s="76"/>
      <c r="HA881" s="76"/>
      <c r="HB881" s="76"/>
      <c r="HC881" s="76"/>
      <c r="HD881" s="76"/>
      <c r="HE881" s="76"/>
      <c r="HF881" s="76"/>
      <c r="HG881" s="76"/>
      <c r="HH881" s="76"/>
      <c r="HI881" s="76"/>
      <c r="HJ881" s="76"/>
      <c r="HK881" s="76"/>
      <c r="HL881" s="76"/>
      <c r="HM881" s="76"/>
      <c r="HN881" s="76"/>
      <c r="HO881" s="76"/>
      <c r="HP881" s="76"/>
      <c r="HQ881" s="76"/>
      <c r="HR881" s="76"/>
      <c r="HS881" s="76"/>
      <c r="HT881" s="76"/>
      <c r="HU881" s="76"/>
      <c r="HV881" s="76"/>
      <c r="HW881" s="76"/>
      <c r="HX881" s="76"/>
      <c r="HY881" s="76"/>
      <c r="HZ881" s="76"/>
      <c r="IA881" s="76"/>
      <c r="IB881" s="76"/>
      <c r="IC881" s="76"/>
      <c r="ID881" s="76"/>
      <c r="IE881" s="76"/>
      <c r="IF881" s="76"/>
      <c r="IG881" s="76"/>
      <c r="IH881" s="76"/>
      <c r="II881" s="76"/>
      <c r="IJ881" s="76"/>
      <c r="IK881" s="76"/>
    </row>
    <row r="882" spans="1:245" s="125" customFormat="1">
      <c r="A882" s="76"/>
      <c r="B882" s="76"/>
      <c r="C882" s="76"/>
      <c r="D882" s="76"/>
      <c r="E882" s="3"/>
      <c r="F882" s="3"/>
      <c r="G882" s="76"/>
      <c r="H882" s="27"/>
      <c r="I882" s="27"/>
      <c r="J882" s="76"/>
      <c r="K882" s="76"/>
      <c r="L882" s="76"/>
      <c r="M882" s="76"/>
      <c r="N882" s="76"/>
      <c r="O882" s="76"/>
      <c r="P882" s="76"/>
      <c r="Q882" s="76"/>
      <c r="R882" s="459"/>
      <c r="S882" s="459"/>
      <c r="T882" s="459"/>
      <c r="U882" s="459"/>
      <c r="V882" s="459"/>
      <c r="W882" s="459"/>
      <c r="X882" s="459"/>
      <c r="Y882" s="459"/>
      <c r="Z882" s="76"/>
      <c r="AA882" s="19"/>
      <c r="AB882" s="19"/>
      <c r="AC882" s="76"/>
      <c r="AD882" s="76"/>
      <c r="AE882" s="76"/>
      <c r="AF882" s="76"/>
      <c r="AG882" s="76"/>
      <c r="AH882" s="76"/>
      <c r="AI882" s="76"/>
      <c r="AJ882" s="76"/>
      <c r="AK882" s="76"/>
      <c r="AL882" s="76"/>
      <c r="AM882" s="76"/>
      <c r="AN882" s="76"/>
      <c r="AO882" s="76"/>
      <c r="AP882" s="76"/>
      <c r="AQ882" s="76"/>
      <c r="AR882" s="76"/>
      <c r="AS882" s="19"/>
      <c r="AT882" s="19"/>
      <c r="AU882" s="19"/>
      <c r="AV882" s="19"/>
      <c r="AW882" s="19"/>
      <c r="AX882" s="19"/>
      <c r="BA882" s="76"/>
      <c r="BB882" s="76"/>
      <c r="BC882" s="76"/>
      <c r="BV882" s="76"/>
      <c r="BW882" s="76"/>
      <c r="BX882" s="76"/>
      <c r="BY882" s="76"/>
      <c r="BZ882" s="76"/>
      <c r="CA882" s="76"/>
      <c r="CB882" s="76"/>
      <c r="CC882" s="76"/>
      <c r="CD882" s="76"/>
      <c r="CE882" s="76"/>
      <c r="CF882" s="76"/>
      <c r="CG882" s="76"/>
      <c r="CH882" s="76"/>
      <c r="CI882" s="76"/>
      <c r="CJ882" s="76"/>
      <c r="CK882" s="76"/>
      <c r="CL882" s="76"/>
      <c r="CM882" s="76"/>
      <c r="CN882" s="76"/>
      <c r="CO882" s="76"/>
      <c r="CP882" s="76"/>
      <c r="CQ882" s="76"/>
      <c r="CR882" s="76"/>
      <c r="CS882" s="76"/>
      <c r="CT882" s="76"/>
      <c r="CU882" s="76"/>
      <c r="CV882" s="76"/>
      <c r="CW882" s="76"/>
      <c r="CX882" s="76"/>
      <c r="CY882" s="76"/>
      <c r="CZ882" s="76"/>
      <c r="DA882" s="76"/>
      <c r="DB882" s="76"/>
      <c r="DC882" s="76"/>
      <c r="DD882" s="76"/>
      <c r="DE882" s="76"/>
      <c r="DF882" s="76"/>
      <c r="DG882" s="76"/>
      <c r="DH882" s="76"/>
      <c r="DI882" s="76"/>
      <c r="DJ882" s="76"/>
      <c r="DK882" s="76"/>
      <c r="DL882" s="76"/>
      <c r="DM882" s="76"/>
      <c r="DN882" s="76"/>
      <c r="DO882" s="76"/>
      <c r="DP882" s="76"/>
      <c r="DQ882" s="76"/>
      <c r="DR882" s="76"/>
      <c r="DS882" s="76"/>
      <c r="DT882" s="76"/>
      <c r="DU882" s="76"/>
      <c r="DV882" s="76"/>
      <c r="DW882" s="76"/>
      <c r="DX882" s="76"/>
      <c r="DY882" s="76"/>
      <c r="DZ882" s="76"/>
      <c r="EA882" s="76"/>
      <c r="EB882" s="76"/>
      <c r="EC882" s="76"/>
      <c r="ED882" s="76"/>
      <c r="EE882" s="76"/>
      <c r="EF882" s="76"/>
      <c r="EG882" s="76"/>
      <c r="EH882" s="76"/>
      <c r="EI882" s="76"/>
      <c r="EJ882" s="76"/>
      <c r="EK882" s="76"/>
      <c r="EL882" s="76"/>
      <c r="EM882" s="76"/>
      <c r="EN882" s="76"/>
      <c r="EO882" s="76"/>
      <c r="EP882" s="76"/>
      <c r="EQ882" s="76"/>
      <c r="ER882" s="76"/>
      <c r="ES882" s="76"/>
      <c r="ET882" s="76"/>
      <c r="EU882" s="76"/>
      <c r="EV882" s="76"/>
      <c r="EW882" s="76"/>
      <c r="EX882" s="76"/>
      <c r="EY882" s="76"/>
      <c r="EZ882" s="76"/>
      <c r="FA882" s="76"/>
      <c r="FB882" s="76"/>
      <c r="FC882" s="76"/>
      <c r="FD882" s="76"/>
      <c r="FE882" s="76"/>
      <c r="FF882" s="76"/>
      <c r="FG882" s="76"/>
      <c r="FH882" s="76"/>
      <c r="FI882" s="76"/>
      <c r="FJ882" s="76"/>
      <c r="FK882" s="76"/>
      <c r="FL882" s="76"/>
      <c r="FM882" s="76"/>
      <c r="FN882" s="76"/>
      <c r="FO882" s="76"/>
      <c r="FP882" s="76"/>
      <c r="FQ882" s="76"/>
      <c r="FR882" s="76"/>
      <c r="FS882" s="76"/>
      <c r="FT882" s="76"/>
      <c r="FU882" s="76"/>
      <c r="FV882" s="76"/>
      <c r="FW882" s="76"/>
      <c r="FX882" s="76"/>
      <c r="FY882" s="76"/>
      <c r="FZ882" s="76"/>
      <c r="GA882" s="76"/>
      <c r="GB882" s="76"/>
      <c r="GC882" s="76"/>
      <c r="GD882" s="76"/>
      <c r="GE882" s="76"/>
      <c r="GF882" s="76"/>
      <c r="GG882" s="76"/>
      <c r="GH882" s="76"/>
      <c r="GI882" s="76"/>
      <c r="GJ882" s="76"/>
      <c r="GK882" s="76"/>
      <c r="GL882" s="76"/>
      <c r="GM882" s="76"/>
      <c r="GN882" s="76"/>
      <c r="GO882" s="76"/>
      <c r="GP882" s="76"/>
      <c r="GQ882" s="76"/>
      <c r="GR882" s="76"/>
      <c r="GS882" s="76"/>
      <c r="GT882" s="76"/>
      <c r="GU882" s="76"/>
      <c r="GV882" s="76"/>
      <c r="GW882" s="76"/>
      <c r="GX882" s="76"/>
      <c r="GY882" s="76"/>
      <c r="GZ882" s="76"/>
      <c r="HA882" s="76"/>
      <c r="HB882" s="76"/>
      <c r="HC882" s="76"/>
      <c r="HD882" s="76"/>
      <c r="HE882" s="76"/>
      <c r="HF882" s="76"/>
      <c r="HG882" s="76"/>
      <c r="HH882" s="76"/>
      <c r="HI882" s="76"/>
      <c r="HJ882" s="76"/>
      <c r="HK882" s="76"/>
      <c r="HL882" s="76"/>
      <c r="HM882" s="76"/>
      <c r="HN882" s="76"/>
      <c r="HO882" s="76"/>
      <c r="HP882" s="76"/>
      <c r="HQ882" s="76"/>
      <c r="HR882" s="76"/>
      <c r="HS882" s="76"/>
      <c r="HT882" s="76"/>
      <c r="HU882" s="76"/>
      <c r="HV882" s="76"/>
      <c r="HW882" s="76"/>
      <c r="HX882" s="76"/>
      <c r="HY882" s="76"/>
      <c r="HZ882" s="76"/>
      <c r="IA882" s="76"/>
      <c r="IB882" s="76"/>
      <c r="IC882" s="76"/>
      <c r="ID882" s="76"/>
      <c r="IE882" s="76"/>
      <c r="IF882" s="76"/>
      <c r="IG882" s="76"/>
      <c r="IH882" s="76"/>
      <c r="II882" s="76"/>
      <c r="IJ882" s="76"/>
      <c r="IK882" s="76"/>
    </row>
    <row r="883" spans="1:245" s="125" customFormat="1">
      <c r="A883" s="76"/>
      <c r="B883" s="76"/>
      <c r="C883" s="76"/>
      <c r="D883" s="76"/>
      <c r="E883" s="3"/>
      <c r="F883" s="3"/>
      <c r="G883" s="76"/>
      <c r="H883" s="27"/>
      <c r="I883" s="27"/>
      <c r="J883" s="76"/>
      <c r="K883" s="76"/>
      <c r="L883" s="76"/>
      <c r="M883" s="76"/>
      <c r="N883" s="76"/>
      <c r="O883" s="76"/>
      <c r="P883" s="76"/>
      <c r="Q883" s="76"/>
      <c r="R883" s="459"/>
      <c r="S883" s="459"/>
      <c r="T883" s="459"/>
      <c r="U883" s="459"/>
      <c r="V883" s="459"/>
      <c r="W883" s="459"/>
      <c r="X883" s="459"/>
      <c r="Y883" s="459"/>
      <c r="Z883" s="76"/>
      <c r="AA883" s="19"/>
      <c r="AB883" s="19"/>
      <c r="AC883" s="76"/>
      <c r="AD883" s="76"/>
      <c r="AE883" s="76"/>
      <c r="AF883" s="76"/>
      <c r="AG883" s="76"/>
      <c r="AH883" s="76"/>
      <c r="AI883" s="76"/>
      <c r="AJ883" s="76"/>
      <c r="AK883" s="76"/>
      <c r="AL883" s="76"/>
      <c r="AM883" s="76"/>
      <c r="AN883" s="76"/>
      <c r="AO883" s="76"/>
      <c r="AP883" s="76"/>
      <c r="AQ883" s="76"/>
      <c r="AR883" s="76"/>
      <c r="AS883" s="19"/>
      <c r="AT883" s="19"/>
      <c r="AU883" s="19"/>
      <c r="AV883" s="19"/>
      <c r="AW883" s="19"/>
      <c r="AX883" s="19"/>
      <c r="BA883" s="76"/>
      <c r="BB883" s="76"/>
      <c r="BC883" s="76"/>
      <c r="BV883" s="76"/>
      <c r="BW883" s="76"/>
      <c r="BX883" s="76"/>
      <c r="BY883" s="76"/>
      <c r="BZ883" s="76"/>
      <c r="CA883" s="76"/>
      <c r="CB883" s="76"/>
      <c r="CC883" s="76"/>
      <c r="CD883" s="76"/>
      <c r="CE883" s="76"/>
      <c r="CF883" s="76"/>
      <c r="CG883" s="76"/>
      <c r="CH883" s="76"/>
      <c r="CI883" s="76"/>
      <c r="CJ883" s="76"/>
      <c r="CK883" s="76"/>
      <c r="CL883" s="76"/>
      <c r="CM883" s="76"/>
      <c r="CN883" s="76"/>
      <c r="CO883" s="76"/>
      <c r="CP883" s="76"/>
      <c r="CQ883" s="76"/>
      <c r="CR883" s="76"/>
      <c r="CS883" s="76"/>
      <c r="CT883" s="76"/>
      <c r="CU883" s="76"/>
      <c r="CV883" s="76"/>
      <c r="CW883" s="76"/>
      <c r="CX883" s="76"/>
      <c r="CY883" s="76"/>
      <c r="CZ883" s="76"/>
      <c r="DA883" s="76"/>
      <c r="DB883" s="76"/>
      <c r="DC883" s="76"/>
      <c r="DD883" s="76"/>
      <c r="DE883" s="76"/>
      <c r="DF883" s="76"/>
      <c r="DG883" s="76"/>
      <c r="DH883" s="76"/>
      <c r="DI883" s="76"/>
      <c r="DJ883" s="76"/>
      <c r="DK883" s="76"/>
      <c r="DL883" s="76"/>
      <c r="DM883" s="76"/>
      <c r="DN883" s="76"/>
      <c r="DO883" s="76"/>
      <c r="DP883" s="76"/>
      <c r="DQ883" s="76"/>
      <c r="DR883" s="76"/>
      <c r="DS883" s="76"/>
      <c r="DT883" s="76"/>
      <c r="DU883" s="76"/>
      <c r="DV883" s="76"/>
      <c r="DW883" s="76"/>
      <c r="DX883" s="76"/>
      <c r="DY883" s="76"/>
      <c r="DZ883" s="76"/>
      <c r="EA883" s="76"/>
      <c r="EB883" s="76"/>
      <c r="EC883" s="76"/>
      <c r="ED883" s="76"/>
      <c r="EE883" s="76"/>
      <c r="EF883" s="76"/>
      <c r="EG883" s="76"/>
      <c r="EH883" s="76"/>
      <c r="EI883" s="76"/>
      <c r="EJ883" s="76"/>
      <c r="EK883" s="76"/>
      <c r="EL883" s="76"/>
      <c r="EM883" s="76"/>
      <c r="EN883" s="76"/>
      <c r="EO883" s="76"/>
      <c r="EP883" s="76"/>
      <c r="EQ883" s="76"/>
      <c r="ER883" s="76"/>
      <c r="ES883" s="76"/>
      <c r="ET883" s="76"/>
      <c r="EU883" s="76"/>
      <c r="EV883" s="76"/>
      <c r="EW883" s="76"/>
      <c r="EX883" s="76"/>
      <c r="EY883" s="76"/>
      <c r="EZ883" s="76"/>
      <c r="FA883" s="76"/>
      <c r="FB883" s="76"/>
      <c r="FC883" s="76"/>
      <c r="FD883" s="76"/>
      <c r="FE883" s="76"/>
      <c r="FF883" s="76"/>
      <c r="FG883" s="76"/>
      <c r="FH883" s="76"/>
      <c r="FI883" s="76"/>
      <c r="FJ883" s="76"/>
      <c r="FK883" s="76"/>
      <c r="FL883" s="76"/>
      <c r="FM883" s="76"/>
      <c r="FN883" s="76"/>
      <c r="FO883" s="76"/>
      <c r="FP883" s="76"/>
      <c r="FQ883" s="76"/>
      <c r="FR883" s="76"/>
      <c r="FS883" s="76"/>
      <c r="FT883" s="76"/>
      <c r="FU883" s="76"/>
      <c r="FV883" s="76"/>
      <c r="FW883" s="76"/>
      <c r="FX883" s="76"/>
      <c r="FY883" s="76"/>
      <c r="FZ883" s="76"/>
      <c r="GA883" s="76"/>
      <c r="GB883" s="76"/>
      <c r="GC883" s="76"/>
      <c r="GD883" s="76"/>
      <c r="GE883" s="76"/>
      <c r="GF883" s="76"/>
      <c r="GG883" s="76"/>
      <c r="GH883" s="76"/>
      <c r="GI883" s="76"/>
      <c r="GJ883" s="76"/>
      <c r="GK883" s="76"/>
      <c r="GL883" s="76"/>
      <c r="GM883" s="76"/>
      <c r="GN883" s="76"/>
      <c r="GO883" s="76"/>
      <c r="GP883" s="76"/>
      <c r="GQ883" s="76"/>
      <c r="GR883" s="76"/>
      <c r="GS883" s="76"/>
      <c r="GT883" s="76"/>
      <c r="GU883" s="76"/>
      <c r="GV883" s="76"/>
      <c r="GW883" s="76"/>
      <c r="GX883" s="76"/>
      <c r="GY883" s="76"/>
      <c r="GZ883" s="76"/>
      <c r="HA883" s="76"/>
      <c r="HB883" s="76"/>
      <c r="HC883" s="76"/>
      <c r="HD883" s="76"/>
      <c r="HE883" s="76"/>
      <c r="HF883" s="76"/>
      <c r="HG883" s="76"/>
      <c r="HH883" s="76"/>
      <c r="HI883" s="76"/>
      <c r="HJ883" s="76"/>
      <c r="HK883" s="76"/>
      <c r="HL883" s="76"/>
      <c r="HM883" s="76"/>
      <c r="HN883" s="76"/>
      <c r="HO883" s="76"/>
      <c r="HP883" s="76"/>
      <c r="HQ883" s="76"/>
      <c r="HR883" s="76"/>
      <c r="HS883" s="76"/>
      <c r="HT883" s="76"/>
      <c r="HU883" s="76"/>
      <c r="HV883" s="76"/>
      <c r="HW883" s="76"/>
      <c r="HX883" s="76"/>
      <c r="HY883" s="76"/>
      <c r="HZ883" s="76"/>
      <c r="IA883" s="76"/>
      <c r="IB883" s="76"/>
      <c r="IC883" s="76"/>
      <c r="ID883" s="76"/>
      <c r="IE883" s="76"/>
      <c r="IF883" s="76"/>
      <c r="IG883" s="76"/>
      <c r="IH883" s="76"/>
      <c r="II883" s="76"/>
      <c r="IJ883" s="76"/>
      <c r="IK883" s="76"/>
    </row>
    <row r="884" spans="1:245" s="125" customFormat="1">
      <c r="A884" s="76"/>
      <c r="B884" s="76"/>
      <c r="C884" s="76"/>
      <c r="D884" s="76"/>
      <c r="E884" s="3"/>
      <c r="F884" s="3"/>
      <c r="G884" s="76"/>
      <c r="H884" s="27"/>
      <c r="I884" s="27"/>
      <c r="J884" s="76"/>
      <c r="K884" s="76"/>
      <c r="L884" s="76"/>
      <c r="M884" s="76"/>
      <c r="N884" s="76"/>
      <c r="O884" s="76"/>
      <c r="P884" s="76"/>
      <c r="Q884" s="76"/>
      <c r="R884" s="459"/>
      <c r="S884" s="459"/>
      <c r="T884" s="459"/>
      <c r="U884" s="459"/>
      <c r="V884" s="459"/>
      <c r="W884" s="459"/>
      <c r="X884" s="459"/>
      <c r="Y884" s="459"/>
      <c r="Z884" s="76"/>
      <c r="AA884" s="19"/>
      <c r="AB884" s="19"/>
      <c r="AC884" s="76"/>
      <c r="AD884" s="76"/>
      <c r="AE884" s="76"/>
      <c r="AF884" s="76"/>
      <c r="AG884" s="76"/>
      <c r="AH884" s="76"/>
      <c r="AI884" s="76"/>
      <c r="AJ884" s="76"/>
      <c r="AK884" s="76"/>
      <c r="AL884" s="76"/>
      <c r="AM884" s="76"/>
      <c r="AN884" s="76"/>
      <c r="AO884" s="76"/>
      <c r="AP884" s="76"/>
      <c r="AQ884" s="76"/>
      <c r="AR884" s="76"/>
      <c r="AS884" s="19"/>
      <c r="AT884" s="19"/>
      <c r="AU884" s="19"/>
      <c r="AV884" s="19"/>
      <c r="AW884" s="19"/>
      <c r="AX884" s="19"/>
      <c r="BA884" s="76"/>
      <c r="BB884" s="76"/>
      <c r="BC884" s="76"/>
      <c r="BV884" s="76"/>
      <c r="BW884" s="76"/>
      <c r="BX884" s="76"/>
      <c r="BY884" s="76"/>
      <c r="BZ884" s="76"/>
      <c r="CA884" s="76"/>
      <c r="CB884" s="76"/>
      <c r="CC884" s="76"/>
      <c r="CD884" s="76"/>
      <c r="CE884" s="76"/>
      <c r="CF884" s="76"/>
      <c r="CG884" s="76"/>
      <c r="CH884" s="76"/>
      <c r="CI884" s="76"/>
      <c r="CJ884" s="76"/>
      <c r="CK884" s="76"/>
      <c r="CL884" s="76"/>
      <c r="CM884" s="76"/>
      <c r="CN884" s="76"/>
      <c r="CO884" s="76"/>
      <c r="CP884" s="76"/>
      <c r="CQ884" s="76"/>
      <c r="CR884" s="76"/>
      <c r="CS884" s="76"/>
      <c r="CT884" s="76"/>
      <c r="CU884" s="76"/>
      <c r="CV884" s="76"/>
      <c r="CW884" s="76"/>
      <c r="CX884" s="76"/>
      <c r="CY884" s="76"/>
      <c r="CZ884" s="76"/>
      <c r="DA884" s="76"/>
      <c r="DB884" s="76"/>
      <c r="DC884" s="76"/>
      <c r="DD884" s="76"/>
      <c r="DE884" s="76"/>
      <c r="DF884" s="76"/>
      <c r="DG884" s="76"/>
      <c r="DH884" s="76"/>
      <c r="DI884" s="76"/>
      <c r="DJ884" s="76"/>
      <c r="DK884" s="76"/>
      <c r="DL884" s="76"/>
      <c r="DM884" s="76"/>
      <c r="DN884" s="76"/>
      <c r="DO884" s="76"/>
      <c r="DP884" s="76"/>
      <c r="DQ884" s="76"/>
      <c r="DR884" s="76"/>
      <c r="DS884" s="76"/>
      <c r="DT884" s="76"/>
      <c r="DU884" s="76"/>
      <c r="DV884" s="76"/>
      <c r="DW884" s="76"/>
      <c r="DX884" s="76"/>
      <c r="DY884" s="76"/>
      <c r="DZ884" s="76"/>
      <c r="EA884" s="76"/>
      <c r="EB884" s="76"/>
      <c r="EC884" s="76"/>
      <c r="ED884" s="76"/>
      <c r="EE884" s="76"/>
      <c r="EF884" s="76"/>
      <c r="EG884" s="76"/>
      <c r="EH884" s="76"/>
      <c r="EI884" s="76"/>
      <c r="EJ884" s="76"/>
      <c r="EK884" s="76"/>
      <c r="EL884" s="76"/>
      <c r="EM884" s="76"/>
      <c r="EN884" s="76"/>
      <c r="EO884" s="76"/>
      <c r="EP884" s="76"/>
      <c r="EQ884" s="76"/>
      <c r="ER884" s="76"/>
      <c r="ES884" s="76"/>
      <c r="ET884" s="76"/>
      <c r="EU884" s="76"/>
      <c r="EV884" s="76"/>
      <c r="EW884" s="76"/>
      <c r="EX884" s="76"/>
      <c r="EY884" s="76"/>
      <c r="EZ884" s="76"/>
      <c r="FA884" s="76"/>
      <c r="FB884" s="76"/>
      <c r="FC884" s="76"/>
      <c r="FD884" s="76"/>
      <c r="FE884" s="76"/>
      <c r="FF884" s="76"/>
      <c r="FG884" s="76"/>
      <c r="FH884" s="76"/>
      <c r="FI884" s="76"/>
      <c r="FJ884" s="76"/>
      <c r="FK884" s="76"/>
      <c r="FL884" s="76"/>
      <c r="FM884" s="76"/>
      <c r="FN884" s="76"/>
      <c r="FO884" s="76"/>
      <c r="FP884" s="76"/>
      <c r="FQ884" s="76"/>
      <c r="FR884" s="76"/>
      <c r="FS884" s="76"/>
      <c r="FT884" s="76"/>
      <c r="FU884" s="76"/>
      <c r="FV884" s="76"/>
      <c r="FW884" s="76"/>
      <c r="FX884" s="76"/>
      <c r="FY884" s="76"/>
      <c r="FZ884" s="76"/>
      <c r="GA884" s="76"/>
      <c r="GB884" s="76"/>
      <c r="GC884" s="76"/>
      <c r="GD884" s="76"/>
      <c r="GE884" s="76"/>
      <c r="GF884" s="76"/>
      <c r="GG884" s="76"/>
      <c r="GH884" s="76"/>
      <c r="GI884" s="76"/>
      <c r="GJ884" s="76"/>
      <c r="GK884" s="76"/>
      <c r="GL884" s="76"/>
      <c r="GM884" s="76"/>
      <c r="GN884" s="76"/>
      <c r="GO884" s="76"/>
      <c r="GP884" s="76"/>
      <c r="GQ884" s="76"/>
      <c r="GR884" s="76"/>
      <c r="GS884" s="76"/>
      <c r="GT884" s="76"/>
      <c r="GU884" s="76"/>
      <c r="GV884" s="76"/>
      <c r="GW884" s="76"/>
      <c r="GX884" s="76"/>
      <c r="GY884" s="76"/>
      <c r="GZ884" s="76"/>
      <c r="HA884" s="76"/>
      <c r="HB884" s="76"/>
      <c r="HC884" s="76"/>
      <c r="HD884" s="76"/>
      <c r="HE884" s="76"/>
      <c r="HF884" s="76"/>
      <c r="HG884" s="76"/>
      <c r="HH884" s="76"/>
      <c r="HI884" s="76"/>
      <c r="HJ884" s="76"/>
      <c r="HK884" s="76"/>
      <c r="HL884" s="76"/>
      <c r="HM884" s="76"/>
      <c r="HN884" s="76"/>
      <c r="HO884" s="76"/>
      <c r="HP884" s="76"/>
      <c r="HQ884" s="76"/>
      <c r="HR884" s="76"/>
      <c r="HS884" s="76"/>
      <c r="HT884" s="76"/>
      <c r="HU884" s="76"/>
      <c r="HV884" s="76"/>
      <c r="HW884" s="76"/>
      <c r="HX884" s="76"/>
      <c r="HY884" s="76"/>
      <c r="HZ884" s="76"/>
      <c r="IA884" s="76"/>
      <c r="IB884" s="76"/>
      <c r="IC884" s="76"/>
      <c r="ID884" s="76"/>
      <c r="IE884" s="76"/>
      <c r="IF884" s="76"/>
      <c r="IG884" s="76"/>
      <c r="IH884" s="76"/>
      <c r="II884" s="76"/>
      <c r="IJ884" s="76"/>
      <c r="IK884" s="76"/>
    </row>
    <row r="885" spans="1:245" s="125" customFormat="1">
      <c r="A885" s="76"/>
      <c r="B885" s="76"/>
      <c r="C885" s="76"/>
      <c r="D885" s="76"/>
      <c r="E885" s="3"/>
      <c r="F885" s="3"/>
      <c r="G885" s="76"/>
      <c r="H885" s="27"/>
      <c r="I885" s="27"/>
      <c r="J885" s="76"/>
      <c r="K885" s="76"/>
      <c r="L885" s="76"/>
      <c r="M885" s="76"/>
      <c r="N885" s="76"/>
      <c r="O885" s="76"/>
      <c r="P885" s="76"/>
      <c r="Q885" s="76"/>
      <c r="R885" s="459"/>
      <c r="S885" s="459"/>
      <c r="T885" s="459"/>
      <c r="U885" s="459"/>
      <c r="V885" s="459"/>
      <c r="W885" s="459"/>
      <c r="X885" s="459"/>
      <c r="Y885" s="459"/>
      <c r="Z885" s="76"/>
      <c r="AA885" s="19"/>
      <c r="AB885" s="19"/>
      <c r="AC885" s="76"/>
      <c r="AD885" s="76"/>
      <c r="AE885" s="76"/>
      <c r="AF885" s="76"/>
      <c r="AG885" s="76"/>
      <c r="AH885" s="76"/>
      <c r="AI885" s="76"/>
      <c r="AJ885" s="76"/>
      <c r="AK885" s="76"/>
      <c r="AL885" s="76"/>
      <c r="AM885" s="76"/>
      <c r="AN885" s="76"/>
      <c r="AO885" s="76"/>
      <c r="AP885" s="76"/>
      <c r="AQ885" s="76"/>
      <c r="AR885" s="76"/>
      <c r="AS885" s="19"/>
      <c r="AT885" s="19"/>
      <c r="AU885" s="19"/>
      <c r="AV885" s="19"/>
      <c r="AW885" s="19"/>
      <c r="AX885" s="19"/>
      <c r="BA885" s="76"/>
      <c r="BB885" s="76"/>
      <c r="BC885" s="76"/>
      <c r="BV885" s="76"/>
      <c r="BW885" s="76"/>
      <c r="BX885" s="76"/>
      <c r="BY885" s="76"/>
      <c r="BZ885" s="76"/>
      <c r="CA885" s="76"/>
      <c r="CB885" s="76"/>
      <c r="CC885" s="76"/>
      <c r="CD885" s="76"/>
      <c r="CE885" s="76"/>
      <c r="CF885" s="76"/>
      <c r="CG885" s="76"/>
      <c r="CH885" s="76"/>
      <c r="CI885" s="76"/>
      <c r="CJ885" s="76"/>
      <c r="CK885" s="76"/>
      <c r="CL885" s="76"/>
      <c r="CM885" s="76"/>
      <c r="CN885" s="76"/>
      <c r="CO885" s="76"/>
      <c r="CP885" s="76"/>
      <c r="CQ885" s="76"/>
      <c r="CR885" s="76"/>
      <c r="CS885" s="76"/>
      <c r="CT885" s="76"/>
      <c r="CU885" s="76"/>
      <c r="CV885" s="76"/>
      <c r="CW885" s="76"/>
      <c r="CX885" s="76"/>
      <c r="CY885" s="76"/>
      <c r="CZ885" s="76"/>
      <c r="DA885" s="76"/>
      <c r="DB885" s="76"/>
      <c r="DC885" s="76"/>
      <c r="DD885" s="76"/>
      <c r="DE885" s="76"/>
      <c r="DF885" s="76"/>
      <c r="DG885" s="76"/>
      <c r="DH885" s="76"/>
      <c r="DI885" s="76"/>
      <c r="DJ885" s="76"/>
      <c r="DK885" s="76"/>
      <c r="DL885" s="76"/>
      <c r="DM885" s="76"/>
      <c r="DN885" s="76"/>
      <c r="DO885" s="76"/>
      <c r="DP885" s="76"/>
      <c r="DQ885" s="76"/>
      <c r="DR885" s="76"/>
      <c r="DS885" s="76"/>
      <c r="DT885" s="76"/>
      <c r="DU885" s="76"/>
      <c r="DV885" s="76"/>
      <c r="DW885" s="76"/>
      <c r="DX885" s="76"/>
      <c r="DY885" s="76"/>
      <c r="DZ885" s="76"/>
      <c r="EA885" s="76"/>
      <c r="EB885" s="76"/>
      <c r="EC885" s="76"/>
      <c r="ED885" s="76"/>
      <c r="EE885" s="76"/>
      <c r="EF885" s="76"/>
      <c r="EG885" s="76"/>
      <c r="EH885" s="76"/>
      <c r="EI885" s="76"/>
      <c r="EJ885" s="76"/>
      <c r="EK885" s="76"/>
      <c r="EL885" s="76"/>
      <c r="EM885" s="76"/>
      <c r="EN885" s="76"/>
      <c r="EO885" s="76"/>
      <c r="EP885" s="76"/>
      <c r="EQ885" s="76"/>
      <c r="ER885" s="76"/>
      <c r="ES885" s="76"/>
      <c r="ET885" s="76"/>
      <c r="EU885" s="76"/>
      <c r="EV885" s="76"/>
      <c r="EW885" s="76"/>
      <c r="EX885" s="76"/>
      <c r="EY885" s="76"/>
      <c r="EZ885" s="76"/>
      <c r="FA885" s="76"/>
      <c r="FB885" s="76"/>
      <c r="FC885" s="76"/>
      <c r="FD885" s="76"/>
      <c r="FE885" s="76"/>
      <c r="FF885" s="76"/>
      <c r="FG885" s="76"/>
      <c r="FH885" s="76"/>
      <c r="FI885" s="76"/>
      <c r="FJ885" s="76"/>
      <c r="FK885" s="76"/>
      <c r="FL885" s="76"/>
      <c r="FM885" s="76"/>
      <c r="FN885" s="76"/>
      <c r="FO885" s="76"/>
      <c r="FP885" s="76"/>
      <c r="FQ885" s="76"/>
      <c r="FR885" s="76"/>
      <c r="FS885" s="76"/>
      <c r="FT885" s="76"/>
      <c r="FU885" s="76"/>
      <c r="FV885" s="76"/>
      <c r="FW885" s="76"/>
      <c r="FX885" s="76"/>
      <c r="FY885" s="76"/>
      <c r="FZ885" s="76"/>
      <c r="GA885" s="76"/>
      <c r="GB885" s="76"/>
      <c r="GC885" s="76"/>
      <c r="GD885" s="76"/>
      <c r="GE885" s="76"/>
      <c r="GF885" s="76"/>
      <c r="GG885" s="76"/>
      <c r="GH885" s="76"/>
      <c r="GI885" s="76"/>
      <c r="GJ885" s="76"/>
      <c r="GK885" s="76"/>
      <c r="GL885" s="76"/>
      <c r="GM885" s="76"/>
      <c r="GN885" s="76"/>
      <c r="GO885" s="76"/>
      <c r="GP885" s="76"/>
      <c r="GQ885" s="76"/>
      <c r="GR885" s="76"/>
      <c r="GS885" s="76"/>
      <c r="GT885" s="76"/>
      <c r="GU885" s="76"/>
      <c r="GV885" s="76"/>
      <c r="GW885" s="76"/>
      <c r="GX885" s="76"/>
      <c r="GY885" s="76"/>
      <c r="GZ885" s="76"/>
      <c r="HA885" s="76"/>
      <c r="HB885" s="76"/>
      <c r="HC885" s="76"/>
      <c r="HD885" s="76"/>
      <c r="HE885" s="76"/>
      <c r="HF885" s="76"/>
      <c r="HG885" s="76"/>
      <c r="HH885" s="76"/>
      <c r="HI885" s="76"/>
      <c r="HJ885" s="76"/>
      <c r="HK885" s="76"/>
      <c r="HL885" s="76"/>
      <c r="HM885" s="76"/>
      <c r="HN885" s="76"/>
      <c r="HO885" s="76"/>
      <c r="HP885" s="76"/>
      <c r="HQ885" s="76"/>
      <c r="HR885" s="76"/>
      <c r="HS885" s="76"/>
      <c r="HT885" s="76"/>
      <c r="HU885" s="76"/>
      <c r="HV885" s="76"/>
      <c r="HW885" s="76"/>
      <c r="HX885" s="76"/>
      <c r="HY885" s="76"/>
      <c r="HZ885" s="76"/>
      <c r="IA885" s="76"/>
      <c r="IB885" s="76"/>
      <c r="IC885" s="76"/>
      <c r="ID885" s="76"/>
      <c r="IE885" s="76"/>
      <c r="IF885" s="76"/>
      <c r="IG885" s="76"/>
      <c r="IH885" s="76"/>
      <c r="II885" s="76"/>
      <c r="IJ885" s="76"/>
      <c r="IK885" s="76"/>
    </row>
    <row r="886" spans="1:245" s="125" customFormat="1">
      <c r="A886" s="76"/>
      <c r="B886" s="76"/>
      <c r="C886" s="76"/>
      <c r="D886" s="76"/>
      <c r="E886" s="3"/>
      <c r="F886" s="3"/>
      <c r="G886" s="76"/>
      <c r="H886" s="27"/>
      <c r="I886" s="27"/>
      <c r="J886" s="76"/>
      <c r="K886" s="76"/>
      <c r="L886" s="76"/>
      <c r="M886" s="76"/>
      <c r="N886" s="76"/>
      <c r="O886" s="76"/>
      <c r="P886" s="76"/>
      <c r="Q886" s="76"/>
      <c r="R886" s="459"/>
      <c r="S886" s="459"/>
      <c r="T886" s="459"/>
      <c r="U886" s="459"/>
      <c r="V886" s="459"/>
      <c r="W886" s="459"/>
      <c r="X886" s="459"/>
      <c r="Y886" s="459"/>
      <c r="Z886" s="76"/>
      <c r="AA886" s="19"/>
      <c r="AB886" s="19"/>
      <c r="AC886" s="76"/>
      <c r="AD886" s="76"/>
      <c r="AE886" s="76"/>
      <c r="AF886" s="76"/>
      <c r="AG886" s="76"/>
      <c r="AH886" s="76"/>
      <c r="AI886" s="76"/>
      <c r="AJ886" s="76"/>
      <c r="AK886" s="76"/>
      <c r="AL886" s="76"/>
      <c r="AM886" s="76"/>
      <c r="AN886" s="76"/>
      <c r="AO886" s="76"/>
      <c r="AP886" s="76"/>
      <c r="AQ886" s="76"/>
      <c r="AR886" s="76"/>
      <c r="AS886" s="19"/>
      <c r="AT886" s="19"/>
      <c r="AU886" s="19"/>
      <c r="AV886" s="19"/>
      <c r="AW886" s="19"/>
      <c r="AX886" s="19"/>
      <c r="BA886" s="76"/>
      <c r="BB886" s="76"/>
      <c r="BC886" s="76"/>
      <c r="BV886" s="76"/>
      <c r="BW886" s="76"/>
      <c r="BX886" s="76"/>
      <c r="BY886" s="76"/>
      <c r="BZ886" s="76"/>
      <c r="CA886" s="76"/>
      <c r="CB886" s="76"/>
      <c r="CC886" s="76"/>
      <c r="CD886" s="76"/>
      <c r="CE886" s="76"/>
      <c r="CF886" s="76"/>
      <c r="CG886" s="76"/>
      <c r="CH886" s="76"/>
      <c r="CI886" s="76"/>
      <c r="CJ886" s="76"/>
      <c r="CK886" s="76"/>
      <c r="CL886" s="76"/>
      <c r="CM886" s="76"/>
      <c r="CN886" s="76"/>
      <c r="CO886" s="76"/>
      <c r="CP886" s="76"/>
      <c r="CQ886" s="76"/>
      <c r="CR886" s="76"/>
      <c r="CS886" s="76"/>
      <c r="CT886" s="76"/>
      <c r="CU886" s="76"/>
      <c r="CV886" s="76"/>
      <c r="CW886" s="76"/>
      <c r="CX886" s="76"/>
      <c r="CY886" s="76"/>
      <c r="CZ886" s="76"/>
      <c r="DA886" s="76"/>
      <c r="DB886" s="76"/>
      <c r="DC886" s="76"/>
      <c r="DD886" s="76"/>
      <c r="DE886" s="76"/>
      <c r="DF886" s="76"/>
      <c r="DG886" s="76"/>
      <c r="DH886" s="76"/>
      <c r="DI886" s="76"/>
      <c r="DJ886" s="76"/>
      <c r="DK886" s="76"/>
      <c r="DL886" s="76"/>
      <c r="DM886" s="76"/>
      <c r="DN886" s="76"/>
      <c r="DO886" s="76"/>
      <c r="DP886" s="76"/>
      <c r="DQ886" s="76"/>
      <c r="DR886" s="76"/>
      <c r="DS886" s="76"/>
      <c r="DT886" s="76"/>
      <c r="DU886" s="76"/>
      <c r="DV886" s="76"/>
      <c r="DW886" s="76"/>
      <c r="DX886" s="76"/>
      <c r="DY886" s="76"/>
      <c r="DZ886" s="76"/>
      <c r="EA886" s="76"/>
      <c r="EB886" s="76"/>
      <c r="EC886" s="76"/>
      <c r="ED886" s="76"/>
      <c r="EE886" s="76"/>
      <c r="EF886" s="76"/>
      <c r="EG886" s="76"/>
      <c r="EH886" s="76"/>
      <c r="EI886" s="76"/>
      <c r="EJ886" s="76"/>
      <c r="EK886" s="76"/>
      <c r="EL886" s="76"/>
      <c r="EM886" s="76"/>
      <c r="EN886" s="76"/>
      <c r="EO886" s="76"/>
      <c r="EP886" s="76"/>
      <c r="EQ886" s="76"/>
      <c r="ER886" s="76"/>
      <c r="ES886" s="76"/>
      <c r="ET886" s="76"/>
      <c r="EU886" s="76"/>
      <c r="EV886" s="76"/>
      <c r="EW886" s="76"/>
      <c r="EX886" s="76"/>
      <c r="EY886" s="76"/>
      <c r="EZ886" s="76"/>
      <c r="FA886" s="76"/>
      <c r="FB886" s="76"/>
      <c r="FC886" s="76"/>
      <c r="FD886" s="76"/>
      <c r="FE886" s="76"/>
      <c r="FF886" s="76"/>
      <c r="FG886" s="76"/>
      <c r="FH886" s="76"/>
      <c r="FI886" s="76"/>
      <c r="FJ886" s="76"/>
      <c r="FK886" s="76"/>
      <c r="FL886" s="76"/>
      <c r="FM886" s="76"/>
      <c r="FN886" s="76"/>
      <c r="FO886" s="76"/>
      <c r="FP886" s="76"/>
      <c r="FQ886" s="76"/>
      <c r="FR886" s="76"/>
      <c r="FS886" s="76"/>
      <c r="FT886" s="76"/>
      <c r="FU886" s="76"/>
      <c r="FV886" s="76"/>
      <c r="FW886" s="76"/>
      <c r="FX886" s="76"/>
      <c r="FY886" s="76"/>
      <c r="FZ886" s="76"/>
      <c r="GA886" s="76"/>
      <c r="GB886" s="76"/>
      <c r="GC886" s="76"/>
      <c r="GD886" s="76"/>
      <c r="GE886" s="76"/>
      <c r="GF886" s="76"/>
      <c r="GG886" s="76"/>
      <c r="GH886" s="76"/>
      <c r="GI886" s="76"/>
      <c r="GJ886" s="76"/>
      <c r="GK886" s="76"/>
      <c r="GL886" s="76"/>
      <c r="GM886" s="76"/>
      <c r="GN886" s="76"/>
      <c r="GO886" s="76"/>
      <c r="GP886" s="76"/>
      <c r="GQ886" s="76"/>
      <c r="GR886" s="76"/>
      <c r="GS886" s="76"/>
      <c r="GT886" s="76"/>
      <c r="GU886" s="76"/>
      <c r="GV886" s="76"/>
      <c r="GW886" s="76"/>
      <c r="GX886" s="76"/>
      <c r="GY886" s="76"/>
      <c r="GZ886" s="76"/>
      <c r="HA886" s="76"/>
      <c r="HB886" s="76"/>
      <c r="HC886" s="76"/>
      <c r="HD886" s="76"/>
      <c r="HE886" s="76"/>
      <c r="HF886" s="76"/>
      <c r="HG886" s="76"/>
      <c r="HH886" s="76"/>
      <c r="HI886" s="76"/>
      <c r="HJ886" s="76"/>
      <c r="HK886" s="76"/>
      <c r="HL886" s="76"/>
      <c r="HM886" s="76"/>
      <c r="HN886" s="76"/>
      <c r="HO886" s="76"/>
      <c r="HP886" s="76"/>
      <c r="HQ886" s="76"/>
      <c r="HR886" s="76"/>
      <c r="HS886" s="76"/>
      <c r="HT886" s="76"/>
      <c r="HU886" s="76"/>
      <c r="HV886" s="76"/>
      <c r="HW886" s="76"/>
      <c r="HX886" s="76"/>
      <c r="HY886" s="76"/>
      <c r="HZ886" s="76"/>
      <c r="IA886" s="76"/>
      <c r="IB886" s="76"/>
      <c r="IC886" s="76"/>
      <c r="ID886" s="76"/>
      <c r="IE886" s="76"/>
      <c r="IF886" s="76"/>
      <c r="IG886" s="76"/>
      <c r="IH886" s="76"/>
      <c r="II886" s="76"/>
      <c r="IJ886" s="76"/>
      <c r="IK886" s="76"/>
    </row>
    <row r="887" spans="1:245" s="125" customFormat="1">
      <c r="A887" s="76"/>
      <c r="B887" s="76"/>
      <c r="C887" s="76"/>
      <c r="D887" s="76"/>
      <c r="E887" s="3"/>
      <c r="F887" s="3"/>
      <c r="G887" s="76"/>
      <c r="H887" s="27"/>
      <c r="I887" s="27"/>
      <c r="J887" s="76"/>
      <c r="K887" s="76"/>
      <c r="L887" s="76"/>
      <c r="M887" s="76"/>
      <c r="N887" s="76"/>
      <c r="O887" s="76"/>
      <c r="P887" s="76"/>
      <c r="Q887" s="76"/>
      <c r="R887" s="459"/>
      <c r="S887" s="459"/>
      <c r="T887" s="459"/>
      <c r="U887" s="459"/>
      <c r="V887" s="459"/>
      <c r="W887" s="459"/>
      <c r="X887" s="459"/>
      <c r="Y887" s="459"/>
      <c r="Z887" s="76"/>
      <c r="AA887" s="19"/>
      <c r="AB887" s="19"/>
      <c r="AC887" s="76"/>
      <c r="AD887" s="76"/>
      <c r="AE887" s="76"/>
      <c r="AF887" s="76"/>
      <c r="AG887" s="76"/>
      <c r="AH887" s="76"/>
      <c r="AI887" s="76"/>
      <c r="AJ887" s="76"/>
      <c r="AK887" s="76"/>
      <c r="AL887" s="76"/>
      <c r="AM887" s="76"/>
      <c r="AN887" s="76"/>
      <c r="AO887" s="76"/>
      <c r="AP887" s="76"/>
      <c r="AQ887" s="76"/>
      <c r="AR887" s="76"/>
      <c r="AS887" s="19"/>
      <c r="AT887" s="19"/>
      <c r="AU887" s="19"/>
      <c r="AV887" s="19"/>
      <c r="AW887" s="19"/>
      <c r="AX887" s="19"/>
      <c r="BA887" s="76"/>
      <c r="BB887" s="76"/>
      <c r="BC887" s="76"/>
      <c r="BV887" s="76"/>
      <c r="BW887" s="76"/>
      <c r="BX887" s="76"/>
      <c r="BY887" s="76"/>
      <c r="BZ887" s="76"/>
      <c r="CA887" s="76"/>
      <c r="CB887" s="76"/>
      <c r="CC887" s="76"/>
      <c r="CD887" s="76"/>
      <c r="CE887" s="76"/>
      <c r="CF887" s="76"/>
      <c r="CG887" s="76"/>
      <c r="CH887" s="76"/>
      <c r="CI887" s="76"/>
      <c r="CJ887" s="76"/>
      <c r="CK887" s="76"/>
      <c r="CL887" s="76"/>
      <c r="CM887" s="76"/>
      <c r="CN887" s="76"/>
      <c r="CO887" s="76"/>
      <c r="CP887" s="76"/>
      <c r="CQ887" s="76"/>
      <c r="CR887" s="76"/>
      <c r="CS887" s="76"/>
      <c r="CT887" s="76"/>
      <c r="CU887" s="76"/>
      <c r="CV887" s="76"/>
      <c r="CW887" s="76"/>
      <c r="CX887" s="76"/>
      <c r="CY887" s="76"/>
      <c r="CZ887" s="76"/>
      <c r="DA887" s="76"/>
      <c r="DB887" s="76"/>
      <c r="DC887" s="76"/>
      <c r="DD887" s="76"/>
      <c r="DE887" s="76"/>
      <c r="DF887" s="76"/>
      <c r="DG887" s="76"/>
      <c r="DH887" s="76"/>
      <c r="DI887" s="76"/>
      <c r="DJ887" s="76"/>
      <c r="DK887" s="76"/>
      <c r="DL887" s="76"/>
      <c r="DM887" s="76"/>
      <c r="DN887" s="76"/>
      <c r="DO887" s="76"/>
      <c r="DP887" s="76"/>
      <c r="DQ887" s="76"/>
      <c r="DR887" s="76"/>
      <c r="DS887" s="76"/>
      <c r="DT887" s="76"/>
      <c r="DU887" s="76"/>
      <c r="DV887" s="76"/>
      <c r="DW887" s="76"/>
      <c r="DX887" s="76"/>
      <c r="DY887" s="76"/>
      <c r="DZ887" s="76"/>
      <c r="EA887" s="76"/>
      <c r="EB887" s="76"/>
      <c r="EC887" s="76"/>
      <c r="ED887" s="76"/>
      <c r="EE887" s="76"/>
      <c r="EF887" s="76"/>
      <c r="EG887" s="76"/>
      <c r="EH887" s="76"/>
      <c r="EI887" s="76"/>
      <c r="EJ887" s="76"/>
      <c r="EK887" s="76"/>
      <c r="EL887" s="76"/>
      <c r="EM887" s="76"/>
      <c r="EN887" s="76"/>
      <c r="EO887" s="76"/>
      <c r="EP887" s="76"/>
      <c r="EQ887" s="76"/>
      <c r="ER887" s="76"/>
      <c r="ES887" s="76"/>
      <c r="ET887" s="76"/>
      <c r="EU887" s="76"/>
      <c r="EV887" s="76"/>
      <c r="EW887" s="76"/>
      <c r="EX887" s="76"/>
      <c r="EY887" s="76"/>
      <c r="EZ887" s="76"/>
      <c r="FA887" s="76"/>
      <c r="FB887" s="76"/>
      <c r="FC887" s="76"/>
      <c r="FD887" s="76"/>
      <c r="FE887" s="76"/>
      <c r="FF887" s="76"/>
      <c r="FG887" s="76"/>
      <c r="FH887" s="76"/>
      <c r="FI887" s="76"/>
      <c r="FJ887" s="76"/>
      <c r="FK887" s="76"/>
      <c r="FL887" s="76"/>
      <c r="FM887" s="76"/>
      <c r="FN887" s="76"/>
      <c r="FO887" s="76"/>
      <c r="FP887" s="76"/>
      <c r="FQ887" s="76"/>
      <c r="FR887" s="76"/>
      <c r="FS887" s="76"/>
      <c r="FT887" s="76"/>
      <c r="FU887" s="76"/>
      <c r="FV887" s="76"/>
      <c r="FW887" s="76"/>
      <c r="FX887" s="76"/>
      <c r="FY887" s="76"/>
      <c r="FZ887" s="76"/>
      <c r="GA887" s="76"/>
      <c r="GB887" s="76"/>
      <c r="GC887" s="76"/>
      <c r="GD887" s="76"/>
      <c r="GE887" s="76"/>
      <c r="GF887" s="76"/>
      <c r="GG887" s="76"/>
      <c r="GH887" s="76"/>
      <c r="GI887" s="76"/>
      <c r="GJ887" s="76"/>
      <c r="GK887" s="76"/>
      <c r="GL887" s="76"/>
      <c r="GM887" s="76"/>
      <c r="GN887" s="76"/>
      <c r="GO887" s="76"/>
      <c r="GP887" s="76"/>
      <c r="GQ887" s="76"/>
      <c r="GR887" s="76"/>
      <c r="GS887" s="76"/>
      <c r="GT887" s="76"/>
      <c r="GU887" s="76"/>
      <c r="GV887" s="76"/>
      <c r="GW887" s="76"/>
      <c r="GX887" s="76"/>
      <c r="GY887" s="76"/>
      <c r="GZ887" s="76"/>
      <c r="HA887" s="76"/>
      <c r="HB887" s="76"/>
      <c r="HC887" s="76"/>
      <c r="HD887" s="76"/>
      <c r="HE887" s="76"/>
      <c r="HF887" s="76"/>
      <c r="HG887" s="76"/>
      <c r="HH887" s="76"/>
      <c r="HI887" s="76"/>
      <c r="HJ887" s="76"/>
      <c r="HK887" s="76"/>
      <c r="HL887" s="76"/>
      <c r="HM887" s="76"/>
      <c r="HN887" s="76"/>
      <c r="HO887" s="76"/>
      <c r="HP887" s="76"/>
      <c r="HQ887" s="76"/>
      <c r="HR887" s="76"/>
      <c r="HS887" s="76"/>
      <c r="HT887" s="76"/>
      <c r="HU887" s="76"/>
      <c r="HV887" s="76"/>
      <c r="HW887" s="76"/>
      <c r="HX887" s="76"/>
      <c r="HY887" s="76"/>
      <c r="HZ887" s="76"/>
      <c r="IA887" s="76"/>
      <c r="IB887" s="76"/>
      <c r="IC887" s="76"/>
      <c r="ID887" s="76"/>
      <c r="IE887" s="76"/>
      <c r="IF887" s="76"/>
      <c r="IG887" s="76"/>
      <c r="IH887" s="76"/>
      <c r="II887" s="76"/>
      <c r="IJ887" s="76"/>
      <c r="IK887" s="76"/>
    </row>
    <row r="888" spans="1:245" s="125" customFormat="1">
      <c r="A888" s="76"/>
      <c r="B888" s="76"/>
      <c r="C888" s="76"/>
      <c r="D888" s="76"/>
      <c r="E888" s="3"/>
      <c r="F888" s="3"/>
      <c r="G888" s="76"/>
      <c r="H888" s="27"/>
      <c r="I888" s="27"/>
      <c r="J888" s="76"/>
      <c r="K888" s="76"/>
      <c r="L888" s="76"/>
      <c r="M888" s="76"/>
      <c r="N888" s="76"/>
      <c r="O888" s="76"/>
      <c r="P888" s="76"/>
      <c r="Q888" s="76"/>
      <c r="R888" s="459"/>
      <c r="S888" s="459"/>
      <c r="T888" s="459"/>
      <c r="U888" s="459"/>
      <c r="V888" s="459"/>
      <c r="W888" s="459"/>
      <c r="X888" s="459"/>
      <c r="Y888" s="459"/>
      <c r="Z888" s="76"/>
      <c r="AA888" s="248"/>
      <c r="AB888" s="19"/>
      <c r="AC888" s="118"/>
      <c r="AD888" s="118"/>
      <c r="AE888" s="118"/>
      <c r="AF888" s="118"/>
      <c r="AG888" s="118"/>
      <c r="AH888" s="118"/>
      <c r="AI888" s="118"/>
      <c r="AJ888" s="118"/>
      <c r="AK888" s="118"/>
      <c r="AL888" s="118"/>
      <c r="AM888" s="118"/>
      <c r="AN888" s="118"/>
      <c r="AO888" s="118"/>
      <c r="AP888" s="118"/>
      <c r="AQ888" s="118"/>
      <c r="AR888" s="118"/>
      <c r="AS888" s="19"/>
      <c r="AT888" s="19"/>
      <c r="AU888" s="19"/>
      <c r="AV888" s="19"/>
      <c r="AW888" s="19"/>
      <c r="AX888" s="19"/>
      <c r="BA888" s="76"/>
      <c r="BB888" s="76"/>
      <c r="BC888" s="76"/>
      <c r="BV888" s="76"/>
      <c r="BW888" s="76"/>
      <c r="BX888" s="76"/>
      <c r="BY888" s="76"/>
      <c r="BZ888" s="76"/>
      <c r="CA888" s="76"/>
      <c r="CB888" s="76"/>
      <c r="CC888" s="76"/>
      <c r="CD888" s="76"/>
      <c r="CE888" s="76"/>
      <c r="CF888" s="76"/>
      <c r="CG888" s="76"/>
      <c r="CH888" s="76"/>
      <c r="CI888" s="76"/>
      <c r="CJ888" s="76"/>
      <c r="CK888" s="76"/>
      <c r="CL888" s="76"/>
      <c r="CM888" s="76"/>
      <c r="CN888" s="76"/>
      <c r="CO888" s="76"/>
      <c r="CP888" s="76"/>
      <c r="CQ888" s="76"/>
      <c r="CR888" s="76"/>
      <c r="CS888" s="76"/>
      <c r="CT888" s="76"/>
      <c r="CU888" s="76"/>
      <c r="CV888" s="76"/>
      <c r="CW888" s="76"/>
      <c r="CX888" s="76"/>
      <c r="CY888" s="76"/>
      <c r="CZ888" s="76"/>
      <c r="DA888" s="76"/>
      <c r="DB888" s="76"/>
      <c r="DC888" s="76"/>
      <c r="DD888" s="76"/>
      <c r="DE888" s="76"/>
      <c r="DF888" s="76"/>
      <c r="DG888" s="76"/>
      <c r="DH888" s="76"/>
      <c r="DI888" s="76"/>
      <c r="DJ888" s="76"/>
      <c r="DK888" s="76"/>
      <c r="DL888" s="76"/>
      <c r="DM888" s="76"/>
      <c r="DN888" s="76"/>
      <c r="DO888" s="76"/>
      <c r="DP888" s="76"/>
      <c r="DQ888" s="76"/>
      <c r="DR888" s="76"/>
      <c r="DS888" s="76"/>
      <c r="DT888" s="76"/>
      <c r="DU888" s="76"/>
      <c r="DV888" s="76"/>
      <c r="DW888" s="76"/>
      <c r="DX888" s="76"/>
      <c r="DY888" s="76"/>
      <c r="DZ888" s="76"/>
      <c r="EA888" s="76"/>
      <c r="EB888" s="76"/>
      <c r="EC888" s="76"/>
      <c r="ED888" s="76"/>
      <c r="EE888" s="76"/>
      <c r="EF888" s="76"/>
      <c r="EG888" s="76"/>
      <c r="EH888" s="76"/>
      <c r="EI888" s="76"/>
      <c r="EJ888" s="76"/>
      <c r="EK888" s="76"/>
      <c r="EL888" s="76"/>
      <c r="EM888" s="76"/>
      <c r="EN888" s="76"/>
      <c r="EO888" s="76"/>
      <c r="EP888" s="76"/>
      <c r="EQ888" s="76"/>
      <c r="ER888" s="76"/>
      <c r="ES888" s="76"/>
      <c r="ET888" s="76"/>
      <c r="EU888" s="76"/>
      <c r="EV888" s="76"/>
      <c r="EW888" s="76"/>
      <c r="EX888" s="76"/>
      <c r="EY888" s="76"/>
      <c r="EZ888" s="76"/>
      <c r="FA888" s="76"/>
      <c r="FB888" s="76"/>
      <c r="FC888" s="76"/>
      <c r="FD888" s="76"/>
      <c r="FE888" s="76"/>
      <c r="FF888" s="76"/>
      <c r="FG888" s="76"/>
      <c r="FH888" s="76"/>
      <c r="FI888" s="76"/>
      <c r="FJ888" s="76"/>
      <c r="FK888" s="76"/>
      <c r="FL888" s="76"/>
      <c r="FM888" s="76"/>
      <c r="FN888" s="76"/>
      <c r="FO888" s="76"/>
      <c r="FP888" s="76"/>
      <c r="FQ888" s="76"/>
      <c r="FR888" s="76"/>
      <c r="FS888" s="76"/>
      <c r="FT888" s="76"/>
      <c r="FU888" s="76"/>
      <c r="FV888" s="76"/>
      <c r="FW888" s="76"/>
      <c r="FX888" s="76"/>
      <c r="FY888" s="76"/>
      <c r="FZ888" s="76"/>
      <c r="GA888" s="76"/>
      <c r="GB888" s="76"/>
      <c r="GC888" s="76"/>
      <c r="GD888" s="76"/>
      <c r="GE888" s="76"/>
      <c r="GF888" s="76"/>
      <c r="GG888" s="76"/>
      <c r="GH888" s="76"/>
      <c r="GI888" s="76"/>
      <c r="GJ888" s="76"/>
      <c r="GK888" s="76"/>
      <c r="GL888" s="76"/>
      <c r="GM888" s="76"/>
      <c r="GN888" s="76"/>
      <c r="GO888" s="76"/>
      <c r="GP888" s="76"/>
      <c r="GQ888" s="76"/>
      <c r="GR888" s="76"/>
      <c r="GS888" s="76"/>
      <c r="GT888" s="76"/>
      <c r="GU888" s="76"/>
      <c r="GV888" s="76"/>
      <c r="GW888" s="76"/>
      <c r="GX888" s="76"/>
      <c r="GY888" s="76"/>
      <c r="GZ888" s="76"/>
      <c r="HA888" s="76"/>
      <c r="HB888" s="76"/>
      <c r="HC888" s="76"/>
      <c r="HD888" s="76"/>
      <c r="HE888" s="76"/>
      <c r="HF888" s="76"/>
      <c r="HG888" s="76"/>
      <c r="HH888" s="76"/>
      <c r="HI888" s="76"/>
      <c r="HJ888" s="76"/>
      <c r="HK888" s="76"/>
      <c r="HL888" s="76"/>
      <c r="HM888" s="76"/>
      <c r="HN888" s="76"/>
      <c r="HO888" s="76"/>
      <c r="HP888" s="76"/>
      <c r="HQ888" s="76"/>
      <c r="HR888" s="76"/>
      <c r="HS888" s="76"/>
      <c r="HT888" s="76"/>
      <c r="HU888" s="76"/>
      <c r="HV888" s="76"/>
      <c r="HW888" s="76"/>
      <c r="HX888" s="76"/>
      <c r="HY888" s="76"/>
      <c r="HZ888" s="76"/>
      <c r="IA888" s="76"/>
      <c r="IB888" s="76"/>
      <c r="IC888" s="76"/>
      <c r="ID888" s="76"/>
      <c r="IE888" s="76"/>
      <c r="IF888" s="76"/>
      <c r="IG888" s="76"/>
      <c r="IH888" s="76"/>
      <c r="II888" s="76"/>
      <c r="IJ888" s="76"/>
      <c r="IK888" s="76"/>
    </row>
    <row r="889" spans="1:245" s="125" customFormat="1" ht="18">
      <c r="A889" s="76"/>
      <c r="B889" s="76"/>
      <c r="C889" s="76"/>
      <c r="D889" s="76"/>
      <c r="E889" s="3"/>
      <c r="F889" s="3"/>
      <c r="G889" s="76"/>
      <c r="H889" s="27"/>
      <c r="I889" s="27"/>
      <c r="J889" s="76"/>
      <c r="K889" s="76"/>
      <c r="L889" s="76"/>
      <c r="M889" s="76"/>
      <c r="N889" s="76"/>
      <c r="O889" s="76"/>
      <c r="P889" s="76"/>
      <c r="Q889" s="76"/>
      <c r="R889" s="459"/>
      <c r="S889" s="459"/>
      <c r="T889" s="459"/>
      <c r="U889" s="459"/>
      <c r="V889" s="459"/>
      <c r="W889" s="459"/>
      <c r="X889" s="459"/>
      <c r="Y889" s="459"/>
      <c r="Z889" s="76"/>
      <c r="AA889" s="339"/>
      <c r="AB889" s="98"/>
      <c r="AC889" s="592" t="s">
        <v>113</v>
      </c>
      <c r="AD889" s="592"/>
      <c r="AE889" s="96"/>
      <c r="AF889" s="96"/>
      <c r="AG889" s="96"/>
      <c r="AH889" s="96"/>
      <c r="AI889" s="96"/>
      <c r="AJ889" s="96"/>
      <c r="AK889" s="96"/>
      <c r="AL889" s="96"/>
      <c r="AM889" s="96"/>
      <c r="AN889" s="96"/>
      <c r="AO889" s="96"/>
      <c r="AP889" s="96"/>
      <c r="AQ889" s="96"/>
      <c r="AR889" s="96"/>
      <c r="AS889" s="98"/>
      <c r="AT889" s="98"/>
      <c r="AU889" s="98"/>
      <c r="AV889" s="98"/>
      <c r="AW889" s="98"/>
      <c r="AX889" s="98"/>
      <c r="BA889" s="76"/>
      <c r="BB889" s="76"/>
      <c r="BC889" s="76"/>
      <c r="BV889" s="76"/>
      <c r="BW889" s="76"/>
      <c r="BX889" s="76"/>
      <c r="BY889" s="76"/>
      <c r="BZ889" s="76"/>
      <c r="CA889" s="76"/>
      <c r="CB889" s="76"/>
      <c r="CC889" s="76"/>
      <c r="CD889" s="76"/>
      <c r="CE889" s="76"/>
      <c r="CF889" s="76"/>
      <c r="CG889" s="76"/>
      <c r="CH889" s="76"/>
      <c r="CI889" s="76"/>
      <c r="CJ889" s="76"/>
      <c r="CK889" s="76"/>
      <c r="CL889" s="76"/>
      <c r="CM889" s="76"/>
      <c r="CN889" s="76"/>
      <c r="CO889" s="76"/>
      <c r="CP889" s="76"/>
      <c r="CQ889" s="76"/>
      <c r="CR889" s="76"/>
      <c r="CS889" s="76"/>
      <c r="CT889" s="76"/>
      <c r="CU889" s="76"/>
      <c r="CV889" s="76"/>
      <c r="CW889" s="76"/>
      <c r="CX889" s="76"/>
      <c r="CY889" s="76"/>
      <c r="CZ889" s="76"/>
      <c r="DA889" s="76"/>
      <c r="DB889" s="76"/>
      <c r="DC889" s="76"/>
      <c r="DD889" s="76"/>
      <c r="DE889" s="76"/>
      <c r="DF889" s="76"/>
      <c r="DG889" s="76"/>
      <c r="DH889" s="76"/>
      <c r="DI889" s="76"/>
      <c r="DJ889" s="76"/>
      <c r="DK889" s="76"/>
      <c r="DL889" s="76"/>
      <c r="DM889" s="76"/>
      <c r="DN889" s="76"/>
      <c r="DO889" s="76"/>
      <c r="DP889" s="76"/>
      <c r="DQ889" s="76"/>
      <c r="DR889" s="76"/>
      <c r="DS889" s="76"/>
      <c r="DT889" s="76"/>
      <c r="DU889" s="76"/>
      <c r="DV889" s="76"/>
      <c r="DW889" s="76"/>
      <c r="DX889" s="76"/>
      <c r="DY889" s="76"/>
      <c r="DZ889" s="76"/>
      <c r="EA889" s="76"/>
      <c r="EB889" s="76"/>
      <c r="EC889" s="76"/>
      <c r="ED889" s="76"/>
      <c r="EE889" s="76"/>
      <c r="EF889" s="76"/>
      <c r="EG889" s="76"/>
      <c r="EH889" s="76"/>
      <c r="EI889" s="76"/>
      <c r="EJ889" s="76"/>
      <c r="EK889" s="76"/>
      <c r="EL889" s="76"/>
      <c r="EM889" s="76"/>
      <c r="EN889" s="76"/>
      <c r="EO889" s="76"/>
      <c r="EP889" s="76"/>
      <c r="EQ889" s="76"/>
      <c r="ER889" s="76"/>
      <c r="ES889" s="76"/>
      <c r="ET889" s="76"/>
      <c r="EU889" s="76"/>
      <c r="EV889" s="76"/>
      <c r="EW889" s="76"/>
      <c r="EX889" s="76"/>
      <c r="EY889" s="76"/>
      <c r="EZ889" s="76"/>
      <c r="FA889" s="76"/>
      <c r="FB889" s="76"/>
      <c r="FC889" s="76"/>
      <c r="FD889" s="76"/>
      <c r="FE889" s="76"/>
      <c r="FF889" s="76"/>
      <c r="FG889" s="76"/>
      <c r="FH889" s="76"/>
      <c r="FI889" s="76"/>
      <c r="FJ889" s="76"/>
      <c r="FK889" s="76"/>
      <c r="FL889" s="76"/>
      <c r="FM889" s="76"/>
      <c r="FN889" s="76"/>
      <c r="FO889" s="76"/>
      <c r="FP889" s="76"/>
      <c r="FQ889" s="76"/>
      <c r="FR889" s="76"/>
      <c r="FS889" s="76"/>
      <c r="FT889" s="76"/>
      <c r="FU889" s="76"/>
      <c r="FV889" s="76"/>
      <c r="FW889" s="76"/>
      <c r="FX889" s="76"/>
      <c r="FY889" s="76"/>
      <c r="FZ889" s="76"/>
      <c r="GA889" s="76"/>
      <c r="GB889" s="76"/>
      <c r="GC889" s="76"/>
      <c r="GD889" s="76"/>
      <c r="GE889" s="76"/>
      <c r="GF889" s="76"/>
      <c r="GG889" s="76"/>
      <c r="GH889" s="76"/>
      <c r="GI889" s="76"/>
      <c r="GJ889" s="76"/>
      <c r="GK889" s="76"/>
      <c r="GL889" s="76"/>
      <c r="GM889" s="76"/>
      <c r="GN889" s="76"/>
      <c r="GO889" s="76"/>
      <c r="GP889" s="76"/>
      <c r="GQ889" s="76"/>
      <c r="GR889" s="76"/>
      <c r="GS889" s="76"/>
      <c r="GT889" s="76"/>
      <c r="GU889" s="76"/>
      <c r="GV889" s="76"/>
      <c r="GW889" s="76"/>
      <c r="GX889" s="76"/>
      <c r="GY889" s="76"/>
      <c r="GZ889" s="76"/>
      <c r="HA889" s="76"/>
      <c r="HB889" s="76"/>
      <c r="HC889" s="76"/>
      <c r="HD889" s="76"/>
      <c r="HE889" s="76"/>
      <c r="HF889" s="76"/>
      <c r="HG889" s="76"/>
      <c r="HH889" s="76"/>
      <c r="HI889" s="76"/>
      <c r="HJ889" s="76"/>
      <c r="HK889" s="76"/>
      <c r="HL889" s="76"/>
      <c r="HM889" s="76"/>
      <c r="HN889" s="76"/>
      <c r="HO889" s="76"/>
      <c r="HP889" s="76"/>
      <c r="HQ889" s="76"/>
      <c r="HR889" s="76"/>
      <c r="HS889" s="76"/>
      <c r="HT889" s="76"/>
      <c r="HU889" s="76"/>
      <c r="HV889" s="76"/>
      <c r="HW889" s="76"/>
      <c r="HX889" s="76"/>
      <c r="HY889" s="76"/>
      <c r="HZ889" s="76"/>
      <c r="IA889" s="76"/>
      <c r="IB889" s="76"/>
      <c r="IC889" s="76"/>
      <c r="ID889" s="76"/>
      <c r="IE889" s="76"/>
      <c r="IF889" s="76"/>
      <c r="IG889" s="76"/>
      <c r="IH889" s="76"/>
      <c r="II889" s="76"/>
      <c r="IJ889" s="76"/>
      <c r="IK889" s="76"/>
    </row>
    <row r="890" spans="1:245" s="125" customFormat="1">
      <c r="A890" s="76"/>
      <c r="B890" s="76"/>
      <c r="C890" s="76"/>
      <c r="D890" s="76"/>
      <c r="E890" s="3"/>
      <c r="F890" s="3"/>
      <c r="G890" s="76"/>
      <c r="H890" s="27"/>
      <c r="I890" s="27"/>
      <c r="J890" s="76"/>
      <c r="K890" s="76"/>
      <c r="L890" s="76"/>
      <c r="M890" s="76"/>
      <c r="N890" s="76"/>
      <c r="O890" s="76"/>
      <c r="P890" s="76"/>
      <c r="Q890" s="76"/>
      <c r="R890" s="459"/>
      <c r="S890" s="459"/>
      <c r="T890" s="459"/>
      <c r="U890" s="459"/>
      <c r="V890" s="459"/>
      <c r="W890" s="459"/>
      <c r="X890" s="459"/>
      <c r="Y890" s="459"/>
      <c r="Z890" s="76"/>
      <c r="AA890" s="214"/>
      <c r="AB890" s="19"/>
      <c r="AC890" s="118"/>
      <c r="AD890" s="118"/>
      <c r="AE890" s="118"/>
      <c r="AF890" s="118"/>
      <c r="AG890" s="118"/>
      <c r="AH890" s="118"/>
      <c r="AI890" s="118"/>
      <c r="AJ890" s="118"/>
      <c r="AK890" s="118"/>
      <c r="AL890" s="118"/>
      <c r="AM890" s="118"/>
      <c r="AN890" s="118"/>
      <c r="AO890" s="118"/>
      <c r="AP890" s="118"/>
      <c r="AQ890" s="118"/>
      <c r="AR890" s="118"/>
      <c r="AS890" s="19"/>
      <c r="AT890" s="19"/>
      <c r="AU890" s="19"/>
      <c r="AV890" s="19"/>
      <c r="AW890" s="19"/>
      <c r="AX890" s="19"/>
      <c r="BA890" s="76"/>
      <c r="BB890" s="76"/>
      <c r="BC890" s="76"/>
      <c r="BV890" s="76"/>
      <c r="BW890" s="76"/>
      <c r="BX890" s="76"/>
      <c r="BY890" s="76"/>
      <c r="BZ890" s="76"/>
      <c r="CA890" s="76"/>
      <c r="CB890" s="76"/>
      <c r="CC890" s="76"/>
      <c r="CD890" s="76"/>
      <c r="CE890" s="76"/>
      <c r="CF890" s="76"/>
      <c r="CG890" s="76"/>
      <c r="CH890" s="76"/>
      <c r="CI890" s="76"/>
      <c r="CJ890" s="76"/>
      <c r="CK890" s="76"/>
      <c r="CL890" s="76"/>
      <c r="CM890" s="76"/>
      <c r="CN890" s="76"/>
      <c r="CO890" s="76"/>
      <c r="CP890" s="76"/>
      <c r="CQ890" s="76"/>
      <c r="CR890" s="76"/>
      <c r="CS890" s="76"/>
      <c r="CT890" s="76"/>
      <c r="CU890" s="76"/>
      <c r="CV890" s="76"/>
      <c r="CW890" s="76"/>
      <c r="CX890" s="76"/>
      <c r="CY890" s="76"/>
      <c r="CZ890" s="76"/>
      <c r="DA890" s="76"/>
      <c r="DB890" s="76"/>
      <c r="DC890" s="76"/>
      <c r="DD890" s="76"/>
      <c r="DE890" s="76"/>
      <c r="DF890" s="76"/>
      <c r="DG890" s="76"/>
      <c r="DH890" s="76"/>
      <c r="DI890" s="76"/>
      <c r="DJ890" s="76"/>
      <c r="DK890" s="76"/>
      <c r="DL890" s="76"/>
      <c r="DM890" s="76"/>
      <c r="DN890" s="76"/>
      <c r="DO890" s="76"/>
      <c r="DP890" s="76"/>
      <c r="DQ890" s="76"/>
      <c r="DR890" s="76"/>
      <c r="DS890" s="76"/>
      <c r="DT890" s="76"/>
      <c r="DU890" s="76"/>
      <c r="DV890" s="76"/>
      <c r="DW890" s="76"/>
      <c r="DX890" s="76"/>
      <c r="DY890" s="76"/>
      <c r="DZ890" s="76"/>
      <c r="EA890" s="76"/>
      <c r="EB890" s="76"/>
      <c r="EC890" s="76"/>
      <c r="ED890" s="76"/>
      <c r="EE890" s="76"/>
      <c r="EF890" s="76"/>
      <c r="EG890" s="76"/>
      <c r="EH890" s="76"/>
      <c r="EI890" s="76"/>
      <c r="EJ890" s="76"/>
      <c r="EK890" s="76"/>
      <c r="EL890" s="76"/>
      <c r="EM890" s="76"/>
      <c r="EN890" s="76"/>
      <c r="EO890" s="76"/>
      <c r="EP890" s="76"/>
      <c r="EQ890" s="76"/>
      <c r="ER890" s="76"/>
      <c r="ES890" s="76"/>
      <c r="ET890" s="76"/>
      <c r="EU890" s="76"/>
      <c r="EV890" s="76"/>
      <c r="EW890" s="76"/>
      <c r="EX890" s="76"/>
      <c r="EY890" s="76"/>
      <c r="EZ890" s="76"/>
      <c r="FA890" s="76"/>
      <c r="FB890" s="76"/>
      <c r="FC890" s="76"/>
      <c r="FD890" s="76"/>
      <c r="FE890" s="76"/>
      <c r="FF890" s="76"/>
      <c r="FG890" s="76"/>
      <c r="FH890" s="76"/>
      <c r="FI890" s="76"/>
      <c r="FJ890" s="76"/>
      <c r="FK890" s="76"/>
      <c r="FL890" s="76"/>
      <c r="FM890" s="76"/>
      <c r="FN890" s="76"/>
      <c r="FO890" s="76"/>
      <c r="FP890" s="76"/>
      <c r="FQ890" s="76"/>
      <c r="FR890" s="76"/>
      <c r="FS890" s="76"/>
      <c r="FT890" s="76"/>
      <c r="FU890" s="76"/>
      <c r="FV890" s="76"/>
      <c r="FW890" s="76"/>
      <c r="FX890" s="76"/>
      <c r="FY890" s="76"/>
      <c r="FZ890" s="76"/>
      <c r="GA890" s="76"/>
      <c r="GB890" s="76"/>
      <c r="GC890" s="76"/>
      <c r="GD890" s="76"/>
      <c r="GE890" s="76"/>
      <c r="GF890" s="76"/>
      <c r="GG890" s="76"/>
      <c r="GH890" s="76"/>
      <c r="GI890" s="76"/>
      <c r="GJ890" s="76"/>
      <c r="GK890" s="76"/>
      <c r="GL890" s="76"/>
      <c r="GM890" s="76"/>
      <c r="GN890" s="76"/>
      <c r="GO890" s="76"/>
      <c r="GP890" s="76"/>
      <c r="GQ890" s="76"/>
      <c r="GR890" s="76"/>
      <c r="GS890" s="76"/>
      <c r="GT890" s="76"/>
      <c r="GU890" s="76"/>
      <c r="GV890" s="76"/>
      <c r="GW890" s="76"/>
      <c r="GX890" s="76"/>
      <c r="GY890" s="76"/>
      <c r="GZ890" s="76"/>
      <c r="HA890" s="76"/>
      <c r="HB890" s="76"/>
      <c r="HC890" s="76"/>
      <c r="HD890" s="76"/>
      <c r="HE890" s="76"/>
      <c r="HF890" s="76"/>
      <c r="HG890" s="76"/>
      <c r="HH890" s="76"/>
      <c r="HI890" s="76"/>
      <c r="HJ890" s="76"/>
      <c r="HK890" s="76"/>
      <c r="HL890" s="76"/>
      <c r="HM890" s="76"/>
      <c r="HN890" s="76"/>
      <c r="HO890" s="76"/>
      <c r="HP890" s="76"/>
      <c r="HQ890" s="76"/>
      <c r="HR890" s="76"/>
      <c r="HS890" s="76"/>
      <c r="HT890" s="76"/>
      <c r="HU890" s="76"/>
      <c r="HV890" s="76"/>
      <c r="HW890" s="76"/>
      <c r="HX890" s="76"/>
      <c r="HY890" s="76"/>
      <c r="HZ890" s="76"/>
      <c r="IA890" s="76"/>
      <c r="IB890" s="76"/>
      <c r="IC890" s="76"/>
      <c r="ID890" s="76"/>
      <c r="IE890" s="76"/>
      <c r="IF890" s="76"/>
      <c r="IG890" s="76"/>
      <c r="IH890" s="76"/>
      <c r="II890" s="76"/>
      <c r="IJ890" s="76"/>
      <c r="IK890" s="76"/>
    </row>
    <row r="891" spans="1:245" s="125" customFormat="1">
      <c r="A891" s="76"/>
      <c r="B891" s="76"/>
      <c r="C891" s="76"/>
      <c r="D891" s="76"/>
      <c r="E891" s="3"/>
      <c r="F891" s="3"/>
      <c r="G891" s="76"/>
      <c r="H891" s="27"/>
      <c r="I891" s="27"/>
      <c r="J891" s="76"/>
      <c r="K891" s="76"/>
      <c r="L891" s="76"/>
      <c r="M891" s="76"/>
      <c r="N891" s="76"/>
      <c r="O891" s="76"/>
      <c r="P891" s="76"/>
      <c r="Q891" s="76"/>
      <c r="R891" s="459"/>
      <c r="S891" s="459"/>
      <c r="T891" s="459"/>
      <c r="U891" s="459"/>
      <c r="V891" s="459"/>
      <c r="W891" s="459"/>
      <c r="X891" s="459"/>
      <c r="Y891" s="459"/>
      <c r="Z891" s="76"/>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BA891" s="76"/>
      <c r="BB891" s="76"/>
      <c r="BC891" s="76"/>
      <c r="BV891" s="76"/>
      <c r="BW891" s="76"/>
      <c r="BX891" s="76"/>
      <c r="BY891" s="76"/>
      <c r="BZ891" s="76"/>
      <c r="CA891" s="76"/>
      <c r="CB891" s="76"/>
      <c r="CC891" s="76"/>
      <c r="CD891" s="76"/>
      <c r="CE891" s="76"/>
      <c r="CF891" s="76"/>
      <c r="CG891" s="76"/>
      <c r="CH891" s="76"/>
      <c r="CI891" s="76"/>
      <c r="CJ891" s="76"/>
      <c r="CK891" s="76"/>
      <c r="CL891" s="76"/>
      <c r="CM891" s="76"/>
      <c r="CN891" s="76"/>
      <c r="CO891" s="76"/>
      <c r="CP891" s="76"/>
      <c r="CQ891" s="76"/>
      <c r="CR891" s="76"/>
      <c r="CS891" s="76"/>
      <c r="CT891" s="76"/>
      <c r="CU891" s="76"/>
      <c r="CV891" s="76"/>
      <c r="CW891" s="76"/>
      <c r="CX891" s="76"/>
      <c r="CY891" s="76"/>
      <c r="CZ891" s="76"/>
      <c r="DA891" s="76"/>
      <c r="DB891" s="76"/>
      <c r="DC891" s="76"/>
      <c r="DD891" s="76"/>
      <c r="DE891" s="76"/>
      <c r="DF891" s="76"/>
      <c r="DG891" s="76"/>
      <c r="DH891" s="76"/>
      <c r="DI891" s="76"/>
      <c r="DJ891" s="76"/>
      <c r="DK891" s="76"/>
      <c r="DL891" s="76"/>
      <c r="DM891" s="76"/>
      <c r="DN891" s="76"/>
      <c r="DO891" s="76"/>
      <c r="DP891" s="76"/>
      <c r="DQ891" s="76"/>
      <c r="DR891" s="76"/>
      <c r="DS891" s="76"/>
      <c r="DT891" s="76"/>
      <c r="DU891" s="76"/>
      <c r="DV891" s="76"/>
      <c r="DW891" s="76"/>
      <c r="DX891" s="76"/>
      <c r="DY891" s="76"/>
      <c r="DZ891" s="76"/>
      <c r="EA891" s="76"/>
      <c r="EB891" s="76"/>
      <c r="EC891" s="76"/>
      <c r="ED891" s="76"/>
      <c r="EE891" s="76"/>
      <c r="EF891" s="76"/>
      <c r="EG891" s="76"/>
      <c r="EH891" s="76"/>
      <c r="EI891" s="76"/>
      <c r="EJ891" s="76"/>
      <c r="EK891" s="76"/>
      <c r="EL891" s="76"/>
      <c r="EM891" s="76"/>
      <c r="EN891" s="76"/>
      <c r="EO891" s="76"/>
      <c r="EP891" s="76"/>
      <c r="EQ891" s="76"/>
      <c r="ER891" s="76"/>
      <c r="ES891" s="76"/>
      <c r="ET891" s="76"/>
      <c r="EU891" s="76"/>
      <c r="EV891" s="76"/>
      <c r="EW891" s="76"/>
      <c r="EX891" s="76"/>
      <c r="EY891" s="76"/>
      <c r="EZ891" s="76"/>
      <c r="FA891" s="76"/>
      <c r="FB891" s="76"/>
      <c r="FC891" s="76"/>
      <c r="FD891" s="76"/>
      <c r="FE891" s="76"/>
      <c r="FF891" s="76"/>
      <c r="FG891" s="76"/>
      <c r="FH891" s="76"/>
      <c r="FI891" s="76"/>
      <c r="FJ891" s="76"/>
      <c r="FK891" s="76"/>
      <c r="FL891" s="76"/>
      <c r="FM891" s="76"/>
      <c r="FN891" s="76"/>
      <c r="FO891" s="76"/>
      <c r="FP891" s="76"/>
      <c r="FQ891" s="76"/>
      <c r="FR891" s="76"/>
      <c r="FS891" s="76"/>
      <c r="FT891" s="76"/>
      <c r="FU891" s="76"/>
      <c r="FV891" s="76"/>
      <c r="FW891" s="76"/>
      <c r="FX891" s="76"/>
      <c r="FY891" s="76"/>
      <c r="FZ891" s="76"/>
      <c r="GA891" s="76"/>
      <c r="GB891" s="76"/>
      <c r="GC891" s="76"/>
      <c r="GD891" s="76"/>
      <c r="GE891" s="76"/>
      <c r="GF891" s="76"/>
      <c r="GG891" s="76"/>
      <c r="GH891" s="76"/>
      <c r="GI891" s="76"/>
      <c r="GJ891" s="76"/>
      <c r="GK891" s="76"/>
      <c r="GL891" s="76"/>
      <c r="GM891" s="76"/>
      <c r="GN891" s="76"/>
      <c r="GO891" s="76"/>
      <c r="GP891" s="76"/>
      <c r="GQ891" s="76"/>
      <c r="GR891" s="76"/>
      <c r="GS891" s="76"/>
      <c r="GT891" s="76"/>
      <c r="GU891" s="76"/>
      <c r="GV891" s="76"/>
      <c r="GW891" s="76"/>
      <c r="GX891" s="76"/>
      <c r="GY891" s="76"/>
      <c r="GZ891" s="76"/>
      <c r="HA891" s="76"/>
      <c r="HB891" s="76"/>
      <c r="HC891" s="76"/>
      <c r="HD891" s="76"/>
      <c r="HE891" s="76"/>
      <c r="HF891" s="76"/>
      <c r="HG891" s="76"/>
      <c r="HH891" s="76"/>
      <c r="HI891" s="76"/>
      <c r="HJ891" s="76"/>
      <c r="HK891" s="76"/>
      <c r="HL891" s="76"/>
      <c r="HM891" s="76"/>
      <c r="HN891" s="76"/>
      <c r="HO891" s="76"/>
      <c r="HP891" s="76"/>
      <c r="HQ891" s="76"/>
      <c r="HR891" s="76"/>
      <c r="HS891" s="76"/>
      <c r="HT891" s="76"/>
      <c r="HU891" s="76"/>
      <c r="HV891" s="76"/>
      <c r="HW891" s="76"/>
      <c r="HX891" s="76"/>
      <c r="HY891" s="76"/>
      <c r="HZ891" s="76"/>
      <c r="IA891" s="76"/>
      <c r="IB891" s="76"/>
      <c r="IC891" s="76"/>
      <c r="ID891" s="76"/>
      <c r="IE891" s="76"/>
      <c r="IF891" s="76"/>
      <c r="IG891" s="76"/>
      <c r="IH891" s="76"/>
      <c r="II891" s="76"/>
      <c r="IJ891" s="76"/>
      <c r="IK891" s="76"/>
    </row>
    <row r="892" spans="1:245" s="125" customFormat="1">
      <c r="A892" s="76"/>
      <c r="B892" s="76"/>
      <c r="C892" s="76"/>
      <c r="D892" s="76"/>
      <c r="E892" s="3"/>
      <c r="F892" s="3"/>
      <c r="G892" s="76"/>
      <c r="H892" s="27"/>
      <c r="I892" s="27"/>
      <c r="J892" s="76"/>
      <c r="K892" s="76"/>
      <c r="L892" s="76"/>
      <c r="M892" s="76"/>
      <c r="N892" s="76"/>
      <c r="O892" s="76"/>
      <c r="P892" s="76"/>
      <c r="Q892" s="76"/>
      <c r="R892" s="459"/>
      <c r="S892" s="459"/>
      <c r="T892" s="459"/>
      <c r="U892" s="459"/>
      <c r="V892" s="459"/>
      <c r="W892" s="459"/>
      <c r="X892" s="459"/>
      <c r="Y892" s="459"/>
      <c r="Z892" s="76"/>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BA892" s="76"/>
      <c r="BB892" s="76"/>
      <c r="BC892" s="76"/>
      <c r="BV892" s="76"/>
      <c r="BW892" s="76"/>
      <c r="BX892" s="76"/>
      <c r="BY892" s="76"/>
      <c r="BZ892" s="76"/>
      <c r="CA892" s="76"/>
      <c r="CB892" s="76"/>
      <c r="CC892" s="76"/>
      <c r="CD892" s="76"/>
      <c r="CE892" s="76"/>
      <c r="CF892" s="76"/>
      <c r="CG892" s="76"/>
      <c r="CH892" s="76"/>
      <c r="CI892" s="76"/>
      <c r="CJ892" s="76"/>
      <c r="CK892" s="76"/>
      <c r="CL892" s="76"/>
      <c r="CM892" s="76"/>
      <c r="CN892" s="76"/>
      <c r="CO892" s="76"/>
      <c r="CP892" s="76"/>
      <c r="CQ892" s="76"/>
      <c r="CR892" s="76"/>
      <c r="CS892" s="76"/>
      <c r="CT892" s="76"/>
      <c r="CU892" s="76"/>
      <c r="CV892" s="76"/>
      <c r="CW892" s="76"/>
      <c r="CX892" s="76"/>
      <c r="CY892" s="76"/>
      <c r="CZ892" s="76"/>
      <c r="DA892" s="76"/>
      <c r="DB892" s="76"/>
      <c r="DC892" s="76"/>
      <c r="DD892" s="76"/>
      <c r="DE892" s="76"/>
      <c r="DF892" s="76"/>
      <c r="DG892" s="76"/>
      <c r="DH892" s="76"/>
      <c r="DI892" s="76"/>
      <c r="DJ892" s="76"/>
      <c r="DK892" s="76"/>
      <c r="DL892" s="76"/>
      <c r="DM892" s="76"/>
      <c r="DN892" s="76"/>
      <c r="DO892" s="76"/>
      <c r="DP892" s="76"/>
      <c r="DQ892" s="76"/>
      <c r="DR892" s="76"/>
      <c r="DS892" s="76"/>
      <c r="DT892" s="76"/>
      <c r="DU892" s="76"/>
      <c r="DV892" s="76"/>
      <c r="DW892" s="76"/>
      <c r="DX892" s="76"/>
      <c r="DY892" s="76"/>
      <c r="DZ892" s="76"/>
      <c r="EA892" s="76"/>
      <c r="EB892" s="76"/>
      <c r="EC892" s="76"/>
      <c r="ED892" s="76"/>
      <c r="EE892" s="76"/>
      <c r="EF892" s="76"/>
      <c r="EG892" s="76"/>
      <c r="EH892" s="76"/>
      <c r="EI892" s="76"/>
      <c r="EJ892" s="76"/>
      <c r="EK892" s="76"/>
      <c r="EL892" s="76"/>
      <c r="EM892" s="76"/>
      <c r="EN892" s="76"/>
      <c r="EO892" s="76"/>
      <c r="EP892" s="76"/>
      <c r="EQ892" s="76"/>
      <c r="ER892" s="76"/>
      <c r="ES892" s="76"/>
      <c r="ET892" s="76"/>
      <c r="EU892" s="76"/>
      <c r="EV892" s="76"/>
      <c r="EW892" s="76"/>
      <c r="EX892" s="76"/>
      <c r="EY892" s="76"/>
      <c r="EZ892" s="76"/>
      <c r="FA892" s="76"/>
      <c r="FB892" s="76"/>
      <c r="FC892" s="76"/>
      <c r="FD892" s="76"/>
      <c r="FE892" s="76"/>
      <c r="FF892" s="76"/>
      <c r="FG892" s="76"/>
      <c r="FH892" s="76"/>
      <c r="FI892" s="76"/>
      <c r="FJ892" s="76"/>
      <c r="FK892" s="76"/>
      <c r="FL892" s="76"/>
      <c r="FM892" s="76"/>
      <c r="FN892" s="76"/>
      <c r="FO892" s="76"/>
      <c r="FP892" s="76"/>
      <c r="FQ892" s="76"/>
      <c r="FR892" s="76"/>
      <c r="FS892" s="76"/>
      <c r="FT892" s="76"/>
      <c r="FU892" s="76"/>
      <c r="FV892" s="76"/>
      <c r="FW892" s="76"/>
      <c r="FX892" s="76"/>
      <c r="FY892" s="76"/>
      <c r="FZ892" s="76"/>
      <c r="GA892" s="76"/>
      <c r="GB892" s="76"/>
      <c r="GC892" s="76"/>
      <c r="GD892" s="76"/>
      <c r="GE892" s="76"/>
      <c r="GF892" s="76"/>
      <c r="GG892" s="76"/>
      <c r="GH892" s="76"/>
      <c r="GI892" s="76"/>
      <c r="GJ892" s="76"/>
      <c r="GK892" s="76"/>
      <c r="GL892" s="76"/>
      <c r="GM892" s="76"/>
      <c r="GN892" s="76"/>
      <c r="GO892" s="76"/>
      <c r="GP892" s="76"/>
      <c r="GQ892" s="76"/>
      <c r="GR892" s="76"/>
      <c r="GS892" s="76"/>
      <c r="GT892" s="76"/>
      <c r="GU892" s="76"/>
      <c r="GV892" s="76"/>
      <c r="GW892" s="76"/>
      <c r="GX892" s="76"/>
      <c r="GY892" s="76"/>
      <c r="GZ892" s="76"/>
      <c r="HA892" s="76"/>
      <c r="HB892" s="76"/>
      <c r="HC892" s="76"/>
      <c r="HD892" s="76"/>
      <c r="HE892" s="76"/>
      <c r="HF892" s="76"/>
      <c r="HG892" s="76"/>
      <c r="HH892" s="76"/>
      <c r="HI892" s="76"/>
      <c r="HJ892" s="76"/>
      <c r="HK892" s="76"/>
      <c r="HL892" s="76"/>
      <c r="HM892" s="76"/>
      <c r="HN892" s="76"/>
      <c r="HO892" s="76"/>
      <c r="HP892" s="76"/>
      <c r="HQ892" s="76"/>
      <c r="HR892" s="76"/>
      <c r="HS892" s="76"/>
      <c r="HT892" s="76"/>
      <c r="HU892" s="76"/>
      <c r="HV892" s="76"/>
      <c r="HW892" s="76"/>
      <c r="HX892" s="76"/>
      <c r="HY892" s="76"/>
      <c r="HZ892" s="76"/>
      <c r="IA892" s="76"/>
      <c r="IB892" s="76"/>
      <c r="IC892" s="76"/>
      <c r="ID892" s="76"/>
      <c r="IE892" s="76"/>
      <c r="IF892" s="76"/>
      <c r="IG892" s="76"/>
      <c r="IH892" s="76"/>
      <c r="II892" s="76"/>
      <c r="IJ892" s="76"/>
      <c r="IK892" s="76"/>
    </row>
    <row r="893" spans="1:245" s="125" customFormat="1">
      <c r="A893" s="76"/>
      <c r="B893" s="76"/>
      <c r="C893" s="76"/>
      <c r="D893" s="76"/>
      <c r="E893" s="3"/>
      <c r="F893" s="3"/>
      <c r="G893" s="76"/>
      <c r="H893" s="27"/>
      <c r="I893" s="27"/>
      <c r="J893" s="76"/>
      <c r="K893" s="76"/>
      <c r="L893" s="76"/>
      <c r="M893" s="76"/>
      <c r="N893" s="76"/>
      <c r="O893" s="76"/>
      <c r="P893" s="76"/>
      <c r="Q893" s="76"/>
      <c r="R893" s="459"/>
      <c r="S893" s="459"/>
      <c r="T893" s="459"/>
      <c r="U893" s="459"/>
      <c r="V893" s="459"/>
      <c r="W893" s="459"/>
      <c r="X893" s="459"/>
      <c r="Y893" s="459"/>
      <c r="Z893" s="76"/>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BA893" s="76"/>
      <c r="BB893" s="76"/>
      <c r="BC893" s="76"/>
      <c r="BV893" s="76"/>
      <c r="BW893" s="76"/>
      <c r="BX893" s="76"/>
      <c r="BY893" s="76"/>
      <c r="BZ893" s="76"/>
      <c r="CA893" s="76"/>
      <c r="CB893" s="76"/>
      <c r="CC893" s="76"/>
      <c r="CD893" s="76"/>
      <c r="CE893" s="76"/>
      <c r="CF893" s="76"/>
      <c r="CG893" s="76"/>
      <c r="CH893" s="76"/>
      <c r="CI893" s="76"/>
      <c r="CJ893" s="76"/>
      <c r="CK893" s="76"/>
      <c r="CL893" s="76"/>
      <c r="CM893" s="76"/>
      <c r="CN893" s="76"/>
      <c r="CO893" s="76"/>
      <c r="CP893" s="76"/>
      <c r="CQ893" s="76"/>
      <c r="CR893" s="76"/>
      <c r="CS893" s="76"/>
      <c r="CT893" s="76"/>
      <c r="CU893" s="76"/>
      <c r="CV893" s="76"/>
      <c r="CW893" s="76"/>
      <c r="CX893" s="76"/>
      <c r="CY893" s="76"/>
      <c r="CZ893" s="76"/>
      <c r="DA893" s="76"/>
      <c r="DB893" s="76"/>
      <c r="DC893" s="76"/>
      <c r="DD893" s="76"/>
      <c r="DE893" s="76"/>
      <c r="DF893" s="76"/>
      <c r="DG893" s="76"/>
      <c r="DH893" s="76"/>
      <c r="DI893" s="76"/>
      <c r="DJ893" s="76"/>
      <c r="DK893" s="76"/>
      <c r="DL893" s="76"/>
      <c r="DM893" s="76"/>
      <c r="DN893" s="76"/>
      <c r="DO893" s="76"/>
      <c r="DP893" s="76"/>
      <c r="DQ893" s="76"/>
      <c r="DR893" s="76"/>
      <c r="DS893" s="76"/>
      <c r="DT893" s="76"/>
      <c r="DU893" s="76"/>
      <c r="DV893" s="76"/>
      <c r="DW893" s="76"/>
      <c r="DX893" s="76"/>
      <c r="DY893" s="76"/>
      <c r="DZ893" s="76"/>
      <c r="EA893" s="76"/>
      <c r="EB893" s="76"/>
      <c r="EC893" s="76"/>
      <c r="ED893" s="76"/>
      <c r="EE893" s="76"/>
      <c r="EF893" s="76"/>
      <c r="EG893" s="76"/>
      <c r="EH893" s="76"/>
      <c r="EI893" s="76"/>
      <c r="EJ893" s="76"/>
      <c r="EK893" s="76"/>
      <c r="EL893" s="76"/>
      <c r="EM893" s="76"/>
      <c r="EN893" s="76"/>
      <c r="EO893" s="76"/>
      <c r="EP893" s="76"/>
      <c r="EQ893" s="76"/>
      <c r="ER893" s="76"/>
      <c r="ES893" s="76"/>
      <c r="ET893" s="76"/>
      <c r="EU893" s="76"/>
      <c r="EV893" s="76"/>
      <c r="EW893" s="76"/>
      <c r="EX893" s="76"/>
      <c r="EY893" s="76"/>
      <c r="EZ893" s="76"/>
      <c r="FA893" s="76"/>
      <c r="FB893" s="76"/>
      <c r="FC893" s="76"/>
      <c r="FD893" s="76"/>
      <c r="FE893" s="76"/>
      <c r="FF893" s="76"/>
      <c r="FG893" s="76"/>
      <c r="FH893" s="76"/>
      <c r="FI893" s="76"/>
      <c r="FJ893" s="76"/>
      <c r="FK893" s="76"/>
      <c r="FL893" s="76"/>
      <c r="FM893" s="76"/>
      <c r="FN893" s="76"/>
      <c r="FO893" s="76"/>
      <c r="FP893" s="76"/>
      <c r="FQ893" s="76"/>
      <c r="FR893" s="76"/>
      <c r="FS893" s="76"/>
      <c r="FT893" s="76"/>
      <c r="FU893" s="76"/>
      <c r="FV893" s="76"/>
      <c r="FW893" s="76"/>
      <c r="FX893" s="76"/>
      <c r="FY893" s="76"/>
      <c r="FZ893" s="76"/>
      <c r="GA893" s="76"/>
      <c r="GB893" s="76"/>
      <c r="GC893" s="76"/>
      <c r="GD893" s="76"/>
      <c r="GE893" s="76"/>
      <c r="GF893" s="76"/>
      <c r="GG893" s="76"/>
      <c r="GH893" s="76"/>
      <c r="GI893" s="76"/>
      <c r="GJ893" s="76"/>
      <c r="GK893" s="76"/>
      <c r="GL893" s="76"/>
      <c r="GM893" s="76"/>
      <c r="GN893" s="76"/>
      <c r="GO893" s="76"/>
      <c r="GP893" s="76"/>
      <c r="GQ893" s="76"/>
      <c r="GR893" s="76"/>
      <c r="GS893" s="76"/>
      <c r="GT893" s="76"/>
      <c r="GU893" s="76"/>
      <c r="GV893" s="76"/>
      <c r="GW893" s="76"/>
      <c r="GX893" s="76"/>
      <c r="GY893" s="76"/>
      <c r="GZ893" s="76"/>
      <c r="HA893" s="76"/>
      <c r="HB893" s="76"/>
      <c r="HC893" s="76"/>
      <c r="HD893" s="76"/>
      <c r="HE893" s="76"/>
      <c r="HF893" s="76"/>
      <c r="HG893" s="76"/>
      <c r="HH893" s="76"/>
      <c r="HI893" s="76"/>
      <c r="HJ893" s="76"/>
      <c r="HK893" s="76"/>
      <c r="HL893" s="76"/>
      <c r="HM893" s="76"/>
      <c r="HN893" s="76"/>
      <c r="HO893" s="76"/>
      <c r="HP893" s="76"/>
      <c r="HQ893" s="76"/>
      <c r="HR893" s="76"/>
      <c r="HS893" s="76"/>
      <c r="HT893" s="76"/>
      <c r="HU893" s="76"/>
      <c r="HV893" s="76"/>
      <c r="HW893" s="76"/>
      <c r="HX893" s="76"/>
      <c r="HY893" s="76"/>
      <c r="HZ893" s="76"/>
      <c r="IA893" s="76"/>
      <c r="IB893" s="76"/>
      <c r="IC893" s="76"/>
      <c r="ID893" s="76"/>
      <c r="IE893" s="76"/>
      <c r="IF893" s="76"/>
      <c r="IG893" s="76"/>
      <c r="IH893" s="76"/>
      <c r="II893" s="76"/>
      <c r="IJ893" s="76"/>
      <c r="IK893" s="76"/>
    </row>
    <row r="894" spans="1:245" s="125" customFormat="1">
      <c r="A894" s="76"/>
      <c r="B894" s="76"/>
      <c r="C894" s="76"/>
      <c r="D894" s="76"/>
      <c r="E894" s="3"/>
      <c r="F894" s="3"/>
      <c r="G894" s="76"/>
      <c r="H894" s="27"/>
      <c r="I894" s="27"/>
      <c r="J894" s="76"/>
      <c r="K894" s="76"/>
      <c r="L894" s="76"/>
      <c r="M894" s="76"/>
      <c r="N894" s="76"/>
      <c r="O894" s="76"/>
      <c r="P894" s="76"/>
      <c r="Q894" s="76"/>
      <c r="R894" s="459"/>
      <c r="S894" s="459"/>
      <c r="T894" s="459"/>
      <c r="U894" s="459"/>
      <c r="V894" s="459"/>
      <c r="W894" s="459"/>
      <c r="X894" s="459"/>
      <c r="Y894" s="459"/>
      <c r="Z894" s="76"/>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BA894" s="76"/>
      <c r="BB894" s="76"/>
      <c r="BC894" s="76"/>
      <c r="BV894" s="76"/>
      <c r="BW894" s="76"/>
      <c r="BX894" s="76"/>
      <c r="BY894" s="76"/>
      <c r="BZ894" s="76"/>
      <c r="CA894" s="76"/>
      <c r="CB894" s="76"/>
      <c r="CC894" s="76"/>
      <c r="CD894" s="76"/>
      <c r="CE894" s="76"/>
      <c r="CF894" s="76"/>
      <c r="CG894" s="76"/>
      <c r="CH894" s="76"/>
      <c r="CI894" s="76"/>
      <c r="CJ894" s="76"/>
      <c r="CK894" s="76"/>
      <c r="CL894" s="76"/>
      <c r="CM894" s="76"/>
      <c r="CN894" s="76"/>
      <c r="CO894" s="76"/>
      <c r="CP894" s="76"/>
      <c r="CQ894" s="76"/>
      <c r="CR894" s="76"/>
      <c r="CS894" s="76"/>
      <c r="CT894" s="76"/>
      <c r="CU894" s="76"/>
      <c r="CV894" s="76"/>
      <c r="CW894" s="76"/>
      <c r="CX894" s="76"/>
      <c r="CY894" s="76"/>
      <c r="CZ894" s="76"/>
      <c r="DA894" s="76"/>
      <c r="DB894" s="76"/>
      <c r="DC894" s="76"/>
      <c r="DD894" s="76"/>
      <c r="DE894" s="76"/>
      <c r="DF894" s="76"/>
      <c r="DG894" s="76"/>
      <c r="DH894" s="76"/>
      <c r="DI894" s="76"/>
      <c r="DJ894" s="76"/>
      <c r="DK894" s="76"/>
      <c r="DL894" s="76"/>
      <c r="DM894" s="76"/>
      <c r="DN894" s="76"/>
      <c r="DO894" s="76"/>
      <c r="DP894" s="76"/>
      <c r="DQ894" s="76"/>
      <c r="DR894" s="76"/>
      <c r="DS894" s="76"/>
      <c r="DT894" s="76"/>
      <c r="DU894" s="76"/>
      <c r="DV894" s="76"/>
      <c r="DW894" s="76"/>
      <c r="DX894" s="76"/>
      <c r="DY894" s="76"/>
      <c r="DZ894" s="76"/>
      <c r="EA894" s="76"/>
      <c r="EB894" s="76"/>
      <c r="EC894" s="76"/>
      <c r="ED894" s="76"/>
      <c r="EE894" s="76"/>
      <c r="EF894" s="76"/>
      <c r="EG894" s="76"/>
      <c r="EH894" s="76"/>
      <c r="EI894" s="76"/>
      <c r="EJ894" s="76"/>
      <c r="EK894" s="76"/>
      <c r="EL894" s="76"/>
      <c r="EM894" s="76"/>
      <c r="EN894" s="76"/>
      <c r="EO894" s="76"/>
      <c r="EP894" s="76"/>
      <c r="EQ894" s="76"/>
      <c r="ER894" s="76"/>
      <c r="ES894" s="76"/>
      <c r="ET894" s="76"/>
      <c r="EU894" s="76"/>
      <c r="EV894" s="76"/>
      <c r="EW894" s="76"/>
      <c r="EX894" s="76"/>
      <c r="EY894" s="76"/>
      <c r="EZ894" s="76"/>
      <c r="FA894" s="76"/>
      <c r="FB894" s="76"/>
      <c r="FC894" s="76"/>
      <c r="FD894" s="76"/>
      <c r="FE894" s="76"/>
      <c r="FF894" s="76"/>
      <c r="FG894" s="76"/>
      <c r="FH894" s="76"/>
      <c r="FI894" s="76"/>
      <c r="FJ894" s="76"/>
      <c r="FK894" s="76"/>
      <c r="FL894" s="76"/>
      <c r="FM894" s="76"/>
      <c r="FN894" s="76"/>
      <c r="FO894" s="76"/>
      <c r="FP894" s="76"/>
      <c r="FQ894" s="76"/>
      <c r="FR894" s="76"/>
      <c r="FS894" s="76"/>
      <c r="FT894" s="76"/>
      <c r="FU894" s="76"/>
      <c r="FV894" s="76"/>
      <c r="FW894" s="76"/>
      <c r="FX894" s="76"/>
      <c r="FY894" s="76"/>
      <c r="FZ894" s="76"/>
      <c r="GA894" s="76"/>
      <c r="GB894" s="76"/>
      <c r="GC894" s="76"/>
      <c r="GD894" s="76"/>
      <c r="GE894" s="76"/>
      <c r="GF894" s="76"/>
      <c r="GG894" s="76"/>
      <c r="GH894" s="76"/>
      <c r="GI894" s="76"/>
      <c r="GJ894" s="76"/>
      <c r="GK894" s="76"/>
      <c r="GL894" s="76"/>
      <c r="GM894" s="76"/>
      <c r="GN894" s="76"/>
      <c r="GO894" s="76"/>
      <c r="GP894" s="76"/>
      <c r="GQ894" s="76"/>
      <c r="GR894" s="76"/>
      <c r="GS894" s="76"/>
      <c r="GT894" s="76"/>
      <c r="GU894" s="76"/>
      <c r="GV894" s="76"/>
      <c r="GW894" s="76"/>
      <c r="GX894" s="76"/>
      <c r="GY894" s="76"/>
      <c r="GZ894" s="76"/>
      <c r="HA894" s="76"/>
      <c r="HB894" s="76"/>
      <c r="HC894" s="76"/>
      <c r="HD894" s="76"/>
      <c r="HE894" s="76"/>
      <c r="HF894" s="76"/>
      <c r="HG894" s="76"/>
      <c r="HH894" s="76"/>
      <c r="HI894" s="76"/>
      <c r="HJ894" s="76"/>
      <c r="HK894" s="76"/>
      <c r="HL894" s="76"/>
      <c r="HM894" s="76"/>
      <c r="HN894" s="76"/>
      <c r="HO894" s="76"/>
      <c r="HP894" s="76"/>
      <c r="HQ894" s="76"/>
      <c r="HR894" s="76"/>
      <c r="HS894" s="76"/>
      <c r="HT894" s="76"/>
      <c r="HU894" s="76"/>
      <c r="HV894" s="76"/>
      <c r="HW894" s="76"/>
      <c r="HX894" s="76"/>
      <c r="HY894" s="76"/>
      <c r="HZ894" s="76"/>
      <c r="IA894" s="76"/>
      <c r="IB894" s="76"/>
      <c r="IC894" s="76"/>
      <c r="ID894" s="76"/>
      <c r="IE894" s="76"/>
      <c r="IF894" s="76"/>
      <c r="IG894" s="76"/>
      <c r="IH894" s="76"/>
      <c r="II894" s="76"/>
      <c r="IJ894" s="76"/>
      <c r="IK894" s="76"/>
    </row>
    <row r="895" spans="1:245" s="125" customFormat="1">
      <c r="A895" s="76"/>
      <c r="B895" s="76"/>
      <c r="C895" s="76"/>
      <c r="D895" s="76"/>
      <c r="E895" s="3"/>
      <c r="F895" s="3"/>
      <c r="G895" s="76"/>
      <c r="H895" s="27"/>
      <c r="I895" s="27"/>
      <c r="J895" s="76"/>
      <c r="K895" s="76"/>
      <c r="L895" s="76"/>
      <c r="M895" s="76"/>
      <c r="N895" s="76"/>
      <c r="O895" s="76"/>
      <c r="P895" s="76"/>
      <c r="Q895" s="76"/>
      <c r="R895" s="459"/>
      <c r="S895" s="459"/>
      <c r="T895" s="459"/>
      <c r="U895" s="459"/>
      <c r="V895" s="459"/>
      <c r="W895" s="459"/>
      <c r="X895" s="459"/>
      <c r="Y895" s="459"/>
      <c r="Z895" s="76"/>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BA895" s="76"/>
      <c r="BB895" s="76"/>
      <c r="BC895" s="76"/>
      <c r="BV895" s="76"/>
      <c r="BW895" s="76"/>
      <c r="BX895" s="76"/>
      <c r="BY895" s="76"/>
      <c r="BZ895" s="76"/>
      <c r="CA895" s="76"/>
      <c r="CB895" s="76"/>
      <c r="CC895" s="76"/>
      <c r="CD895" s="76"/>
      <c r="CE895" s="76"/>
      <c r="CF895" s="76"/>
      <c r="CG895" s="76"/>
      <c r="CH895" s="76"/>
      <c r="CI895" s="76"/>
      <c r="CJ895" s="76"/>
      <c r="CK895" s="76"/>
      <c r="CL895" s="76"/>
      <c r="CM895" s="76"/>
      <c r="CN895" s="76"/>
      <c r="CO895" s="76"/>
      <c r="CP895" s="76"/>
      <c r="CQ895" s="76"/>
      <c r="CR895" s="76"/>
      <c r="CS895" s="76"/>
      <c r="CT895" s="76"/>
      <c r="CU895" s="76"/>
      <c r="CV895" s="76"/>
      <c r="CW895" s="76"/>
      <c r="CX895" s="76"/>
      <c r="CY895" s="76"/>
      <c r="CZ895" s="76"/>
      <c r="DA895" s="76"/>
      <c r="DB895" s="76"/>
      <c r="DC895" s="76"/>
      <c r="DD895" s="76"/>
      <c r="DE895" s="76"/>
      <c r="DF895" s="76"/>
      <c r="DG895" s="76"/>
      <c r="DH895" s="76"/>
      <c r="DI895" s="76"/>
      <c r="DJ895" s="76"/>
      <c r="DK895" s="76"/>
      <c r="DL895" s="76"/>
      <c r="DM895" s="76"/>
      <c r="DN895" s="76"/>
      <c r="DO895" s="76"/>
      <c r="DP895" s="76"/>
      <c r="DQ895" s="76"/>
      <c r="DR895" s="76"/>
      <c r="DS895" s="76"/>
      <c r="DT895" s="76"/>
      <c r="DU895" s="76"/>
      <c r="DV895" s="76"/>
      <c r="DW895" s="76"/>
      <c r="DX895" s="76"/>
      <c r="DY895" s="76"/>
      <c r="DZ895" s="76"/>
      <c r="EA895" s="76"/>
      <c r="EB895" s="76"/>
      <c r="EC895" s="76"/>
      <c r="ED895" s="76"/>
      <c r="EE895" s="76"/>
      <c r="EF895" s="76"/>
      <c r="EG895" s="76"/>
      <c r="EH895" s="76"/>
      <c r="EI895" s="76"/>
      <c r="EJ895" s="76"/>
      <c r="EK895" s="76"/>
      <c r="EL895" s="76"/>
      <c r="EM895" s="76"/>
      <c r="EN895" s="76"/>
      <c r="EO895" s="76"/>
      <c r="EP895" s="76"/>
      <c r="EQ895" s="76"/>
      <c r="ER895" s="76"/>
      <c r="ES895" s="76"/>
      <c r="ET895" s="76"/>
      <c r="EU895" s="76"/>
      <c r="EV895" s="76"/>
      <c r="EW895" s="76"/>
      <c r="EX895" s="76"/>
      <c r="EY895" s="76"/>
      <c r="EZ895" s="76"/>
      <c r="FA895" s="76"/>
      <c r="FB895" s="76"/>
      <c r="FC895" s="76"/>
      <c r="FD895" s="76"/>
      <c r="FE895" s="76"/>
      <c r="FF895" s="76"/>
      <c r="FG895" s="76"/>
      <c r="FH895" s="76"/>
      <c r="FI895" s="76"/>
      <c r="FJ895" s="76"/>
      <c r="FK895" s="76"/>
      <c r="FL895" s="76"/>
      <c r="FM895" s="76"/>
      <c r="FN895" s="76"/>
      <c r="FO895" s="76"/>
      <c r="FP895" s="76"/>
      <c r="FQ895" s="76"/>
      <c r="FR895" s="76"/>
      <c r="FS895" s="76"/>
      <c r="FT895" s="76"/>
      <c r="FU895" s="76"/>
      <c r="FV895" s="76"/>
      <c r="FW895" s="76"/>
      <c r="FX895" s="76"/>
      <c r="FY895" s="76"/>
      <c r="FZ895" s="76"/>
      <c r="GA895" s="76"/>
      <c r="GB895" s="76"/>
      <c r="GC895" s="76"/>
      <c r="GD895" s="76"/>
      <c r="GE895" s="76"/>
      <c r="GF895" s="76"/>
      <c r="GG895" s="76"/>
      <c r="GH895" s="76"/>
      <c r="GI895" s="76"/>
      <c r="GJ895" s="76"/>
      <c r="GK895" s="76"/>
      <c r="GL895" s="76"/>
      <c r="GM895" s="76"/>
      <c r="GN895" s="76"/>
      <c r="GO895" s="76"/>
      <c r="GP895" s="76"/>
      <c r="GQ895" s="76"/>
      <c r="GR895" s="76"/>
      <c r="GS895" s="76"/>
      <c r="GT895" s="76"/>
      <c r="GU895" s="76"/>
      <c r="GV895" s="76"/>
      <c r="GW895" s="76"/>
      <c r="GX895" s="76"/>
      <c r="GY895" s="76"/>
      <c r="GZ895" s="76"/>
      <c r="HA895" s="76"/>
      <c r="HB895" s="76"/>
      <c r="HC895" s="76"/>
      <c r="HD895" s="76"/>
      <c r="HE895" s="76"/>
      <c r="HF895" s="76"/>
      <c r="HG895" s="76"/>
      <c r="HH895" s="76"/>
      <c r="HI895" s="76"/>
      <c r="HJ895" s="76"/>
      <c r="HK895" s="76"/>
      <c r="HL895" s="76"/>
      <c r="HM895" s="76"/>
      <c r="HN895" s="76"/>
      <c r="HO895" s="76"/>
      <c r="HP895" s="76"/>
      <c r="HQ895" s="76"/>
      <c r="HR895" s="76"/>
      <c r="HS895" s="76"/>
      <c r="HT895" s="76"/>
      <c r="HU895" s="76"/>
      <c r="HV895" s="76"/>
      <c r="HW895" s="76"/>
      <c r="HX895" s="76"/>
      <c r="HY895" s="76"/>
      <c r="HZ895" s="76"/>
      <c r="IA895" s="76"/>
      <c r="IB895" s="76"/>
      <c r="IC895" s="76"/>
      <c r="ID895" s="76"/>
      <c r="IE895" s="76"/>
      <c r="IF895" s="76"/>
      <c r="IG895" s="76"/>
      <c r="IH895" s="76"/>
      <c r="II895" s="76"/>
      <c r="IJ895" s="76"/>
      <c r="IK895" s="76"/>
    </row>
    <row r="896" spans="1:245" s="125" customFormat="1">
      <c r="A896" s="76"/>
      <c r="B896" s="76"/>
      <c r="C896" s="76"/>
      <c r="D896" s="76"/>
      <c r="E896" s="3"/>
      <c r="F896" s="3"/>
      <c r="G896" s="76"/>
      <c r="H896" s="27"/>
      <c r="I896" s="27"/>
      <c r="J896" s="76"/>
      <c r="K896" s="76"/>
      <c r="L896" s="76"/>
      <c r="M896" s="76"/>
      <c r="N896" s="76"/>
      <c r="O896" s="76"/>
      <c r="P896" s="76"/>
      <c r="Q896" s="76"/>
      <c r="R896" s="459"/>
      <c r="S896" s="459"/>
      <c r="T896" s="459"/>
      <c r="U896" s="459"/>
      <c r="V896" s="459"/>
      <c r="W896" s="459"/>
      <c r="X896" s="459"/>
      <c r="Y896" s="459"/>
      <c r="Z896" s="76"/>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BA896" s="76"/>
      <c r="BB896" s="76"/>
      <c r="BC896" s="76"/>
      <c r="BV896" s="76"/>
      <c r="BW896" s="76"/>
      <c r="BX896" s="76"/>
      <c r="BY896" s="76"/>
      <c r="BZ896" s="76"/>
      <c r="CA896" s="76"/>
      <c r="CB896" s="76"/>
      <c r="CC896" s="76"/>
      <c r="CD896" s="76"/>
      <c r="CE896" s="76"/>
      <c r="CF896" s="76"/>
      <c r="CG896" s="76"/>
      <c r="CH896" s="76"/>
      <c r="CI896" s="76"/>
      <c r="CJ896" s="76"/>
      <c r="CK896" s="76"/>
      <c r="CL896" s="76"/>
      <c r="CM896" s="76"/>
      <c r="CN896" s="76"/>
      <c r="CO896" s="76"/>
      <c r="CP896" s="76"/>
      <c r="CQ896" s="76"/>
      <c r="CR896" s="76"/>
      <c r="CS896" s="76"/>
      <c r="CT896" s="76"/>
      <c r="CU896" s="76"/>
      <c r="CV896" s="76"/>
      <c r="CW896" s="76"/>
      <c r="CX896" s="76"/>
      <c r="CY896" s="76"/>
      <c r="CZ896" s="76"/>
      <c r="DA896" s="76"/>
      <c r="DB896" s="76"/>
      <c r="DC896" s="76"/>
      <c r="DD896" s="76"/>
      <c r="DE896" s="76"/>
      <c r="DF896" s="76"/>
      <c r="DG896" s="76"/>
      <c r="DH896" s="76"/>
      <c r="DI896" s="76"/>
      <c r="DJ896" s="76"/>
      <c r="DK896" s="76"/>
      <c r="DL896" s="76"/>
      <c r="DM896" s="76"/>
      <c r="DN896" s="76"/>
      <c r="DO896" s="76"/>
      <c r="DP896" s="76"/>
      <c r="DQ896" s="76"/>
      <c r="DR896" s="76"/>
      <c r="DS896" s="76"/>
      <c r="DT896" s="76"/>
      <c r="DU896" s="76"/>
      <c r="DV896" s="76"/>
      <c r="DW896" s="76"/>
      <c r="DX896" s="76"/>
      <c r="DY896" s="76"/>
      <c r="DZ896" s="76"/>
      <c r="EA896" s="76"/>
      <c r="EB896" s="76"/>
      <c r="EC896" s="76"/>
      <c r="ED896" s="76"/>
      <c r="EE896" s="76"/>
      <c r="EF896" s="76"/>
      <c r="EG896" s="76"/>
      <c r="EH896" s="76"/>
      <c r="EI896" s="76"/>
      <c r="EJ896" s="76"/>
      <c r="EK896" s="76"/>
      <c r="EL896" s="76"/>
      <c r="EM896" s="76"/>
      <c r="EN896" s="76"/>
      <c r="EO896" s="76"/>
      <c r="EP896" s="76"/>
      <c r="EQ896" s="76"/>
      <c r="ER896" s="76"/>
      <c r="ES896" s="76"/>
      <c r="ET896" s="76"/>
      <c r="EU896" s="76"/>
      <c r="EV896" s="76"/>
      <c r="EW896" s="76"/>
      <c r="EX896" s="76"/>
      <c r="EY896" s="76"/>
      <c r="EZ896" s="76"/>
      <c r="FA896" s="76"/>
      <c r="FB896" s="76"/>
      <c r="FC896" s="76"/>
      <c r="FD896" s="76"/>
      <c r="FE896" s="76"/>
      <c r="FF896" s="76"/>
      <c r="FG896" s="76"/>
      <c r="FH896" s="76"/>
      <c r="FI896" s="76"/>
      <c r="FJ896" s="76"/>
      <c r="FK896" s="76"/>
      <c r="FL896" s="76"/>
      <c r="FM896" s="76"/>
      <c r="FN896" s="76"/>
      <c r="FO896" s="76"/>
      <c r="FP896" s="76"/>
      <c r="FQ896" s="76"/>
      <c r="FR896" s="76"/>
      <c r="FS896" s="76"/>
      <c r="FT896" s="76"/>
      <c r="FU896" s="76"/>
      <c r="FV896" s="76"/>
      <c r="FW896" s="76"/>
      <c r="FX896" s="76"/>
      <c r="FY896" s="76"/>
      <c r="FZ896" s="76"/>
      <c r="GA896" s="76"/>
      <c r="GB896" s="76"/>
      <c r="GC896" s="76"/>
      <c r="GD896" s="76"/>
      <c r="GE896" s="76"/>
      <c r="GF896" s="76"/>
      <c r="GG896" s="76"/>
      <c r="GH896" s="76"/>
      <c r="GI896" s="76"/>
      <c r="GJ896" s="76"/>
      <c r="GK896" s="76"/>
      <c r="GL896" s="76"/>
      <c r="GM896" s="76"/>
      <c r="GN896" s="76"/>
      <c r="GO896" s="76"/>
      <c r="GP896" s="76"/>
      <c r="GQ896" s="76"/>
      <c r="GR896" s="76"/>
      <c r="GS896" s="76"/>
      <c r="GT896" s="76"/>
      <c r="GU896" s="76"/>
      <c r="GV896" s="76"/>
      <c r="GW896" s="76"/>
      <c r="GX896" s="76"/>
      <c r="GY896" s="76"/>
      <c r="GZ896" s="76"/>
      <c r="HA896" s="76"/>
      <c r="HB896" s="76"/>
      <c r="HC896" s="76"/>
      <c r="HD896" s="76"/>
      <c r="HE896" s="76"/>
      <c r="HF896" s="76"/>
      <c r="HG896" s="76"/>
      <c r="HH896" s="76"/>
      <c r="HI896" s="76"/>
      <c r="HJ896" s="76"/>
      <c r="HK896" s="76"/>
      <c r="HL896" s="76"/>
      <c r="HM896" s="76"/>
      <c r="HN896" s="76"/>
      <c r="HO896" s="76"/>
      <c r="HP896" s="76"/>
      <c r="HQ896" s="76"/>
      <c r="HR896" s="76"/>
      <c r="HS896" s="76"/>
      <c r="HT896" s="76"/>
      <c r="HU896" s="76"/>
      <c r="HV896" s="76"/>
      <c r="HW896" s="76"/>
      <c r="HX896" s="76"/>
      <c r="HY896" s="76"/>
      <c r="HZ896" s="76"/>
      <c r="IA896" s="76"/>
      <c r="IB896" s="76"/>
      <c r="IC896" s="76"/>
      <c r="ID896" s="76"/>
      <c r="IE896" s="76"/>
      <c r="IF896" s="76"/>
      <c r="IG896" s="76"/>
      <c r="IH896" s="76"/>
      <c r="II896" s="76"/>
      <c r="IJ896" s="76"/>
      <c r="IK896" s="76"/>
    </row>
    <row r="897" spans="1:245" s="125" customFormat="1">
      <c r="A897" s="76"/>
      <c r="B897" s="76"/>
      <c r="C897" s="76"/>
      <c r="D897" s="76"/>
      <c r="E897" s="3"/>
      <c r="F897" s="3"/>
      <c r="G897" s="76"/>
      <c r="H897" s="27"/>
      <c r="I897" s="27"/>
      <c r="J897" s="76"/>
      <c r="K897" s="76"/>
      <c r="L897" s="76"/>
      <c r="M897" s="76"/>
      <c r="N897" s="76"/>
      <c r="O897" s="76"/>
      <c r="P897" s="76"/>
      <c r="Q897" s="76"/>
      <c r="R897" s="459"/>
      <c r="S897" s="459"/>
      <c r="T897" s="459"/>
      <c r="U897" s="459"/>
      <c r="V897" s="459"/>
      <c r="W897" s="459"/>
      <c r="X897" s="459"/>
      <c r="Y897" s="459"/>
      <c r="Z897" s="76"/>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BA897" s="76"/>
      <c r="BB897" s="76"/>
      <c r="BC897" s="76"/>
      <c r="BV897" s="76"/>
      <c r="BW897" s="76"/>
      <c r="BX897" s="76"/>
      <c r="BY897" s="76"/>
      <c r="BZ897" s="76"/>
      <c r="CA897" s="76"/>
      <c r="CB897" s="76"/>
      <c r="CC897" s="76"/>
      <c r="CD897" s="76"/>
      <c r="CE897" s="76"/>
      <c r="CF897" s="76"/>
      <c r="CG897" s="76"/>
      <c r="CH897" s="76"/>
      <c r="CI897" s="76"/>
      <c r="CJ897" s="76"/>
      <c r="CK897" s="76"/>
      <c r="CL897" s="76"/>
      <c r="CM897" s="76"/>
      <c r="CN897" s="76"/>
      <c r="CO897" s="76"/>
      <c r="CP897" s="76"/>
      <c r="CQ897" s="76"/>
      <c r="CR897" s="76"/>
      <c r="CS897" s="76"/>
      <c r="CT897" s="76"/>
      <c r="CU897" s="76"/>
      <c r="CV897" s="76"/>
      <c r="CW897" s="76"/>
      <c r="CX897" s="76"/>
      <c r="CY897" s="76"/>
      <c r="CZ897" s="76"/>
      <c r="DA897" s="76"/>
      <c r="DB897" s="76"/>
      <c r="DC897" s="76"/>
      <c r="DD897" s="76"/>
      <c r="DE897" s="76"/>
      <c r="DF897" s="76"/>
      <c r="DG897" s="76"/>
      <c r="DH897" s="76"/>
      <c r="DI897" s="76"/>
      <c r="DJ897" s="76"/>
      <c r="DK897" s="76"/>
      <c r="DL897" s="76"/>
      <c r="DM897" s="76"/>
      <c r="DN897" s="76"/>
      <c r="DO897" s="76"/>
      <c r="DP897" s="76"/>
      <c r="DQ897" s="76"/>
      <c r="DR897" s="76"/>
      <c r="DS897" s="76"/>
      <c r="DT897" s="76"/>
      <c r="DU897" s="76"/>
      <c r="DV897" s="76"/>
      <c r="DW897" s="76"/>
      <c r="DX897" s="76"/>
      <c r="DY897" s="76"/>
      <c r="DZ897" s="76"/>
      <c r="EA897" s="76"/>
      <c r="EB897" s="76"/>
      <c r="EC897" s="76"/>
      <c r="ED897" s="76"/>
      <c r="EE897" s="76"/>
      <c r="EF897" s="76"/>
      <c r="EG897" s="76"/>
      <c r="EH897" s="76"/>
      <c r="EI897" s="76"/>
      <c r="EJ897" s="76"/>
      <c r="EK897" s="76"/>
      <c r="EL897" s="76"/>
      <c r="EM897" s="76"/>
      <c r="EN897" s="76"/>
      <c r="EO897" s="76"/>
      <c r="EP897" s="76"/>
      <c r="EQ897" s="76"/>
      <c r="ER897" s="76"/>
      <c r="ES897" s="76"/>
      <c r="ET897" s="76"/>
      <c r="EU897" s="76"/>
      <c r="EV897" s="76"/>
      <c r="EW897" s="76"/>
      <c r="EX897" s="76"/>
      <c r="EY897" s="76"/>
      <c r="EZ897" s="76"/>
      <c r="FA897" s="76"/>
      <c r="FB897" s="76"/>
      <c r="FC897" s="76"/>
      <c r="FD897" s="76"/>
      <c r="FE897" s="76"/>
      <c r="FF897" s="76"/>
      <c r="FG897" s="76"/>
      <c r="FH897" s="76"/>
      <c r="FI897" s="76"/>
      <c r="FJ897" s="76"/>
      <c r="FK897" s="76"/>
      <c r="FL897" s="76"/>
      <c r="FM897" s="76"/>
      <c r="FN897" s="76"/>
      <c r="FO897" s="76"/>
      <c r="FP897" s="76"/>
      <c r="FQ897" s="76"/>
      <c r="FR897" s="76"/>
      <c r="FS897" s="76"/>
      <c r="FT897" s="76"/>
      <c r="FU897" s="76"/>
      <c r="FV897" s="76"/>
      <c r="FW897" s="76"/>
      <c r="FX897" s="76"/>
      <c r="FY897" s="76"/>
      <c r="FZ897" s="76"/>
      <c r="GA897" s="76"/>
      <c r="GB897" s="76"/>
      <c r="GC897" s="76"/>
      <c r="GD897" s="76"/>
      <c r="GE897" s="76"/>
      <c r="GF897" s="76"/>
      <c r="GG897" s="76"/>
      <c r="GH897" s="76"/>
      <c r="GI897" s="76"/>
      <c r="GJ897" s="76"/>
      <c r="GK897" s="76"/>
      <c r="GL897" s="76"/>
      <c r="GM897" s="76"/>
      <c r="GN897" s="76"/>
      <c r="GO897" s="76"/>
      <c r="GP897" s="76"/>
      <c r="GQ897" s="76"/>
      <c r="GR897" s="76"/>
      <c r="GS897" s="76"/>
      <c r="GT897" s="76"/>
      <c r="GU897" s="76"/>
      <c r="GV897" s="76"/>
      <c r="GW897" s="76"/>
      <c r="GX897" s="76"/>
      <c r="GY897" s="76"/>
      <c r="GZ897" s="76"/>
      <c r="HA897" s="76"/>
      <c r="HB897" s="76"/>
      <c r="HC897" s="76"/>
      <c r="HD897" s="76"/>
      <c r="HE897" s="76"/>
      <c r="HF897" s="76"/>
      <c r="HG897" s="76"/>
      <c r="HH897" s="76"/>
      <c r="HI897" s="76"/>
      <c r="HJ897" s="76"/>
      <c r="HK897" s="76"/>
      <c r="HL897" s="76"/>
      <c r="HM897" s="76"/>
      <c r="HN897" s="76"/>
      <c r="HO897" s="76"/>
      <c r="HP897" s="76"/>
      <c r="HQ897" s="76"/>
      <c r="HR897" s="76"/>
      <c r="HS897" s="76"/>
      <c r="HT897" s="76"/>
      <c r="HU897" s="76"/>
      <c r="HV897" s="76"/>
      <c r="HW897" s="76"/>
      <c r="HX897" s="76"/>
      <c r="HY897" s="76"/>
      <c r="HZ897" s="76"/>
      <c r="IA897" s="76"/>
      <c r="IB897" s="76"/>
      <c r="IC897" s="76"/>
      <c r="ID897" s="76"/>
      <c r="IE897" s="76"/>
      <c r="IF897" s="76"/>
      <c r="IG897" s="76"/>
      <c r="IH897" s="76"/>
      <c r="II897" s="76"/>
      <c r="IJ897" s="76"/>
      <c r="IK897" s="76"/>
    </row>
    <row r="898" spans="1:245" s="125" customFormat="1">
      <c r="A898" s="76"/>
      <c r="B898" s="76"/>
      <c r="C898" s="76"/>
      <c r="D898" s="76"/>
      <c r="E898" s="3"/>
      <c r="F898" s="3"/>
      <c r="G898" s="76"/>
      <c r="H898" s="27"/>
      <c r="I898" s="27"/>
      <c r="J898" s="76"/>
      <c r="K898" s="76"/>
      <c r="L898" s="76"/>
      <c r="M898" s="76"/>
      <c r="N898" s="76"/>
      <c r="O898" s="76"/>
      <c r="P898" s="76"/>
      <c r="Q898" s="76"/>
      <c r="R898" s="459"/>
      <c r="S898" s="459"/>
      <c r="T898" s="459"/>
      <c r="U898" s="459"/>
      <c r="V898" s="459"/>
      <c r="W898" s="459"/>
      <c r="X898" s="459"/>
      <c r="Y898" s="459"/>
      <c r="Z898" s="76"/>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BA898" s="76"/>
      <c r="BB898" s="76"/>
      <c r="BC898" s="76"/>
      <c r="BV898" s="76"/>
      <c r="BW898" s="76"/>
      <c r="BX898" s="76"/>
      <c r="BY898" s="76"/>
      <c r="BZ898" s="76"/>
      <c r="CA898" s="76"/>
      <c r="CB898" s="76"/>
      <c r="CC898" s="76"/>
      <c r="CD898" s="76"/>
      <c r="CE898" s="76"/>
      <c r="CF898" s="76"/>
      <c r="CG898" s="76"/>
      <c r="CH898" s="76"/>
      <c r="CI898" s="76"/>
      <c r="CJ898" s="76"/>
      <c r="CK898" s="76"/>
      <c r="CL898" s="76"/>
      <c r="CM898" s="76"/>
      <c r="CN898" s="76"/>
      <c r="CO898" s="76"/>
      <c r="CP898" s="76"/>
      <c r="CQ898" s="76"/>
      <c r="CR898" s="76"/>
      <c r="CS898" s="76"/>
      <c r="CT898" s="76"/>
      <c r="CU898" s="76"/>
      <c r="CV898" s="76"/>
      <c r="CW898" s="76"/>
      <c r="CX898" s="76"/>
      <c r="CY898" s="76"/>
      <c r="CZ898" s="76"/>
      <c r="DA898" s="76"/>
      <c r="DB898" s="76"/>
      <c r="DC898" s="76"/>
      <c r="DD898" s="76"/>
      <c r="DE898" s="76"/>
      <c r="DF898" s="76"/>
      <c r="DG898" s="76"/>
      <c r="DH898" s="76"/>
      <c r="DI898" s="76"/>
      <c r="DJ898" s="76"/>
      <c r="DK898" s="76"/>
      <c r="DL898" s="76"/>
      <c r="DM898" s="76"/>
      <c r="DN898" s="76"/>
      <c r="DO898" s="76"/>
      <c r="DP898" s="76"/>
      <c r="DQ898" s="76"/>
      <c r="DR898" s="76"/>
      <c r="DS898" s="76"/>
      <c r="DT898" s="76"/>
      <c r="DU898" s="76"/>
      <c r="DV898" s="76"/>
      <c r="DW898" s="76"/>
      <c r="DX898" s="76"/>
      <c r="DY898" s="76"/>
      <c r="DZ898" s="76"/>
      <c r="EA898" s="76"/>
      <c r="EB898" s="76"/>
      <c r="EC898" s="76"/>
      <c r="ED898" s="76"/>
      <c r="EE898" s="76"/>
      <c r="EF898" s="76"/>
      <c r="EG898" s="76"/>
      <c r="EH898" s="76"/>
      <c r="EI898" s="76"/>
      <c r="EJ898" s="76"/>
      <c r="EK898" s="76"/>
      <c r="EL898" s="76"/>
      <c r="EM898" s="76"/>
      <c r="EN898" s="76"/>
      <c r="EO898" s="76"/>
      <c r="EP898" s="76"/>
      <c r="EQ898" s="76"/>
      <c r="ER898" s="76"/>
      <c r="ES898" s="76"/>
      <c r="ET898" s="76"/>
      <c r="EU898" s="76"/>
      <c r="EV898" s="76"/>
      <c r="EW898" s="76"/>
      <c r="EX898" s="76"/>
      <c r="EY898" s="76"/>
      <c r="EZ898" s="76"/>
      <c r="FA898" s="76"/>
      <c r="FB898" s="76"/>
      <c r="FC898" s="76"/>
      <c r="FD898" s="76"/>
      <c r="FE898" s="76"/>
      <c r="FF898" s="76"/>
      <c r="FG898" s="76"/>
      <c r="FH898" s="76"/>
      <c r="FI898" s="76"/>
      <c r="FJ898" s="76"/>
      <c r="FK898" s="76"/>
      <c r="FL898" s="76"/>
      <c r="FM898" s="76"/>
      <c r="FN898" s="76"/>
      <c r="FO898" s="76"/>
      <c r="FP898" s="76"/>
      <c r="FQ898" s="76"/>
      <c r="FR898" s="76"/>
      <c r="FS898" s="76"/>
      <c r="FT898" s="76"/>
      <c r="FU898" s="76"/>
      <c r="FV898" s="76"/>
      <c r="FW898" s="76"/>
      <c r="FX898" s="76"/>
      <c r="FY898" s="76"/>
      <c r="FZ898" s="76"/>
      <c r="GA898" s="76"/>
      <c r="GB898" s="76"/>
      <c r="GC898" s="76"/>
      <c r="GD898" s="76"/>
      <c r="GE898" s="76"/>
      <c r="GF898" s="76"/>
      <c r="GG898" s="76"/>
      <c r="GH898" s="76"/>
      <c r="GI898" s="76"/>
      <c r="GJ898" s="76"/>
      <c r="GK898" s="76"/>
      <c r="GL898" s="76"/>
      <c r="GM898" s="76"/>
      <c r="GN898" s="76"/>
      <c r="GO898" s="76"/>
      <c r="GP898" s="76"/>
      <c r="GQ898" s="76"/>
      <c r="GR898" s="76"/>
      <c r="GS898" s="76"/>
      <c r="GT898" s="76"/>
      <c r="GU898" s="76"/>
      <c r="GV898" s="76"/>
      <c r="GW898" s="76"/>
      <c r="GX898" s="76"/>
      <c r="GY898" s="76"/>
      <c r="GZ898" s="76"/>
      <c r="HA898" s="76"/>
      <c r="HB898" s="76"/>
      <c r="HC898" s="76"/>
      <c r="HD898" s="76"/>
      <c r="HE898" s="76"/>
      <c r="HF898" s="76"/>
      <c r="HG898" s="76"/>
      <c r="HH898" s="76"/>
      <c r="HI898" s="76"/>
      <c r="HJ898" s="76"/>
      <c r="HK898" s="76"/>
      <c r="HL898" s="76"/>
      <c r="HM898" s="76"/>
      <c r="HN898" s="76"/>
      <c r="HO898" s="76"/>
      <c r="HP898" s="76"/>
      <c r="HQ898" s="76"/>
      <c r="HR898" s="76"/>
      <c r="HS898" s="76"/>
      <c r="HT898" s="76"/>
      <c r="HU898" s="76"/>
      <c r="HV898" s="76"/>
      <c r="HW898" s="76"/>
      <c r="HX898" s="76"/>
      <c r="HY898" s="76"/>
      <c r="HZ898" s="76"/>
      <c r="IA898" s="76"/>
      <c r="IB898" s="76"/>
      <c r="IC898" s="76"/>
      <c r="ID898" s="76"/>
      <c r="IE898" s="76"/>
      <c r="IF898" s="76"/>
      <c r="IG898" s="76"/>
      <c r="IH898" s="76"/>
      <c r="II898" s="76"/>
      <c r="IJ898" s="76"/>
      <c r="IK898" s="76"/>
    </row>
    <row r="899" spans="1:245" s="125" customFormat="1">
      <c r="A899" s="76"/>
      <c r="B899" s="76"/>
      <c r="C899" s="76"/>
      <c r="D899" s="76"/>
      <c r="E899" s="3"/>
      <c r="F899" s="3"/>
      <c r="G899" s="76"/>
      <c r="H899" s="27"/>
      <c r="I899" s="27"/>
      <c r="J899" s="76"/>
      <c r="K899" s="76"/>
      <c r="L899" s="76"/>
      <c r="M899" s="76"/>
      <c r="N899" s="76"/>
      <c r="O899" s="76"/>
      <c r="P899" s="76"/>
      <c r="Q899" s="76"/>
      <c r="R899" s="459"/>
      <c r="S899" s="459"/>
      <c r="T899" s="459"/>
      <c r="U899" s="459"/>
      <c r="V899" s="459"/>
      <c r="W899" s="459"/>
      <c r="X899" s="459"/>
      <c r="Y899" s="459"/>
      <c r="Z899" s="76"/>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BA899" s="76"/>
      <c r="BB899" s="76"/>
      <c r="BC899" s="76"/>
      <c r="BV899" s="76"/>
      <c r="BW899" s="76"/>
      <c r="BX899" s="76"/>
      <c r="BY899" s="76"/>
      <c r="BZ899" s="76"/>
      <c r="CA899" s="76"/>
      <c r="CB899" s="76"/>
      <c r="CC899" s="76"/>
      <c r="CD899" s="76"/>
      <c r="CE899" s="76"/>
      <c r="CF899" s="76"/>
      <c r="CG899" s="76"/>
      <c r="CH899" s="76"/>
      <c r="CI899" s="76"/>
      <c r="CJ899" s="76"/>
      <c r="CK899" s="76"/>
      <c r="CL899" s="76"/>
      <c r="CM899" s="76"/>
      <c r="CN899" s="76"/>
      <c r="CO899" s="76"/>
      <c r="CP899" s="76"/>
      <c r="CQ899" s="76"/>
      <c r="CR899" s="76"/>
      <c r="CS899" s="76"/>
      <c r="CT899" s="76"/>
      <c r="CU899" s="76"/>
      <c r="CV899" s="76"/>
      <c r="CW899" s="76"/>
      <c r="CX899" s="76"/>
      <c r="CY899" s="76"/>
      <c r="CZ899" s="76"/>
      <c r="DA899" s="76"/>
      <c r="DB899" s="76"/>
      <c r="DC899" s="76"/>
      <c r="DD899" s="76"/>
      <c r="DE899" s="76"/>
      <c r="DF899" s="76"/>
      <c r="DG899" s="76"/>
      <c r="DH899" s="76"/>
      <c r="DI899" s="76"/>
      <c r="DJ899" s="76"/>
      <c r="DK899" s="76"/>
      <c r="DL899" s="76"/>
      <c r="DM899" s="76"/>
      <c r="DN899" s="76"/>
      <c r="DO899" s="76"/>
      <c r="DP899" s="76"/>
      <c r="DQ899" s="76"/>
      <c r="DR899" s="76"/>
      <c r="DS899" s="76"/>
      <c r="DT899" s="76"/>
      <c r="DU899" s="76"/>
      <c r="DV899" s="76"/>
      <c r="DW899" s="76"/>
      <c r="DX899" s="76"/>
      <c r="DY899" s="76"/>
      <c r="DZ899" s="76"/>
      <c r="EA899" s="76"/>
      <c r="EB899" s="76"/>
      <c r="EC899" s="76"/>
      <c r="ED899" s="76"/>
      <c r="EE899" s="76"/>
      <c r="EF899" s="76"/>
      <c r="EG899" s="76"/>
      <c r="EH899" s="76"/>
      <c r="EI899" s="76"/>
      <c r="EJ899" s="76"/>
      <c r="EK899" s="76"/>
      <c r="EL899" s="76"/>
      <c r="EM899" s="76"/>
      <c r="EN899" s="76"/>
      <c r="EO899" s="76"/>
      <c r="EP899" s="76"/>
      <c r="EQ899" s="76"/>
      <c r="ER899" s="76"/>
      <c r="ES899" s="76"/>
      <c r="ET899" s="76"/>
      <c r="EU899" s="76"/>
      <c r="EV899" s="76"/>
      <c r="EW899" s="76"/>
      <c r="EX899" s="76"/>
      <c r="EY899" s="76"/>
      <c r="EZ899" s="76"/>
      <c r="FA899" s="76"/>
      <c r="FB899" s="76"/>
      <c r="FC899" s="76"/>
      <c r="FD899" s="76"/>
      <c r="FE899" s="76"/>
      <c r="FF899" s="76"/>
      <c r="FG899" s="76"/>
      <c r="FH899" s="76"/>
      <c r="FI899" s="76"/>
      <c r="FJ899" s="76"/>
      <c r="FK899" s="76"/>
      <c r="FL899" s="76"/>
      <c r="FM899" s="76"/>
      <c r="FN899" s="76"/>
      <c r="FO899" s="76"/>
      <c r="FP899" s="76"/>
      <c r="FQ899" s="76"/>
      <c r="FR899" s="76"/>
      <c r="FS899" s="76"/>
      <c r="FT899" s="76"/>
      <c r="FU899" s="76"/>
      <c r="FV899" s="76"/>
      <c r="FW899" s="76"/>
      <c r="FX899" s="76"/>
      <c r="FY899" s="76"/>
      <c r="FZ899" s="76"/>
      <c r="GA899" s="76"/>
      <c r="GB899" s="76"/>
      <c r="GC899" s="76"/>
      <c r="GD899" s="76"/>
      <c r="GE899" s="76"/>
      <c r="GF899" s="76"/>
      <c r="GG899" s="76"/>
      <c r="GH899" s="76"/>
      <c r="GI899" s="76"/>
      <c r="GJ899" s="76"/>
      <c r="GK899" s="76"/>
      <c r="GL899" s="76"/>
      <c r="GM899" s="76"/>
      <c r="GN899" s="76"/>
      <c r="GO899" s="76"/>
      <c r="GP899" s="76"/>
      <c r="GQ899" s="76"/>
      <c r="GR899" s="76"/>
      <c r="GS899" s="76"/>
      <c r="GT899" s="76"/>
      <c r="GU899" s="76"/>
      <c r="GV899" s="76"/>
      <c r="GW899" s="76"/>
      <c r="GX899" s="76"/>
      <c r="GY899" s="76"/>
      <c r="GZ899" s="76"/>
      <c r="HA899" s="76"/>
      <c r="HB899" s="76"/>
      <c r="HC899" s="76"/>
      <c r="HD899" s="76"/>
      <c r="HE899" s="76"/>
      <c r="HF899" s="76"/>
      <c r="HG899" s="76"/>
      <c r="HH899" s="76"/>
      <c r="HI899" s="76"/>
      <c r="HJ899" s="76"/>
      <c r="HK899" s="76"/>
      <c r="HL899" s="76"/>
      <c r="HM899" s="76"/>
      <c r="HN899" s="76"/>
      <c r="HO899" s="76"/>
      <c r="HP899" s="76"/>
      <c r="HQ899" s="76"/>
      <c r="HR899" s="76"/>
      <c r="HS899" s="76"/>
      <c r="HT899" s="76"/>
      <c r="HU899" s="76"/>
      <c r="HV899" s="76"/>
      <c r="HW899" s="76"/>
      <c r="HX899" s="76"/>
      <c r="HY899" s="76"/>
      <c r="HZ899" s="76"/>
      <c r="IA899" s="76"/>
      <c r="IB899" s="76"/>
      <c r="IC899" s="76"/>
      <c r="ID899" s="76"/>
      <c r="IE899" s="76"/>
      <c r="IF899" s="76"/>
      <c r="IG899" s="76"/>
      <c r="IH899" s="76"/>
      <c r="II899" s="76"/>
      <c r="IJ899" s="76"/>
      <c r="IK899" s="76"/>
    </row>
    <row r="900" spans="1:245" s="125" customFormat="1">
      <c r="A900" s="76"/>
      <c r="B900" s="76"/>
      <c r="C900" s="76"/>
      <c r="D900" s="76"/>
      <c r="E900" s="3"/>
      <c r="F900" s="3"/>
      <c r="G900" s="76"/>
      <c r="H900" s="27"/>
      <c r="I900" s="27"/>
      <c r="J900" s="76"/>
      <c r="K900" s="76"/>
      <c r="L900" s="76"/>
      <c r="M900" s="76"/>
      <c r="N900" s="76"/>
      <c r="O900" s="76"/>
      <c r="P900" s="76"/>
      <c r="Q900" s="76"/>
      <c r="R900" s="459"/>
      <c r="S900" s="459"/>
      <c r="T900" s="459"/>
      <c r="U900" s="459"/>
      <c r="V900" s="459"/>
      <c r="W900" s="459"/>
      <c r="X900" s="459"/>
      <c r="Y900" s="459"/>
      <c r="Z900" s="76"/>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BA900" s="76"/>
      <c r="BB900" s="76"/>
      <c r="BC900" s="76"/>
      <c r="BV900" s="76"/>
      <c r="BW900" s="76"/>
      <c r="BX900" s="76"/>
      <c r="BY900" s="76"/>
      <c r="BZ900" s="76"/>
      <c r="CA900" s="76"/>
      <c r="CB900" s="76"/>
      <c r="CC900" s="76"/>
      <c r="CD900" s="76"/>
      <c r="CE900" s="76"/>
      <c r="CF900" s="76"/>
      <c r="CG900" s="76"/>
      <c r="CH900" s="76"/>
      <c r="CI900" s="76"/>
      <c r="CJ900" s="76"/>
      <c r="CK900" s="76"/>
      <c r="CL900" s="76"/>
      <c r="CM900" s="76"/>
      <c r="CN900" s="76"/>
      <c r="CO900" s="76"/>
      <c r="CP900" s="76"/>
      <c r="CQ900" s="76"/>
      <c r="CR900" s="76"/>
      <c r="CS900" s="76"/>
      <c r="CT900" s="76"/>
      <c r="CU900" s="76"/>
      <c r="CV900" s="76"/>
      <c r="CW900" s="76"/>
      <c r="CX900" s="76"/>
      <c r="CY900" s="76"/>
      <c r="CZ900" s="76"/>
      <c r="DA900" s="76"/>
      <c r="DB900" s="76"/>
      <c r="DC900" s="76"/>
      <c r="DD900" s="76"/>
      <c r="DE900" s="76"/>
      <c r="DF900" s="76"/>
      <c r="DG900" s="76"/>
      <c r="DH900" s="76"/>
      <c r="DI900" s="76"/>
      <c r="DJ900" s="76"/>
      <c r="DK900" s="76"/>
      <c r="DL900" s="76"/>
      <c r="DM900" s="76"/>
      <c r="DN900" s="76"/>
      <c r="DO900" s="76"/>
      <c r="DP900" s="76"/>
      <c r="DQ900" s="76"/>
      <c r="DR900" s="76"/>
      <c r="DS900" s="76"/>
      <c r="DT900" s="76"/>
      <c r="DU900" s="76"/>
      <c r="DV900" s="76"/>
      <c r="DW900" s="76"/>
      <c r="DX900" s="76"/>
      <c r="DY900" s="76"/>
      <c r="DZ900" s="76"/>
      <c r="EA900" s="76"/>
      <c r="EB900" s="76"/>
      <c r="EC900" s="76"/>
      <c r="ED900" s="76"/>
      <c r="EE900" s="76"/>
      <c r="EF900" s="76"/>
      <c r="EG900" s="76"/>
      <c r="EH900" s="76"/>
      <c r="EI900" s="76"/>
      <c r="EJ900" s="76"/>
      <c r="EK900" s="76"/>
      <c r="EL900" s="76"/>
      <c r="EM900" s="76"/>
      <c r="EN900" s="76"/>
      <c r="EO900" s="76"/>
      <c r="EP900" s="76"/>
      <c r="EQ900" s="76"/>
      <c r="ER900" s="76"/>
      <c r="ES900" s="76"/>
      <c r="ET900" s="76"/>
      <c r="EU900" s="76"/>
      <c r="EV900" s="76"/>
      <c r="EW900" s="76"/>
      <c r="EX900" s="76"/>
      <c r="EY900" s="76"/>
      <c r="EZ900" s="76"/>
      <c r="FA900" s="76"/>
      <c r="FB900" s="76"/>
      <c r="FC900" s="76"/>
      <c r="FD900" s="76"/>
      <c r="FE900" s="76"/>
      <c r="FF900" s="76"/>
      <c r="FG900" s="76"/>
      <c r="FH900" s="76"/>
      <c r="FI900" s="76"/>
      <c r="FJ900" s="76"/>
      <c r="FK900" s="76"/>
      <c r="FL900" s="76"/>
      <c r="FM900" s="76"/>
      <c r="FN900" s="76"/>
      <c r="FO900" s="76"/>
      <c r="FP900" s="76"/>
      <c r="FQ900" s="76"/>
      <c r="FR900" s="76"/>
      <c r="FS900" s="76"/>
      <c r="FT900" s="76"/>
      <c r="FU900" s="76"/>
      <c r="FV900" s="76"/>
      <c r="FW900" s="76"/>
      <c r="FX900" s="76"/>
      <c r="FY900" s="76"/>
      <c r="FZ900" s="76"/>
      <c r="GA900" s="76"/>
      <c r="GB900" s="76"/>
      <c r="GC900" s="76"/>
      <c r="GD900" s="76"/>
      <c r="GE900" s="76"/>
      <c r="GF900" s="76"/>
      <c r="GG900" s="76"/>
      <c r="GH900" s="76"/>
      <c r="GI900" s="76"/>
      <c r="GJ900" s="76"/>
      <c r="GK900" s="76"/>
      <c r="GL900" s="76"/>
      <c r="GM900" s="76"/>
      <c r="GN900" s="76"/>
      <c r="GO900" s="76"/>
      <c r="GP900" s="76"/>
      <c r="GQ900" s="76"/>
      <c r="GR900" s="76"/>
      <c r="GS900" s="76"/>
      <c r="GT900" s="76"/>
      <c r="GU900" s="76"/>
      <c r="GV900" s="76"/>
      <c r="GW900" s="76"/>
      <c r="GX900" s="76"/>
      <c r="GY900" s="76"/>
      <c r="GZ900" s="76"/>
      <c r="HA900" s="76"/>
      <c r="HB900" s="76"/>
      <c r="HC900" s="76"/>
      <c r="HD900" s="76"/>
      <c r="HE900" s="76"/>
      <c r="HF900" s="76"/>
      <c r="HG900" s="76"/>
      <c r="HH900" s="76"/>
      <c r="HI900" s="76"/>
      <c r="HJ900" s="76"/>
      <c r="HK900" s="76"/>
      <c r="HL900" s="76"/>
      <c r="HM900" s="76"/>
      <c r="HN900" s="76"/>
      <c r="HO900" s="76"/>
      <c r="HP900" s="76"/>
      <c r="HQ900" s="76"/>
      <c r="HR900" s="76"/>
      <c r="HS900" s="76"/>
      <c r="HT900" s="76"/>
      <c r="HU900" s="76"/>
      <c r="HV900" s="76"/>
      <c r="HW900" s="76"/>
      <c r="HX900" s="76"/>
      <c r="HY900" s="76"/>
      <c r="HZ900" s="76"/>
      <c r="IA900" s="76"/>
      <c r="IB900" s="76"/>
      <c r="IC900" s="76"/>
      <c r="ID900" s="76"/>
      <c r="IE900" s="76"/>
      <c r="IF900" s="76"/>
      <c r="IG900" s="76"/>
      <c r="IH900" s="76"/>
      <c r="II900" s="76"/>
      <c r="IJ900" s="76"/>
      <c r="IK900" s="76"/>
    </row>
    <row r="901" spans="1:245" s="125" customFormat="1">
      <c r="A901" s="76"/>
      <c r="B901" s="76"/>
      <c r="C901" s="76"/>
      <c r="D901" s="76"/>
      <c r="E901" s="3"/>
      <c r="F901" s="3"/>
      <c r="G901" s="76"/>
      <c r="H901" s="27"/>
      <c r="I901" s="27"/>
      <c r="J901" s="76"/>
      <c r="K901" s="76"/>
      <c r="L901" s="76"/>
      <c r="M901" s="76"/>
      <c r="N901" s="76"/>
      <c r="O901" s="76"/>
      <c r="P901" s="76"/>
      <c r="Q901" s="76"/>
      <c r="R901" s="459"/>
      <c r="S901" s="459"/>
      <c r="T901" s="459"/>
      <c r="U901" s="459"/>
      <c r="V901" s="459"/>
      <c r="W901" s="459"/>
      <c r="X901" s="459"/>
      <c r="Y901" s="459"/>
      <c r="Z901" s="76"/>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c r="AW901" s="19"/>
      <c r="AX901" s="19"/>
      <c r="BA901" s="76"/>
      <c r="BB901" s="76"/>
      <c r="BC901" s="76"/>
      <c r="BV901" s="76"/>
      <c r="BW901" s="76"/>
      <c r="BX901" s="76"/>
      <c r="BY901" s="76"/>
      <c r="BZ901" s="76"/>
      <c r="CA901" s="76"/>
      <c r="CB901" s="76"/>
      <c r="CC901" s="76"/>
      <c r="CD901" s="76"/>
      <c r="CE901" s="76"/>
      <c r="CF901" s="76"/>
      <c r="CG901" s="76"/>
      <c r="CH901" s="76"/>
      <c r="CI901" s="76"/>
      <c r="CJ901" s="76"/>
      <c r="CK901" s="76"/>
      <c r="CL901" s="76"/>
      <c r="CM901" s="76"/>
      <c r="CN901" s="76"/>
      <c r="CO901" s="76"/>
      <c r="CP901" s="76"/>
      <c r="CQ901" s="76"/>
      <c r="CR901" s="76"/>
      <c r="CS901" s="76"/>
      <c r="CT901" s="76"/>
      <c r="CU901" s="76"/>
      <c r="CV901" s="76"/>
      <c r="CW901" s="76"/>
      <c r="CX901" s="76"/>
      <c r="CY901" s="76"/>
      <c r="CZ901" s="76"/>
      <c r="DA901" s="76"/>
      <c r="DB901" s="76"/>
      <c r="DC901" s="76"/>
      <c r="DD901" s="76"/>
      <c r="DE901" s="76"/>
      <c r="DF901" s="76"/>
      <c r="DG901" s="76"/>
      <c r="DH901" s="76"/>
      <c r="DI901" s="76"/>
      <c r="DJ901" s="76"/>
      <c r="DK901" s="76"/>
      <c r="DL901" s="76"/>
      <c r="DM901" s="76"/>
      <c r="DN901" s="76"/>
      <c r="DO901" s="76"/>
      <c r="DP901" s="76"/>
      <c r="DQ901" s="76"/>
      <c r="DR901" s="76"/>
      <c r="DS901" s="76"/>
      <c r="DT901" s="76"/>
      <c r="DU901" s="76"/>
      <c r="DV901" s="76"/>
      <c r="DW901" s="76"/>
      <c r="DX901" s="76"/>
      <c r="DY901" s="76"/>
      <c r="DZ901" s="76"/>
      <c r="EA901" s="76"/>
      <c r="EB901" s="76"/>
      <c r="EC901" s="76"/>
      <c r="ED901" s="76"/>
      <c r="EE901" s="76"/>
      <c r="EF901" s="76"/>
      <c r="EG901" s="76"/>
      <c r="EH901" s="76"/>
      <c r="EI901" s="76"/>
      <c r="EJ901" s="76"/>
      <c r="EK901" s="76"/>
      <c r="EL901" s="76"/>
      <c r="EM901" s="76"/>
      <c r="EN901" s="76"/>
      <c r="EO901" s="76"/>
      <c r="EP901" s="76"/>
      <c r="EQ901" s="76"/>
      <c r="ER901" s="76"/>
      <c r="ES901" s="76"/>
      <c r="ET901" s="76"/>
      <c r="EU901" s="76"/>
      <c r="EV901" s="76"/>
      <c r="EW901" s="76"/>
      <c r="EX901" s="76"/>
      <c r="EY901" s="76"/>
      <c r="EZ901" s="76"/>
      <c r="FA901" s="76"/>
      <c r="FB901" s="76"/>
      <c r="FC901" s="76"/>
      <c r="FD901" s="76"/>
      <c r="FE901" s="76"/>
      <c r="FF901" s="76"/>
      <c r="FG901" s="76"/>
      <c r="FH901" s="76"/>
      <c r="FI901" s="76"/>
      <c r="FJ901" s="76"/>
      <c r="FK901" s="76"/>
      <c r="FL901" s="76"/>
      <c r="FM901" s="76"/>
      <c r="FN901" s="76"/>
      <c r="FO901" s="76"/>
      <c r="FP901" s="76"/>
      <c r="FQ901" s="76"/>
      <c r="FR901" s="76"/>
      <c r="FS901" s="76"/>
      <c r="FT901" s="76"/>
      <c r="FU901" s="76"/>
      <c r="FV901" s="76"/>
      <c r="FW901" s="76"/>
      <c r="FX901" s="76"/>
      <c r="FY901" s="76"/>
      <c r="FZ901" s="76"/>
      <c r="GA901" s="76"/>
      <c r="GB901" s="76"/>
      <c r="GC901" s="76"/>
      <c r="GD901" s="76"/>
      <c r="GE901" s="76"/>
      <c r="GF901" s="76"/>
      <c r="GG901" s="76"/>
      <c r="GH901" s="76"/>
      <c r="GI901" s="76"/>
      <c r="GJ901" s="76"/>
      <c r="GK901" s="76"/>
      <c r="GL901" s="76"/>
      <c r="GM901" s="76"/>
      <c r="GN901" s="76"/>
      <c r="GO901" s="76"/>
      <c r="GP901" s="76"/>
      <c r="GQ901" s="76"/>
      <c r="GR901" s="76"/>
      <c r="GS901" s="76"/>
      <c r="GT901" s="76"/>
      <c r="GU901" s="76"/>
      <c r="GV901" s="76"/>
      <c r="GW901" s="76"/>
      <c r="GX901" s="76"/>
      <c r="GY901" s="76"/>
      <c r="GZ901" s="76"/>
      <c r="HA901" s="76"/>
      <c r="HB901" s="76"/>
      <c r="HC901" s="76"/>
      <c r="HD901" s="76"/>
      <c r="HE901" s="76"/>
      <c r="HF901" s="76"/>
      <c r="HG901" s="76"/>
      <c r="HH901" s="76"/>
      <c r="HI901" s="76"/>
      <c r="HJ901" s="76"/>
      <c r="HK901" s="76"/>
      <c r="HL901" s="76"/>
      <c r="HM901" s="76"/>
      <c r="HN901" s="76"/>
      <c r="HO901" s="76"/>
      <c r="HP901" s="76"/>
      <c r="HQ901" s="76"/>
      <c r="HR901" s="76"/>
      <c r="HS901" s="76"/>
      <c r="HT901" s="76"/>
      <c r="HU901" s="76"/>
      <c r="HV901" s="76"/>
      <c r="HW901" s="76"/>
      <c r="HX901" s="76"/>
      <c r="HY901" s="76"/>
      <c r="HZ901" s="76"/>
      <c r="IA901" s="76"/>
      <c r="IB901" s="76"/>
      <c r="IC901" s="76"/>
      <c r="ID901" s="76"/>
      <c r="IE901" s="76"/>
      <c r="IF901" s="76"/>
      <c r="IG901" s="76"/>
      <c r="IH901" s="76"/>
      <c r="II901" s="76"/>
      <c r="IJ901" s="76"/>
      <c r="IK901" s="76"/>
    </row>
  </sheetData>
  <mergeCells count="53">
    <mergeCell ref="AC811:AD811"/>
    <mergeCell ref="AC850:AD850"/>
    <mergeCell ref="AC889:AD889"/>
    <mergeCell ref="AA683:AB683"/>
    <mergeCell ref="AA684:AB693"/>
    <mergeCell ref="AU684:AV693"/>
    <mergeCell ref="AA696:AB696"/>
    <mergeCell ref="AU697:AV706"/>
    <mergeCell ref="AC736:AD736"/>
    <mergeCell ref="AA657:AB657"/>
    <mergeCell ref="AA658:AB667"/>
    <mergeCell ref="AU658:AV667"/>
    <mergeCell ref="AA670:AB670"/>
    <mergeCell ref="AA671:AB680"/>
    <mergeCell ref="AU671:AV680"/>
    <mergeCell ref="AA645:AB654"/>
    <mergeCell ref="AU645:AV654"/>
    <mergeCell ref="AA590:AB590"/>
    <mergeCell ref="AA591:AB600"/>
    <mergeCell ref="AU591:AV600"/>
    <mergeCell ref="AA602:AB602"/>
    <mergeCell ref="AU602:AV611"/>
    <mergeCell ref="AA603:AB612"/>
    <mergeCell ref="AA616:AB625"/>
    <mergeCell ref="AU618:AV627"/>
    <mergeCell ref="AA631:AB640"/>
    <mergeCell ref="AU631:AV640"/>
    <mergeCell ref="AA644:AB644"/>
    <mergeCell ref="AA564:AB564"/>
    <mergeCell ref="AA565:AB574"/>
    <mergeCell ref="AU565:AV574"/>
    <mergeCell ref="AA577:AB577"/>
    <mergeCell ref="AA578:AB587"/>
    <mergeCell ref="AU578:AV587"/>
    <mergeCell ref="AC533:AE533"/>
    <mergeCell ref="D140:F140"/>
    <mergeCell ref="R140:R141"/>
    <mergeCell ref="D162:F162"/>
    <mergeCell ref="R162:R163"/>
    <mergeCell ref="D184:F184"/>
    <mergeCell ref="AC374:AF374"/>
    <mergeCell ref="AC396:AG396"/>
    <mergeCell ref="AC418:AG418"/>
    <mergeCell ref="AC440:AE440"/>
    <mergeCell ref="AC467:AF467"/>
    <mergeCell ref="AC511:AG511"/>
    <mergeCell ref="S85:S86"/>
    <mergeCell ref="T85:T86"/>
    <mergeCell ref="A1:D1"/>
    <mergeCell ref="Z2:AB2"/>
    <mergeCell ref="B3:C3"/>
    <mergeCell ref="Z3:AB3"/>
    <mergeCell ref="Z4:AA4"/>
  </mergeCells>
  <printOptions horizontalCentered="1" verticalCentered="1"/>
  <pageMargins left="0.78740157480314965" right="0.78740157480314965" top="0.98425196850393704" bottom="0.98425196850393704" header="0.51181102362204722" footer="0.51181102362204722"/>
  <pageSetup paperSize="9" scale="42"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66"/>
  <sheetViews>
    <sheetView workbookViewId="0">
      <selection activeCell="P39" sqref="P39"/>
    </sheetView>
  </sheetViews>
  <sheetFormatPr defaultRowHeight="12" customHeight="1"/>
  <cols>
    <col min="1" max="1" width="12" style="590" customWidth="1"/>
    <col min="2" max="2" width="9.33203125" style="590"/>
    <col min="3" max="3" width="15.5" style="590" customWidth="1"/>
    <col min="4" max="4" width="7.1640625" style="590" customWidth="1"/>
    <col min="5" max="5" width="8" style="590" customWidth="1"/>
    <col min="6" max="6" width="9.33203125" style="590"/>
    <col min="7" max="7" width="2.6640625" style="585" customWidth="1"/>
    <col min="8" max="8" width="12" style="590" customWidth="1"/>
    <col min="9" max="9" width="9.33203125" style="590"/>
    <col min="10" max="10" width="15.5" style="590" customWidth="1"/>
    <col min="11" max="11" width="7.1640625" style="590" customWidth="1"/>
    <col min="12" max="12" width="8" style="590" customWidth="1"/>
    <col min="13" max="13" width="9.33203125" style="590"/>
    <col min="14" max="16384" width="9.33203125" style="585"/>
  </cols>
  <sheetData>
    <row r="1" spans="1:13" ht="12" customHeight="1">
      <c r="A1" s="586" t="s">
        <v>164</v>
      </c>
      <c r="B1" s="586" t="s">
        <v>165</v>
      </c>
      <c r="C1" s="586" t="s">
        <v>166</v>
      </c>
      <c r="D1" s="586" t="s">
        <v>167</v>
      </c>
      <c r="E1" s="586" t="s">
        <v>168</v>
      </c>
      <c r="F1" s="586" t="s">
        <v>169</v>
      </c>
      <c r="H1" s="586" t="s">
        <v>164</v>
      </c>
      <c r="I1" s="586" t="s">
        <v>165</v>
      </c>
      <c r="J1" s="586" t="s">
        <v>166</v>
      </c>
      <c r="K1" s="586" t="s">
        <v>167</v>
      </c>
      <c r="L1" s="586" t="s">
        <v>168</v>
      </c>
      <c r="M1" s="586" t="s">
        <v>169</v>
      </c>
    </row>
    <row r="2" spans="1:13" ht="12" customHeight="1">
      <c r="A2" s="591">
        <v>39730</v>
      </c>
      <c r="B2" s="587" t="s">
        <v>153</v>
      </c>
      <c r="C2" s="587" t="s">
        <v>170</v>
      </c>
      <c r="D2" s="588">
        <v>1</v>
      </c>
      <c r="E2" s="588">
        <v>4460</v>
      </c>
      <c r="F2" s="588">
        <v>72</v>
      </c>
      <c r="H2" s="591">
        <v>40007</v>
      </c>
      <c r="I2" s="587" t="s">
        <v>154</v>
      </c>
      <c r="J2" s="587" t="s">
        <v>176</v>
      </c>
      <c r="K2" s="588">
        <v>63</v>
      </c>
      <c r="L2" s="588">
        <v>8765</v>
      </c>
      <c r="M2" s="588">
        <v>93</v>
      </c>
    </row>
    <row r="3" spans="1:13" ht="12" customHeight="1">
      <c r="A3" s="591">
        <v>39730</v>
      </c>
      <c r="B3" s="587" t="s">
        <v>153</v>
      </c>
      <c r="C3" s="587" t="s">
        <v>170</v>
      </c>
      <c r="D3" s="588">
        <v>2</v>
      </c>
      <c r="E3" s="588">
        <v>3085</v>
      </c>
      <c r="F3" s="588">
        <v>67</v>
      </c>
      <c r="H3" s="591">
        <v>40007</v>
      </c>
      <c r="I3" s="587" t="s">
        <v>154</v>
      </c>
      <c r="J3" s="587" t="s">
        <v>176</v>
      </c>
      <c r="K3" s="588">
        <v>66</v>
      </c>
      <c r="L3" s="588">
        <v>9210</v>
      </c>
      <c r="M3" s="588">
        <v>98</v>
      </c>
    </row>
    <row r="4" spans="1:13" ht="12" customHeight="1">
      <c r="A4" s="591">
        <v>39660</v>
      </c>
      <c r="B4" s="587" t="s">
        <v>153</v>
      </c>
      <c r="C4" s="587" t="s">
        <v>171</v>
      </c>
      <c r="D4" s="588">
        <v>5</v>
      </c>
      <c r="E4" s="588">
        <v>3765</v>
      </c>
      <c r="F4" s="588">
        <v>73</v>
      </c>
      <c r="H4" s="591">
        <v>40007</v>
      </c>
      <c r="I4" s="587" t="s">
        <v>154</v>
      </c>
      <c r="J4" s="587" t="s">
        <v>176</v>
      </c>
      <c r="K4" s="588">
        <v>71</v>
      </c>
      <c r="L4" s="588">
        <v>8725</v>
      </c>
      <c r="M4" s="588">
        <v>92</v>
      </c>
    </row>
    <row r="5" spans="1:13" ht="12" customHeight="1">
      <c r="A5" s="591">
        <v>39660</v>
      </c>
      <c r="B5" s="587" t="s">
        <v>153</v>
      </c>
      <c r="C5" s="587" t="s">
        <v>171</v>
      </c>
      <c r="D5" s="588">
        <v>6</v>
      </c>
      <c r="E5" s="588">
        <v>5040</v>
      </c>
      <c r="F5" s="588">
        <v>79</v>
      </c>
      <c r="H5" s="591">
        <v>40007</v>
      </c>
      <c r="I5" s="587" t="s">
        <v>154</v>
      </c>
      <c r="J5" s="587" t="s">
        <v>176</v>
      </c>
      <c r="K5" s="588">
        <v>74</v>
      </c>
      <c r="L5" s="588">
        <v>9265</v>
      </c>
      <c r="M5" s="588">
        <v>99</v>
      </c>
    </row>
    <row r="6" spans="1:13" ht="12" customHeight="1">
      <c r="A6" s="591">
        <v>39660</v>
      </c>
      <c r="B6" s="587" t="s">
        <v>153</v>
      </c>
      <c r="C6" s="587" t="s">
        <v>171</v>
      </c>
      <c r="D6" s="588">
        <v>8</v>
      </c>
      <c r="E6" s="588">
        <v>4615</v>
      </c>
      <c r="F6" s="588">
        <v>77</v>
      </c>
      <c r="H6" s="591">
        <v>40051</v>
      </c>
      <c r="I6" s="587" t="s">
        <v>154</v>
      </c>
      <c r="J6" s="587" t="s">
        <v>177</v>
      </c>
      <c r="K6" s="588">
        <v>76</v>
      </c>
      <c r="L6" s="588">
        <v>8510</v>
      </c>
      <c r="M6" s="588">
        <v>94</v>
      </c>
    </row>
    <row r="7" spans="1:13" ht="12" customHeight="1">
      <c r="A7" s="591">
        <v>39660</v>
      </c>
      <c r="B7" s="587" t="s">
        <v>153</v>
      </c>
      <c r="C7" s="587" t="s">
        <v>171</v>
      </c>
      <c r="D7" s="588">
        <v>11</v>
      </c>
      <c r="E7" s="588">
        <v>5415</v>
      </c>
      <c r="F7" s="588">
        <v>81</v>
      </c>
      <c r="H7" s="591">
        <v>40051</v>
      </c>
      <c r="I7" s="587" t="s">
        <v>154</v>
      </c>
      <c r="J7" s="587" t="s">
        <v>177</v>
      </c>
      <c r="K7" s="588">
        <v>77</v>
      </c>
      <c r="L7" s="588">
        <v>12560</v>
      </c>
      <c r="M7" s="588">
        <v>106</v>
      </c>
    </row>
    <row r="8" spans="1:13" ht="12" customHeight="1">
      <c r="A8" s="591">
        <v>39660</v>
      </c>
      <c r="B8" s="587" t="s">
        <v>153</v>
      </c>
      <c r="C8" s="587" t="s">
        <v>171</v>
      </c>
      <c r="D8" s="588">
        <v>14</v>
      </c>
      <c r="E8" s="588">
        <v>8120</v>
      </c>
      <c r="F8" s="588">
        <v>92</v>
      </c>
      <c r="H8" s="591">
        <v>40051</v>
      </c>
      <c r="I8" s="587" t="s">
        <v>154</v>
      </c>
      <c r="J8" s="587" t="s">
        <v>177</v>
      </c>
      <c r="K8" s="588">
        <v>78</v>
      </c>
      <c r="L8" s="588">
        <v>1490</v>
      </c>
      <c r="M8" s="588">
        <v>53</v>
      </c>
    </row>
    <row r="9" spans="1:13" ht="12" customHeight="1">
      <c r="A9" s="591">
        <v>39719</v>
      </c>
      <c r="B9" s="587" t="s">
        <v>153</v>
      </c>
      <c r="C9" s="587" t="s">
        <v>172</v>
      </c>
      <c r="D9" s="588">
        <v>23</v>
      </c>
      <c r="E9" s="588">
        <v>2728</v>
      </c>
      <c r="F9" s="588">
        <v>63</v>
      </c>
      <c r="H9" s="591">
        <v>40051</v>
      </c>
      <c r="I9" s="587" t="s">
        <v>154</v>
      </c>
      <c r="J9" s="587" t="s">
        <v>177</v>
      </c>
      <c r="K9" s="588">
        <v>79</v>
      </c>
      <c r="L9" s="588">
        <v>1940</v>
      </c>
      <c r="M9" s="588">
        <v>60</v>
      </c>
    </row>
    <row r="10" spans="1:13" ht="12" customHeight="1">
      <c r="A10" s="591">
        <v>39719</v>
      </c>
      <c r="B10" s="587" t="s">
        <v>153</v>
      </c>
      <c r="C10" s="587" t="s">
        <v>172</v>
      </c>
      <c r="D10" s="588">
        <v>24</v>
      </c>
      <c r="E10" s="588">
        <v>4518</v>
      </c>
      <c r="F10" s="588">
        <v>78</v>
      </c>
      <c r="H10" s="591">
        <v>40051</v>
      </c>
      <c r="I10" s="587" t="s">
        <v>154</v>
      </c>
      <c r="J10" s="587" t="s">
        <v>177</v>
      </c>
      <c r="K10" s="588">
        <v>81</v>
      </c>
      <c r="L10" s="588">
        <v>1250</v>
      </c>
      <c r="M10" s="588">
        <v>49</v>
      </c>
    </row>
    <row r="11" spans="1:13" ht="12" customHeight="1">
      <c r="A11" s="591">
        <v>39719</v>
      </c>
      <c r="B11" s="587" t="s">
        <v>153</v>
      </c>
      <c r="C11" s="587" t="s">
        <v>172</v>
      </c>
      <c r="D11" s="588">
        <v>25</v>
      </c>
      <c r="E11" s="588">
        <v>4632</v>
      </c>
      <c r="F11" s="588">
        <v>73</v>
      </c>
      <c r="H11" s="591">
        <v>40051</v>
      </c>
      <c r="I11" s="587" t="s">
        <v>154</v>
      </c>
      <c r="J11" s="587" t="s">
        <v>177</v>
      </c>
      <c r="K11" s="588">
        <v>82</v>
      </c>
      <c r="L11" s="588">
        <v>1195</v>
      </c>
      <c r="M11" s="588">
        <v>49</v>
      </c>
    </row>
    <row r="12" spans="1:13" ht="12" customHeight="1">
      <c r="A12" s="591">
        <v>39719</v>
      </c>
      <c r="B12" s="587" t="s">
        <v>153</v>
      </c>
      <c r="C12" s="587" t="s">
        <v>172</v>
      </c>
      <c r="D12" s="588">
        <v>26</v>
      </c>
      <c r="E12" s="588">
        <v>3474</v>
      </c>
      <c r="F12" s="588">
        <v>65</v>
      </c>
      <c r="H12" s="591">
        <v>40051</v>
      </c>
      <c r="I12" s="587" t="s">
        <v>154</v>
      </c>
      <c r="J12" s="587" t="s">
        <v>177</v>
      </c>
      <c r="K12" s="588">
        <v>83</v>
      </c>
      <c r="L12" s="588">
        <v>1165</v>
      </c>
      <c r="M12" s="588">
        <v>49</v>
      </c>
    </row>
    <row r="13" spans="1:13" ht="12" customHeight="1">
      <c r="A13" s="591">
        <v>39653</v>
      </c>
      <c r="B13" s="587" t="s">
        <v>153</v>
      </c>
      <c r="C13" s="587" t="s">
        <v>172</v>
      </c>
      <c r="D13" s="588">
        <v>27</v>
      </c>
      <c r="E13" s="588">
        <v>3922</v>
      </c>
      <c r="F13" s="588">
        <v>71</v>
      </c>
      <c r="H13" s="591">
        <v>40051</v>
      </c>
      <c r="I13" s="587" t="s">
        <v>154</v>
      </c>
      <c r="J13" s="587" t="s">
        <v>177</v>
      </c>
      <c r="K13" s="588">
        <v>84</v>
      </c>
      <c r="L13" s="588">
        <v>785</v>
      </c>
      <c r="M13" s="588">
        <v>44</v>
      </c>
    </row>
    <row r="14" spans="1:13" ht="12" customHeight="1">
      <c r="A14" s="591">
        <v>39653</v>
      </c>
      <c r="B14" s="587" t="s">
        <v>153</v>
      </c>
      <c r="C14" s="587" t="s">
        <v>173</v>
      </c>
      <c r="D14" s="588">
        <v>28</v>
      </c>
      <c r="E14" s="588">
        <v>13364</v>
      </c>
      <c r="F14" s="588">
        <v>102</v>
      </c>
      <c r="H14" s="591">
        <v>40051</v>
      </c>
      <c r="I14" s="587" t="s">
        <v>154</v>
      </c>
      <c r="J14" s="587" t="s">
        <v>177</v>
      </c>
      <c r="K14" s="588">
        <v>88</v>
      </c>
      <c r="L14" s="588">
        <v>8385</v>
      </c>
      <c r="M14" s="588">
        <v>95</v>
      </c>
    </row>
    <row r="15" spans="1:13" ht="12" customHeight="1">
      <c r="A15" s="591">
        <v>39653</v>
      </c>
      <c r="B15" s="587" t="s">
        <v>153</v>
      </c>
      <c r="C15" s="587" t="s">
        <v>173</v>
      </c>
      <c r="D15" s="588">
        <v>29</v>
      </c>
      <c r="E15" s="588">
        <v>3624</v>
      </c>
      <c r="F15" s="588">
        <v>68</v>
      </c>
      <c r="H15" s="591">
        <v>40051</v>
      </c>
      <c r="I15" s="587" t="s">
        <v>154</v>
      </c>
      <c r="J15" s="587" t="s">
        <v>177</v>
      </c>
      <c r="K15" s="588">
        <v>90</v>
      </c>
      <c r="L15" s="588">
        <v>10005</v>
      </c>
      <c r="M15" s="588">
        <v>97</v>
      </c>
    </row>
    <row r="16" spans="1:13" ht="12" customHeight="1">
      <c r="A16" s="591">
        <v>39653</v>
      </c>
      <c r="B16" s="587" t="s">
        <v>153</v>
      </c>
      <c r="C16" s="587" t="s">
        <v>173</v>
      </c>
      <c r="D16" s="588">
        <v>30</v>
      </c>
      <c r="E16" s="588">
        <v>3492</v>
      </c>
      <c r="F16" s="588">
        <v>69</v>
      </c>
      <c r="H16" s="589"/>
      <c r="I16" s="589"/>
      <c r="J16" s="589"/>
      <c r="K16" s="589"/>
      <c r="L16" s="589"/>
      <c r="M16" s="589"/>
    </row>
    <row r="17" spans="1:13" ht="12" customHeight="1">
      <c r="A17" s="589"/>
      <c r="B17" s="589"/>
      <c r="C17" s="589"/>
      <c r="D17" s="589"/>
      <c r="E17" s="589"/>
      <c r="F17" s="589"/>
      <c r="H17" s="587" t="s">
        <v>161</v>
      </c>
      <c r="I17" s="587" t="s">
        <v>154</v>
      </c>
      <c r="J17" s="587" t="s">
        <v>162</v>
      </c>
      <c r="K17" s="588">
        <v>91</v>
      </c>
      <c r="L17" s="588">
        <v>9715</v>
      </c>
      <c r="M17" s="588">
        <v>95</v>
      </c>
    </row>
    <row r="18" spans="1:13" ht="12" customHeight="1">
      <c r="A18" s="591">
        <v>39919</v>
      </c>
      <c r="B18" s="587" t="s">
        <v>153</v>
      </c>
      <c r="C18" s="587" t="s">
        <v>174</v>
      </c>
      <c r="D18" s="588">
        <v>33</v>
      </c>
      <c r="E18" s="588">
        <v>6325</v>
      </c>
      <c r="F18" s="588">
        <v>80</v>
      </c>
      <c r="H18" s="587" t="s">
        <v>161</v>
      </c>
      <c r="I18" s="587" t="s">
        <v>154</v>
      </c>
      <c r="J18" s="587" t="s">
        <v>162</v>
      </c>
      <c r="K18" s="588">
        <v>92</v>
      </c>
      <c r="L18" s="588">
        <v>4340</v>
      </c>
      <c r="M18" s="588">
        <v>79</v>
      </c>
    </row>
    <row r="19" spans="1:13" ht="12" customHeight="1">
      <c r="A19" s="591">
        <v>39919</v>
      </c>
      <c r="B19" s="587" t="s">
        <v>153</v>
      </c>
      <c r="C19" s="587" t="s">
        <v>174</v>
      </c>
      <c r="D19" s="588">
        <v>34</v>
      </c>
      <c r="E19" s="588">
        <v>5690</v>
      </c>
      <c r="F19" s="588">
        <v>79</v>
      </c>
      <c r="H19" s="587" t="s">
        <v>161</v>
      </c>
      <c r="I19" s="587" t="s">
        <v>154</v>
      </c>
      <c r="J19" s="587" t="s">
        <v>162</v>
      </c>
      <c r="K19" s="588">
        <v>95</v>
      </c>
      <c r="L19" s="588">
        <v>2780</v>
      </c>
      <c r="M19" s="588">
        <v>68</v>
      </c>
    </row>
    <row r="20" spans="1:13" ht="12" customHeight="1">
      <c r="A20" s="591">
        <v>39919</v>
      </c>
      <c r="B20" s="587" t="s">
        <v>153</v>
      </c>
      <c r="C20" s="587" t="s">
        <v>174</v>
      </c>
      <c r="D20" s="588">
        <v>36</v>
      </c>
      <c r="E20" s="588">
        <v>4340</v>
      </c>
      <c r="F20" s="588">
        <v>75</v>
      </c>
      <c r="H20" s="587" t="s">
        <v>161</v>
      </c>
      <c r="I20" s="587" t="s">
        <v>154</v>
      </c>
      <c r="J20" s="587" t="s">
        <v>162</v>
      </c>
      <c r="K20" s="588">
        <v>96</v>
      </c>
      <c r="L20" s="588">
        <v>2570</v>
      </c>
      <c r="M20" s="588">
        <v>67</v>
      </c>
    </row>
    <row r="21" spans="1:13" ht="12" customHeight="1">
      <c r="A21" s="591">
        <v>39919</v>
      </c>
      <c r="B21" s="587" t="s">
        <v>153</v>
      </c>
      <c r="C21" s="587" t="s">
        <v>174</v>
      </c>
      <c r="D21" s="588">
        <v>38</v>
      </c>
      <c r="E21" s="588">
        <v>9995</v>
      </c>
      <c r="F21" s="588">
        <v>98</v>
      </c>
      <c r="H21" s="587" t="s">
        <v>161</v>
      </c>
      <c r="I21" s="587" t="s">
        <v>154</v>
      </c>
      <c r="J21" s="587" t="s">
        <v>162</v>
      </c>
      <c r="K21" s="588">
        <v>99</v>
      </c>
      <c r="L21" s="588">
        <v>13740</v>
      </c>
      <c r="M21" s="588">
        <v>108</v>
      </c>
    </row>
    <row r="22" spans="1:13" ht="12" customHeight="1">
      <c r="A22" s="591">
        <v>39919</v>
      </c>
      <c r="B22" s="587" t="s">
        <v>153</v>
      </c>
      <c r="C22" s="587" t="s">
        <v>174</v>
      </c>
      <c r="D22" s="588">
        <v>40</v>
      </c>
      <c r="E22" s="588">
        <v>7895</v>
      </c>
      <c r="F22" s="588">
        <v>95</v>
      </c>
      <c r="H22" s="587" t="s">
        <v>161</v>
      </c>
      <c r="I22" s="587" t="s">
        <v>154</v>
      </c>
      <c r="J22" s="587" t="s">
        <v>162</v>
      </c>
      <c r="K22" s="588">
        <v>102</v>
      </c>
      <c r="L22" s="588">
        <v>12680</v>
      </c>
      <c r="M22" s="588">
        <v>106</v>
      </c>
    </row>
    <row r="23" spans="1:13" ht="12" customHeight="1">
      <c r="A23" s="591">
        <v>39919</v>
      </c>
      <c r="B23" s="587" t="s">
        <v>153</v>
      </c>
      <c r="C23" s="587" t="s">
        <v>174</v>
      </c>
      <c r="D23" s="588">
        <v>41</v>
      </c>
      <c r="E23" s="588">
        <v>10940</v>
      </c>
      <c r="F23" s="588">
        <v>100</v>
      </c>
      <c r="H23" s="591">
        <v>39574</v>
      </c>
      <c r="I23" s="587" t="s">
        <v>154</v>
      </c>
      <c r="J23" s="587" t="s">
        <v>163</v>
      </c>
      <c r="K23" s="588">
        <v>104</v>
      </c>
      <c r="L23" s="588">
        <v>7040</v>
      </c>
      <c r="M23" s="588">
        <v>87</v>
      </c>
    </row>
    <row r="24" spans="1:13" ht="12" customHeight="1">
      <c r="A24" s="591">
        <v>39919</v>
      </c>
      <c r="B24" s="587" t="s">
        <v>153</v>
      </c>
      <c r="C24" s="587" t="s">
        <v>174</v>
      </c>
      <c r="D24" s="588">
        <v>43</v>
      </c>
      <c r="E24" s="588">
        <v>5565</v>
      </c>
      <c r="F24" s="588">
        <v>77</v>
      </c>
      <c r="H24" s="591">
        <v>39574</v>
      </c>
      <c r="I24" s="587" t="s">
        <v>154</v>
      </c>
      <c r="J24" s="587" t="s">
        <v>163</v>
      </c>
      <c r="K24" s="588">
        <v>105</v>
      </c>
      <c r="L24" s="588">
        <v>7790</v>
      </c>
      <c r="M24" s="588">
        <v>89</v>
      </c>
    </row>
    <row r="25" spans="1:13" ht="12" customHeight="1">
      <c r="A25" s="591">
        <v>39919</v>
      </c>
      <c r="B25" s="587" t="s">
        <v>153</v>
      </c>
      <c r="C25" s="587" t="s">
        <v>174</v>
      </c>
      <c r="D25" s="588">
        <v>45</v>
      </c>
      <c r="E25" s="588">
        <v>7585</v>
      </c>
      <c r="F25" s="588">
        <v>87</v>
      </c>
      <c r="H25" s="591">
        <v>39574</v>
      </c>
      <c r="I25" s="587" t="s">
        <v>154</v>
      </c>
      <c r="J25" s="587" t="s">
        <v>163</v>
      </c>
      <c r="K25" s="588">
        <v>107</v>
      </c>
      <c r="L25" s="588">
        <v>1960</v>
      </c>
      <c r="M25" s="588">
        <v>60</v>
      </c>
    </row>
    <row r="26" spans="1:13" ht="12" customHeight="1">
      <c r="A26" s="591">
        <v>39919</v>
      </c>
      <c r="B26" s="587" t="s">
        <v>153</v>
      </c>
      <c r="C26" s="587" t="s">
        <v>174</v>
      </c>
      <c r="D26" s="588">
        <v>46</v>
      </c>
      <c r="E26" s="588">
        <v>15220</v>
      </c>
      <c r="F26" s="588">
        <v>113</v>
      </c>
      <c r="H26" s="591">
        <v>39574</v>
      </c>
      <c r="I26" s="587" t="s">
        <v>154</v>
      </c>
      <c r="J26" s="587" t="s">
        <v>163</v>
      </c>
      <c r="K26" s="588">
        <v>108</v>
      </c>
      <c r="L26" s="588">
        <v>675</v>
      </c>
      <c r="M26" s="588">
        <v>39</v>
      </c>
    </row>
    <row r="27" spans="1:13" ht="12" customHeight="1">
      <c r="A27" s="591">
        <v>39919</v>
      </c>
      <c r="B27" s="587" t="s">
        <v>153</v>
      </c>
      <c r="C27" s="587" t="s">
        <v>174</v>
      </c>
      <c r="D27" s="588">
        <v>47</v>
      </c>
      <c r="E27" s="588">
        <v>4985</v>
      </c>
      <c r="F27" s="588">
        <v>77</v>
      </c>
      <c r="H27" s="591">
        <v>39574</v>
      </c>
      <c r="I27" s="587" t="s">
        <v>154</v>
      </c>
      <c r="J27" s="587" t="s">
        <v>163</v>
      </c>
      <c r="K27" s="588">
        <v>109</v>
      </c>
      <c r="L27" s="588">
        <v>4700</v>
      </c>
      <c r="M27" s="588">
        <v>77</v>
      </c>
    </row>
    <row r="28" spans="1:13" ht="12" customHeight="1">
      <c r="A28" s="591">
        <v>39919</v>
      </c>
      <c r="B28" s="587" t="s">
        <v>153</v>
      </c>
      <c r="C28" s="587" t="s">
        <v>174</v>
      </c>
      <c r="D28" s="588">
        <v>49</v>
      </c>
      <c r="E28" s="588">
        <v>5980</v>
      </c>
      <c r="F28" s="588">
        <v>85</v>
      </c>
      <c r="H28" s="591">
        <v>39574</v>
      </c>
      <c r="I28" s="587" t="s">
        <v>154</v>
      </c>
      <c r="J28" s="587" t="s">
        <v>163</v>
      </c>
      <c r="K28" s="588">
        <v>111</v>
      </c>
      <c r="L28" s="588">
        <v>8550</v>
      </c>
      <c r="M28" s="588">
        <v>89</v>
      </c>
    </row>
    <row r="29" spans="1:13" ht="12" customHeight="1">
      <c r="A29" s="591">
        <v>39919</v>
      </c>
      <c r="B29" s="587" t="s">
        <v>153</v>
      </c>
      <c r="C29" s="587" t="s">
        <v>174</v>
      </c>
      <c r="D29" s="588">
        <v>51</v>
      </c>
      <c r="E29" s="588">
        <v>5505</v>
      </c>
      <c r="F29" s="588">
        <v>79</v>
      </c>
      <c r="H29" s="591">
        <v>39574</v>
      </c>
      <c r="I29" s="587" t="s">
        <v>154</v>
      </c>
      <c r="J29" s="587" t="s">
        <v>163</v>
      </c>
      <c r="K29" s="588">
        <v>113</v>
      </c>
      <c r="L29" s="588">
        <v>7980</v>
      </c>
      <c r="M29" s="588">
        <v>89</v>
      </c>
    </row>
    <row r="30" spans="1:13" ht="12" customHeight="1">
      <c r="A30" s="591">
        <v>39919</v>
      </c>
      <c r="B30" s="587" t="s">
        <v>153</v>
      </c>
      <c r="C30" s="587" t="s">
        <v>174</v>
      </c>
      <c r="D30" s="588">
        <v>53</v>
      </c>
      <c r="E30" s="588">
        <v>5400</v>
      </c>
      <c r="F30" s="588">
        <v>78</v>
      </c>
      <c r="H30" s="591">
        <v>39574</v>
      </c>
      <c r="I30" s="587" t="s">
        <v>154</v>
      </c>
      <c r="J30" s="587" t="s">
        <v>163</v>
      </c>
      <c r="K30" s="588">
        <v>114</v>
      </c>
      <c r="L30" s="588">
        <v>10325</v>
      </c>
      <c r="M30" s="588">
        <v>99</v>
      </c>
    </row>
    <row r="31" spans="1:13" ht="12" customHeight="1">
      <c r="A31" s="591">
        <v>39949</v>
      </c>
      <c r="B31" s="587" t="s">
        <v>153</v>
      </c>
      <c r="C31" s="587" t="s">
        <v>175</v>
      </c>
      <c r="D31" s="588">
        <v>54</v>
      </c>
      <c r="E31" s="588">
        <v>5880</v>
      </c>
      <c r="F31" s="588">
        <v>83</v>
      </c>
      <c r="H31" s="591">
        <v>39574</v>
      </c>
      <c r="I31" s="587" t="s">
        <v>154</v>
      </c>
      <c r="J31" s="587" t="s">
        <v>163</v>
      </c>
      <c r="K31" s="588">
        <v>116</v>
      </c>
      <c r="L31" s="588">
        <v>1775</v>
      </c>
      <c r="M31" s="588">
        <v>59</v>
      </c>
    </row>
    <row r="32" spans="1:13" ht="12" customHeight="1">
      <c r="A32" s="591">
        <v>39949</v>
      </c>
      <c r="B32" s="587" t="s">
        <v>153</v>
      </c>
      <c r="C32" s="587" t="s">
        <v>175</v>
      </c>
      <c r="D32" s="588">
        <v>58</v>
      </c>
      <c r="E32" s="588">
        <v>5655</v>
      </c>
      <c r="F32" s="588">
        <v>82</v>
      </c>
      <c r="H32" s="591">
        <v>39574</v>
      </c>
      <c r="I32" s="587" t="s">
        <v>154</v>
      </c>
      <c r="J32" s="587" t="s">
        <v>163</v>
      </c>
      <c r="K32" s="588">
        <v>117</v>
      </c>
      <c r="L32" s="588">
        <v>9085</v>
      </c>
      <c r="M32" s="588">
        <v>91</v>
      </c>
    </row>
    <row r="33" spans="1:13" ht="12" customHeight="1">
      <c r="A33" s="591">
        <v>39949</v>
      </c>
      <c r="B33" s="587" t="s">
        <v>153</v>
      </c>
      <c r="C33" s="587" t="s">
        <v>175</v>
      </c>
      <c r="D33" s="588">
        <v>59</v>
      </c>
      <c r="E33" s="588">
        <v>5460</v>
      </c>
      <c r="F33" s="588">
        <v>81</v>
      </c>
      <c r="H33" s="591">
        <v>39574</v>
      </c>
      <c r="I33" s="587" t="s">
        <v>154</v>
      </c>
      <c r="J33" s="587" t="s">
        <v>163</v>
      </c>
      <c r="K33" s="588">
        <v>119</v>
      </c>
      <c r="L33" s="588">
        <v>7650</v>
      </c>
      <c r="M33" s="588">
        <v>84</v>
      </c>
    </row>
    <row r="35" spans="1:13" ht="12" customHeight="1">
      <c r="A35" s="591">
        <v>40007</v>
      </c>
      <c r="B35" s="587" t="s">
        <v>154</v>
      </c>
      <c r="C35" s="587" t="s">
        <v>176</v>
      </c>
      <c r="D35" s="588">
        <v>63</v>
      </c>
      <c r="E35" s="588">
        <v>8765</v>
      </c>
      <c r="F35" s="588">
        <v>93</v>
      </c>
      <c r="H35" s="585"/>
      <c r="I35" s="585"/>
      <c r="J35" s="585"/>
      <c r="K35" s="585"/>
      <c r="L35" s="585"/>
      <c r="M35" s="585"/>
    </row>
    <row r="36" spans="1:13" ht="12" customHeight="1">
      <c r="A36" s="591">
        <v>40007</v>
      </c>
      <c r="B36" s="587" t="s">
        <v>154</v>
      </c>
      <c r="C36" s="587" t="s">
        <v>176</v>
      </c>
      <c r="D36" s="588">
        <v>66</v>
      </c>
      <c r="E36" s="588">
        <v>9210</v>
      </c>
      <c r="F36" s="588">
        <v>98</v>
      </c>
      <c r="H36" s="585"/>
      <c r="I36" s="585"/>
      <c r="J36" s="585"/>
      <c r="K36" s="585"/>
      <c r="L36" s="585"/>
      <c r="M36" s="585"/>
    </row>
    <row r="37" spans="1:13" ht="12" customHeight="1">
      <c r="A37" s="591">
        <v>40007</v>
      </c>
      <c r="B37" s="587" t="s">
        <v>154</v>
      </c>
      <c r="C37" s="587" t="s">
        <v>176</v>
      </c>
      <c r="D37" s="588">
        <v>71</v>
      </c>
      <c r="E37" s="588">
        <v>8725</v>
      </c>
      <c r="F37" s="588">
        <v>92</v>
      </c>
      <c r="H37" s="585"/>
      <c r="I37" s="585"/>
      <c r="J37" s="585"/>
      <c r="K37" s="585"/>
      <c r="L37" s="585"/>
      <c r="M37" s="585"/>
    </row>
    <row r="38" spans="1:13" ht="12" customHeight="1">
      <c r="A38" s="591">
        <v>40007</v>
      </c>
      <c r="B38" s="587" t="s">
        <v>154</v>
      </c>
      <c r="C38" s="587" t="s">
        <v>176</v>
      </c>
      <c r="D38" s="588">
        <v>74</v>
      </c>
      <c r="E38" s="588">
        <v>9265</v>
      </c>
      <c r="F38" s="588">
        <v>99</v>
      </c>
      <c r="H38" s="585"/>
      <c r="I38" s="585"/>
      <c r="J38" s="585"/>
      <c r="K38" s="585"/>
      <c r="L38" s="585"/>
      <c r="M38" s="585"/>
    </row>
    <row r="39" spans="1:13" ht="12" customHeight="1">
      <c r="A39" s="591">
        <v>40051</v>
      </c>
      <c r="B39" s="587" t="s">
        <v>154</v>
      </c>
      <c r="C39" s="587" t="s">
        <v>177</v>
      </c>
      <c r="D39" s="588">
        <v>76</v>
      </c>
      <c r="E39" s="588">
        <v>8510</v>
      </c>
      <c r="F39" s="588">
        <v>94</v>
      </c>
      <c r="H39" s="585"/>
      <c r="I39" s="585"/>
      <c r="J39" s="585"/>
      <c r="K39" s="585"/>
      <c r="L39" s="585"/>
      <c r="M39" s="585"/>
    </row>
    <row r="40" spans="1:13" ht="12" customHeight="1">
      <c r="A40" s="591">
        <v>40051</v>
      </c>
      <c r="B40" s="587" t="s">
        <v>154</v>
      </c>
      <c r="C40" s="587" t="s">
        <v>177</v>
      </c>
      <c r="D40" s="588">
        <v>77</v>
      </c>
      <c r="E40" s="588">
        <v>12560</v>
      </c>
      <c r="F40" s="588">
        <v>106</v>
      </c>
      <c r="H40" s="585"/>
      <c r="I40" s="585"/>
      <c r="J40" s="585"/>
      <c r="K40" s="585"/>
      <c r="L40" s="585"/>
      <c r="M40" s="585"/>
    </row>
    <row r="41" spans="1:13" ht="12" customHeight="1">
      <c r="A41" s="591">
        <v>40051</v>
      </c>
      <c r="B41" s="587" t="s">
        <v>154</v>
      </c>
      <c r="C41" s="587" t="s">
        <v>177</v>
      </c>
      <c r="D41" s="588">
        <v>78</v>
      </c>
      <c r="E41" s="588">
        <v>1490</v>
      </c>
      <c r="F41" s="588">
        <v>53</v>
      </c>
      <c r="H41" s="585"/>
      <c r="I41" s="585"/>
      <c r="J41" s="585"/>
      <c r="K41" s="585"/>
      <c r="L41" s="585"/>
      <c r="M41" s="585"/>
    </row>
    <row r="42" spans="1:13" ht="12" customHeight="1">
      <c r="A42" s="591">
        <v>40051</v>
      </c>
      <c r="B42" s="587" t="s">
        <v>154</v>
      </c>
      <c r="C42" s="587" t="s">
        <v>177</v>
      </c>
      <c r="D42" s="588">
        <v>79</v>
      </c>
      <c r="E42" s="588">
        <v>1940</v>
      </c>
      <c r="F42" s="588">
        <v>60</v>
      </c>
      <c r="H42" s="585"/>
      <c r="I42" s="585"/>
      <c r="J42" s="585"/>
      <c r="K42" s="585"/>
      <c r="L42" s="585"/>
      <c r="M42" s="585"/>
    </row>
    <row r="43" spans="1:13" ht="12" customHeight="1">
      <c r="A43" s="591">
        <v>40051</v>
      </c>
      <c r="B43" s="587" t="s">
        <v>154</v>
      </c>
      <c r="C43" s="587" t="s">
        <v>177</v>
      </c>
      <c r="D43" s="588">
        <v>81</v>
      </c>
      <c r="E43" s="588">
        <v>1250</v>
      </c>
      <c r="F43" s="588">
        <v>49</v>
      </c>
      <c r="H43" s="585"/>
      <c r="I43" s="585"/>
      <c r="J43" s="585"/>
      <c r="K43" s="585"/>
      <c r="L43" s="585"/>
      <c r="M43" s="585"/>
    </row>
    <row r="44" spans="1:13" ht="12" customHeight="1">
      <c r="A44" s="591">
        <v>40051</v>
      </c>
      <c r="B44" s="587" t="s">
        <v>154</v>
      </c>
      <c r="C44" s="587" t="s">
        <v>177</v>
      </c>
      <c r="D44" s="588">
        <v>82</v>
      </c>
      <c r="E44" s="588">
        <v>1195</v>
      </c>
      <c r="F44" s="588">
        <v>49</v>
      </c>
      <c r="H44" s="585"/>
      <c r="I44" s="585"/>
      <c r="J44" s="585"/>
      <c r="K44" s="585"/>
      <c r="L44" s="585"/>
      <c r="M44" s="585"/>
    </row>
    <row r="45" spans="1:13" ht="12" customHeight="1">
      <c r="A45" s="591">
        <v>40051</v>
      </c>
      <c r="B45" s="587" t="s">
        <v>154</v>
      </c>
      <c r="C45" s="587" t="s">
        <v>177</v>
      </c>
      <c r="D45" s="588">
        <v>83</v>
      </c>
      <c r="E45" s="588">
        <v>1165</v>
      </c>
      <c r="F45" s="588">
        <v>49</v>
      </c>
      <c r="H45" s="585"/>
      <c r="I45" s="585"/>
      <c r="J45" s="585"/>
      <c r="K45" s="585"/>
      <c r="L45" s="585"/>
      <c r="M45" s="585"/>
    </row>
    <row r="46" spans="1:13" ht="12" customHeight="1">
      <c r="A46" s="591">
        <v>40051</v>
      </c>
      <c r="B46" s="587" t="s">
        <v>154</v>
      </c>
      <c r="C46" s="587" t="s">
        <v>177</v>
      </c>
      <c r="D46" s="588">
        <v>84</v>
      </c>
      <c r="E46" s="588">
        <v>785</v>
      </c>
      <c r="F46" s="588">
        <v>44</v>
      </c>
      <c r="H46" s="585"/>
      <c r="I46" s="585"/>
      <c r="J46" s="585"/>
      <c r="K46" s="585"/>
      <c r="L46" s="585"/>
      <c r="M46" s="585"/>
    </row>
    <row r="47" spans="1:13" ht="12" customHeight="1">
      <c r="A47" s="591">
        <v>40051</v>
      </c>
      <c r="B47" s="587" t="s">
        <v>154</v>
      </c>
      <c r="C47" s="587" t="s">
        <v>177</v>
      </c>
      <c r="D47" s="588">
        <v>88</v>
      </c>
      <c r="E47" s="588">
        <v>8385</v>
      </c>
      <c r="F47" s="588">
        <v>95</v>
      </c>
      <c r="H47" s="585"/>
      <c r="I47" s="585"/>
      <c r="J47" s="585"/>
      <c r="K47" s="585"/>
      <c r="L47" s="585"/>
      <c r="M47" s="585"/>
    </row>
    <row r="48" spans="1:13" ht="12" customHeight="1">
      <c r="A48" s="591">
        <v>40051</v>
      </c>
      <c r="B48" s="587" t="s">
        <v>154</v>
      </c>
      <c r="C48" s="587" t="s">
        <v>177</v>
      </c>
      <c r="D48" s="588">
        <v>90</v>
      </c>
      <c r="E48" s="588">
        <v>10005</v>
      </c>
      <c r="F48" s="588">
        <v>97</v>
      </c>
      <c r="H48" s="585"/>
      <c r="I48" s="585"/>
      <c r="J48" s="585"/>
      <c r="K48" s="585"/>
      <c r="L48" s="585"/>
      <c r="M48" s="585"/>
    </row>
    <row r="49" spans="1:13" ht="12" customHeight="1">
      <c r="A49" s="589"/>
      <c r="B49" s="589"/>
      <c r="C49" s="589"/>
      <c r="D49" s="589"/>
      <c r="E49" s="589"/>
      <c r="F49" s="589"/>
      <c r="H49" s="585"/>
      <c r="I49" s="585"/>
      <c r="J49" s="585"/>
      <c r="K49" s="585"/>
      <c r="L49" s="585"/>
      <c r="M49" s="585"/>
    </row>
    <row r="50" spans="1:13" ht="12" customHeight="1">
      <c r="A50" s="587" t="s">
        <v>161</v>
      </c>
      <c r="B50" s="587" t="s">
        <v>154</v>
      </c>
      <c r="C50" s="587" t="s">
        <v>162</v>
      </c>
      <c r="D50" s="588">
        <v>91</v>
      </c>
      <c r="E50" s="588">
        <v>9715</v>
      </c>
      <c r="F50" s="588">
        <v>95</v>
      </c>
      <c r="H50" s="585"/>
      <c r="I50" s="585"/>
      <c r="J50" s="585"/>
      <c r="K50" s="585"/>
      <c r="L50" s="585"/>
      <c r="M50" s="585"/>
    </row>
    <row r="51" spans="1:13" ht="12" customHeight="1">
      <c r="A51" s="587" t="s">
        <v>161</v>
      </c>
      <c r="B51" s="587" t="s">
        <v>154</v>
      </c>
      <c r="C51" s="587" t="s">
        <v>162</v>
      </c>
      <c r="D51" s="588">
        <v>92</v>
      </c>
      <c r="E51" s="588">
        <v>4340</v>
      </c>
      <c r="F51" s="588">
        <v>79</v>
      </c>
      <c r="H51" s="585"/>
      <c r="I51" s="585"/>
      <c r="J51" s="585"/>
      <c r="K51" s="585"/>
      <c r="L51" s="585"/>
      <c r="M51" s="585"/>
    </row>
    <row r="52" spans="1:13" ht="12" customHeight="1">
      <c r="A52" s="587" t="s">
        <v>161</v>
      </c>
      <c r="B52" s="587" t="s">
        <v>154</v>
      </c>
      <c r="C52" s="587" t="s">
        <v>162</v>
      </c>
      <c r="D52" s="588">
        <v>95</v>
      </c>
      <c r="E52" s="588">
        <v>2780</v>
      </c>
      <c r="F52" s="588">
        <v>68</v>
      </c>
      <c r="H52" s="585"/>
      <c r="I52" s="585"/>
      <c r="J52" s="585"/>
      <c r="K52" s="585"/>
      <c r="L52" s="585"/>
      <c r="M52" s="585"/>
    </row>
    <row r="53" spans="1:13" ht="12" customHeight="1">
      <c r="A53" s="587" t="s">
        <v>161</v>
      </c>
      <c r="B53" s="587" t="s">
        <v>154</v>
      </c>
      <c r="C53" s="587" t="s">
        <v>162</v>
      </c>
      <c r="D53" s="588">
        <v>96</v>
      </c>
      <c r="E53" s="588">
        <v>2570</v>
      </c>
      <c r="F53" s="588">
        <v>67</v>
      </c>
      <c r="H53" s="585"/>
      <c r="I53" s="585"/>
      <c r="J53" s="585"/>
      <c r="K53" s="585"/>
      <c r="L53" s="585"/>
      <c r="M53" s="585"/>
    </row>
    <row r="54" spans="1:13" ht="12" customHeight="1">
      <c r="A54" s="587" t="s">
        <v>161</v>
      </c>
      <c r="B54" s="587" t="s">
        <v>154</v>
      </c>
      <c r="C54" s="587" t="s">
        <v>162</v>
      </c>
      <c r="D54" s="588">
        <v>99</v>
      </c>
      <c r="E54" s="588">
        <v>13740</v>
      </c>
      <c r="F54" s="588">
        <v>108</v>
      </c>
      <c r="H54" s="585"/>
      <c r="I54" s="585"/>
      <c r="J54" s="585"/>
      <c r="K54" s="585"/>
      <c r="L54" s="585"/>
      <c r="M54" s="585"/>
    </row>
    <row r="55" spans="1:13" ht="12" customHeight="1">
      <c r="A55" s="587" t="s">
        <v>161</v>
      </c>
      <c r="B55" s="587" t="s">
        <v>154</v>
      </c>
      <c r="C55" s="587" t="s">
        <v>162</v>
      </c>
      <c r="D55" s="588">
        <v>102</v>
      </c>
      <c r="E55" s="588">
        <v>12680</v>
      </c>
      <c r="F55" s="588">
        <v>106</v>
      </c>
      <c r="H55" s="585"/>
      <c r="I55" s="585"/>
      <c r="J55" s="585"/>
      <c r="K55" s="585"/>
      <c r="L55" s="585"/>
      <c r="M55" s="585"/>
    </row>
    <row r="56" spans="1:13" ht="12" customHeight="1">
      <c r="A56" s="591">
        <v>39574</v>
      </c>
      <c r="B56" s="587" t="s">
        <v>154</v>
      </c>
      <c r="C56" s="587" t="s">
        <v>163</v>
      </c>
      <c r="D56" s="588">
        <v>104</v>
      </c>
      <c r="E56" s="588">
        <v>7040</v>
      </c>
      <c r="F56" s="588">
        <v>87</v>
      </c>
      <c r="H56" s="585"/>
      <c r="I56" s="585"/>
      <c r="J56" s="585"/>
      <c r="K56" s="585"/>
      <c r="L56" s="585"/>
      <c r="M56" s="585"/>
    </row>
    <row r="57" spans="1:13" ht="12" customHeight="1">
      <c r="A57" s="591">
        <v>39574</v>
      </c>
      <c r="B57" s="587" t="s">
        <v>154</v>
      </c>
      <c r="C57" s="587" t="s">
        <v>163</v>
      </c>
      <c r="D57" s="588">
        <v>105</v>
      </c>
      <c r="E57" s="588">
        <v>7790</v>
      </c>
      <c r="F57" s="588">
        <v>89</v>
      </c>
      <c r="H57" s="585"/>
      <c r="I57" s="585"/>
      <c r="J57" s="585"/>
      <c r="K57" s="585"/>
      <c r="L57" s="585"/>
      <c r="M57" s="585"/>
    </row>
    <row r="58" spans="1:13" ht="12" customHeight="1">
      <c r="A58" s="591">
        <v>39574</v>
      </c>
      <c r="B58" s="587" t="s">
        <v>154</v>
      </c>
      <c r="C58" s="587" t="s">
        <v>163</v>
      </c>
      <c r="D58" s="588">
        <v>107</v>
      </c>
      <c r="E58" s="588">
        <v>1960</v>
      </c>
      <c r="F58" s="588">
        <v>60</v>
      </c>
      <c r="H58" s="585"/>
      <c r="I58" s="585"/>
      <c r="J58" s="585"/>
      <c r="K58" s="585"/>
      <c r="L58" s="585"/>
      <c r="M58" s="585"/>
    </row>
    <row r="59" spans="1:13" ht="12" customHeight="1">
      <c r="A59" s="591">
        <v>39574</v>
      </c>
      <c r="B59" s="587" t="s">
        <v>154</v>
      </c>
      <c r="C59" s="587" t="s">
        <v>163</v>
      </c>
      <c r="D59" s="588">
        <v>108</v>
      </c>
      <c r="E59" s="588">
        <v>675</v>
      </c>
      <c r="F59" s="588">
        <v>39</v>
      </c>
      <c r="H59" s="585"/>
      <c r="I59" s="585"/>
      <c r="J59" s="585"/>
      <c r="K59" s="585"/>
      <c r="L59" s="585"/>
      <c r="M59" s="585"/>
    </row>
    <row r="60" spans="1:13" ht="12" customHeight="1">
      <c r="A60" s="591">
        <v>39574</v>
      </c>
      <c r="B60" s="587" t="s">
        <v>154</v>
      </c>
      <c r="C60" s="587" t="s">
        <v>163</v>
      </c>
      <c r="D60" s="588">
        <v>109</v>
      </c>
      <c r="E60" s="588">
        <v>4700</v>
      </c>
      <c r="F60" s="588">
        <v>77</v>
      </c>
      <c r="H60" s="585"/>
      <c r="I60" s="585"/>
      <c r="J60" s="585"/>
      <c r="K60" s="585"/>
      <c r="L60" s="585"/>
      <c r="M60" s="585"/>
    </row>
    <row r="61" spans="1:13" ht="12" customHeight="1">
      <c r="A61" s="591">
        <v>39574</v>
      </c>
      <c r="B61" s="587" t="s">
        <v>154</v>
      </c>
      <c r="C61" s="587" t="s">
        <v>163</v>
      </c>
      <c r="D61" s="588">
        <v>111</v>
      </c>
      <c r="E61" s="588">
        <v>8550</v>
      </c>
      <c r="F61" s="588">
        <v>89</v>
      </c>
      <c r="H61" s="585"/>
      <c r="I61" s="585"/>
      <c r="J61" s="585"/>
      <c r="K61" s="585"/>
      <c r="L61" s="585"/>
      <c r="M61" s="585"/>
    </row>
    <row r="62" spans="1:13" ht="12" customHeight="1">
      <c r="A62" s="591">
        <v>39574</v>
      </c>
      <c r="B62" s="587" t="s">
        <v>154</v>
      </c>
      <c r="C62" s="587" t="s">
        <v>163</v>
      </c>
      <c r="D62" s="588">
        <v>113</v>
      </c>
      <c r="E62" s="588">
        <v>7980</v>
      </c>
      <c r="F62" s="588">
        <v>89</v>
      </c>
      <c r="H62" s="585"/>
      <c r="I62" s="585"/>
      <c r="J62" s="585"/>
      <c r="K62" s="585"/>
      <c r="L62" s="585"/>
      <c r="M62" s="585"/>
    </row>
    <row r="63" spans="1:13" ht="12" customHeight="1">
      <c r="A63" s="591">
        <v>39574</v>
      </c>
      <c r="B63" s="587" t="s">
        <v>154</v>
      </c>
      <c r="C63" s="587" t="s">
        <v>163</v>
      </c>
      <c r="D63" s="588">
        <v>114</v>
      </c>
      <c r="E63" s="588">
        <v>10325</v>
      </c>
      <c r="F63" s="588">
        <v>99</v>
      </c>
      <c r="H63" s="585"/>
      <c r="I63" s="585"/>
      <c r="J63" s="585"/>
      <c r="K63" s="585"/>
      <c r="L63" s="585"/>
      <c r="M63" s="585"/>
    </row>
    <row r="64" spans="1:13" ht="12" customHeight="1">
      <c r="A64" s="591">
        <v>39574</v>
      </c>
      <c r="B64" s="587" t="s">
        <v>154</v>
      </c>
      <c r="C64" s="587" t="s">
        <v>163</v>
      </c>
      <c r="D64" s="588">
        <v>116</v>
      </c>
      <c r="E64" s="588">
        <v>1775</v>
      </c>
      <c r="F64" s="588">
        <v>59</v>
      </c>
      <c r="H64" s="585"/>
      <c r="I64" s="585"/>
      <c r="J64" s="585"/>
      <c r="K64" s="585"/>
      <c r="L64" s="585"/>
      <c r="M64" s="585"/>
    </row>
    <row r="65" spans="1:13" ht="12" customHeight="1">
      <c r="A65" s="591">
        <v>39574</v>
      </c>
      <c r="B65" s="587" t="s">
        <v>154</v>
      </c>
      <c r="C65" s="587" t="s">
        <v>163</v>
      </c>
      <c r="D65" s="588">
        <v>117</v>
      </c>
      <c r="E65" s="588">
        <v>9085</v>
      </c>
      <c r="F65" s="588">
        <v>91</v>
      </c>
      <c r="H65" s="585"/>
      <c r="I65" s="585"/>
      <c r="J65" s="585"/>
      <c r="K65" s="585"/>
      <c r="L65" s="585"/>
      <c r="M65" s="585"/>
    </row>
    <row r="66" spans="1:13" ht="12" customHeight="1">
      <c r="A66" s="591">
        <v>39574</v>
      </c>
      <c r="B66" s="587" t="s">
        <v>154</v>
      </c>
      <c r="C66" s="587" t="s">
        <v>163</v>
      </c>
      <c r="D66" s="588">
        <v>119</v>
      </c>
      <c r="E66" s="588">
        <v>7650</v>
      </c>
      <c r="F66" s="588">
        <v>84</v>
      </c>
      <c r="H66" s="585"/>
      <c r="I66" s="585"/>
      <c r="J66" s="585"/>
      <c r="K66" s="585"/>
      <c r="L66" s="585"/>
      <c r="M66" s="585"/>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AGE</vt:lpstr>
      <vt:lpstr>AgeTest</vt:lpstr>
      <vt:lpstr>Fish data</vt:lpstr>
      <vt:lpstr>AGE!Print_Area</vt:lpstr>
      <vt:lpstr>AgeTest!Print_Area</vt:lpstr>
    </vt:vector>
  </TitlesOfParts>
  <Company>ipimar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CMorgado</dc:creator>
  <cp:lastModifiedBy>Natoya Jourdain</cp:lastModifiedBy>
  <cp:lastPrinted>2012-06-12T13:13:56Z</cp:lastPrinted>
  <dcterms:created xsi:type="dcterms:W3CDTF">2007-01-25T16:56:11Z</dcterms:created>
  <dcterms:modified xsi:type="dcterms:W3CDTF">2018-12-10T08:29:23Z</dcterms:modified>
</cp:coreProperties>
</file>